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autoCompressPictures="0"/>
  <mc:AlternateContent xmlns:mc="http://schemas.openxmlformats.org/markup-compatibility/2006">
    <mc:Choice Requires="x15">
      <x15ac:absPath xmlns:x15ac="http://schemas.microsoft.com/office/spreadsheetml/2010/11/ac" url="D:\2022\1 - PDM\1 - Seguimiento Plan\0 - Plan de acción 2022\09 - Septiembre\1 - Revisados\"/>
    </mc:Choice>
  </mc:AlternateContent>
  <xr:revisionPtr revIDLastSave="0" documentId="13_ncr:1_{5757B492-EAA8-4A67-B662-A245A83EB261}" xr6:coauthVersionLast="47" xr6:coauthVersionMax="47" xr10:uidLastSave="{00000000-0000-0000-0000-000000000000}"/>
  <bookViews>
    <workbookView xWindow="-120" yWindow="-120" windowWidth="29040" windowHeight="15720" tabRatio="356" xr2:uid="{00000000-000D-0000-FFFF-FFFF00000000}"/>
  </bookViews>
  <sheets>
    <sheet name="PA 2022" sheetId="14" r:id="rId1"/>
  </sheets>
  <definedNames>
    <definedName name="_xlnm._FilterDatabase" localSheetId="0" hidden="1">'PA 2022'!$A$8:$AG$8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15" i="14" l="1"/>
  <c r="U14" i="14"/>
  <c r="U13" i="14"/>
  <c r="U12" i="14"/>
  <c r="U11" i="14"/>
  <c r="U9" i="14"/>
  <c r="N15" i="14"/>
  <c r="N14" i="14"/>
  <c r="N13" i="14"/>
  <c r="N12" i="14"/>
  <c r="N11" i="14"/>
  <c r="N10" i="14"/>
  <c r="N9" i="14"/>
  <c r="N16" i="14" s="1"/>
  <c r="A16" i="14"/>
  <c r="P10" i="14"/>
  <c r="U10" i="14" s="1"/>
  <c r="M9" i="14"/>
  <c r="AA15" i="14"/>
  <c r="AA14" i="14"/>
  <c r="AA13" i="14"/>
  <c r="AA12" i="14"/>
  <c r="AA11" i="14"/>
  <c r="AA10" i="14"/>
  <c r="AA9" i="14"/>
  <c r="U16" i="14" l="1"/>
  <c r="AA16" i="14"/>
  <c r="V16" i="14"/>
  <c r="Q16" i="14"/>
  <c r="R16" i="14"/>
  <c r="S16" i="14"/>
  <c r="T16" i="14"/>
  <c r="W16" i="14"/>
  <c r="X16" i="14"/>
  <c r="Y16" i="14"/>
  <c r="Z16" i="14"/>
  <c r="P16" i="14"/>
  <c r="AC16" i="14"/>
  <c r="AB9" i="14" l="1"/>
  <c r="AB15" i="14"/>
  <c r="AB14" i="14"/>
  <c r="AB13" i="14"/>
  <c r="AB12" i="14"/>
  <c r="AB11" i="14"/>
  <c r="AB10" i="14"/>
  <c r="AB16" i="14" l="1"/>
</calcChain>
</file>

<file path=xl/sharedStrings.xml><?xml version="1.0" encoding="utf-8"?>
<sst xmlns="http://schemas.openxmlformats.org/spreadsheetml/2006/main" count="112" uniqueCount="79">
  <si>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</si>
  <si>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</si>
  <si>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</si>
  <si>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</si>
  <si>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</si>
  <si>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</si>
  <si>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</si>
  <si>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</si>
  <si>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</si>
  <si>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</si>
  <si>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</si>
  <si>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</si>
  <si>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</si>
  <si>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</si>
  <si>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</si>
  <si>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</si>
  <si>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</si>
  <si>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</si>
  <si>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</si>
  <si>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</si>
  <si>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</si>
  <si>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</si>
  <si>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</si>
  <si>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</si>
  <si>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</si>
  <si>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</si>
  <si>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</si>
  <si>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</si>
  <si>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</si>
  <si>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</si>
  <si>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</si>
  <si>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</si>
  <si>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</si>
  <si>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t>RECURSOS PROPIOS INSTITUTOS</t>
  </si>
  <si>
    <t>RECURSOS PROPIOS MUNICIPIO</t>
  </si>
  <si>
    <t>BUCARAMANGA TERRITORIO LIBRE DE CORRUPCIÓN: INSTITUCIONES SÓLIDAS Y CONFIABLES</t>
  </si>
  <si>
    <t>Administración Pública Moderna E Innovadora</t>
  </si>
  <si>
    <t>Gobierno Fortalecido Para Ser Y Hacer</t>
  </si>
  <si>
    <t>Formular e implementar el Plan Institucional de Capacitación, Bienestar e Incentivos.</t>
  </si>
  <si>
    <t>Número de Planes Institucionales de Capacitación, Bienestar e Incentivos formulados e implementados.</t>
  </si>
  <si>
    <t>Sec. Administrativa</t>
  </si>
  <si>
    <t>Formular e implementar 1 Plan de Modernización de la entidad.</t>
  </si>
  <si>
    <t>Número de Planes de Modernización de la entidad formulados e implementados.</t>
  </si>
  <si>
    <t>MODERNIZACION INSTITUCIONAL DE LA ALCALDÍA DE BUCARAMANGA</t>
  </si>
  <si>
    <t>Formular e implementar el Programa de Gestión Documental - PGD y el Plan Institucional de Archivos - PINAR.</t>
  </si>
  <si>
    <t>Número de Programas de Gestión Documental y Planes Institucionales de Archivos formulados e implementados.</t>
  </si>
  <si>
    <t>Servicio Al Ciudadano</t>
  </si>
  <si>
    <t>Instalaciones De Vanguardia</t>
  </si>
  <si>
    <t>Adecuar 1 espacio de esparcimiento y zona alimentaria para los funcionarios de la Administración Central.</t>
  </si>
  <si>
    <t>Número de espacios de esparcimiento y zonas alimentarias adecuadas para los funcionarios de la Administración Central.</t>
  </si>
  <si>
    <t>Formular e implementar 1 estrategia de energías renovables para la Administración Central Municipal.</t>
  </si>
  <si>
    <t>Número de estrategias de energías renovables formuladas e implementadas para la Administración Central Municipal.</t>
  </si>
  <si>
    <t>Porcentaje de avance en la repotenciación de los espacios de trabajo según necesidades de la administración central municipal  en las fases 1 y 2.</t>
  </si>
  <si>
    <t>Administración En Todo Momento Y Lugar</t>
  </si>
  <si>
    <t>Formular e implementar 1 estrategia de mejora del servicio al ciudadano.</t>
  </si>
  <si>
    <t>Número de estrategias de mejora del servicio al ciudadano formuladas e implementadas.</t>
  </si>
  <si>
    <t xml:space="preserve"> PLAN DE ACCIÓN - PLAN DE DESARROLLO MUNICIPAL
SECRETARÍA ADMINISTRATIVA</t>
  </si>
  <si>
    <t>Fortalecer la Gestión de la Administración Municipal encaminada a la atención oportuna y eficiente de los ciudadanos mediante la mejora de la operatividad de los procesos, mediante la modernizaci{on de la entiada ejecuta por fases de procesos de acuerdo con la Guía de rediseño para entidades de la orden territorial publicada por el Departamento Administrativo de la Gestión Pública, Dirección de Desarrollo Organizacional, como se mencionan a continuación:
Fase previa: acuerdo inicial de diseño, Fase de diagnóstico, Fase de diseño, Fase de implementación</t>
  </si>
  <si>
    <t xml:space="preserve">Realizar jornadas de capacitación y formación para la apropiación del conocimientos y competencias en los servidores públicos. 
Desarrollar acciones para la promoción y prevención en salud de los servidores públicos. 
Desarrollar acciones de recreación, incentivos y prevención del riesgo psicosocial para los servidores públicos. </t>
  </si>
  <si>
    <t>En el presente proyecto se buscará la adquisición de equipos de computo, escaneo y copiado así como la contratación de personal profesional y técnico idóneo para dar cumplimiento institucional al plan institucional de archivos, toda vez que la relevancia del municipio como entidad territorial es tal, que a partir de la Ley 1454 de 2011 (por la cual se dictan normas orgánicas sobre ordenamiento territorial y se modifican otras disposiciones), además de las obligaciones y funciones que le son propias por la Constitución y la Ley, el Municipio tiene la competencia residual territorial, esto es, que es competencia del Municipio todo aquello que no está atribuido a la Nación ni a los departamentos.</t>
  </si>
  <si>
    <t>En este proyecto se  busca el fortalecimiento de la infraestructura eléctrica, poder contar con tecnología de vanguardia para ofrecer una mejor calidad de servicio, garantizando mejores indicadores de la calidad del aire,  evitando además penalizaciones de ley y permitiendo un mejor análisis sobre el consumo de energía por los funcionarios para cada uno de los edificios. Instalación de equipos en corriente continua ( paneles solares), 	Instalación  de equipos en corriente Alterna ( Inversores),	Implementar medidor bidireccional y v erificación de la certificación de RETIE,	Montaje e instalación de la estructura, 	Realización de capacitaciones y entrega de manuales de uso.</t>
  </si>
  <si>
    <t>El proyecto presenta actividades para mejorar la prestación del servicios de los ciudadanos que requieren atención de la oferta institucional en el municipio de Bucaramanga. 	Disponer de equipos tecnológicos, mobiliario y señalización para la atención de ciudadanos. 	Fortalecer el equipo de trabajo para brindar una atención eficiente accesible e incluyente en  mejora  lde la atención prestada a los ciudadanos.</t>
  </si>
  <si>
    <t>Meta no programada para la vigencia.</t>
  </si>
  <si>
    <t>INSTALACIÓN DE UN SISTEMA DE GENERACIÓN DE ENERGÍA SOLAR FOTOVOLTAICA EN EL CAM DE LA ALCALDÍA DE  BUCARAMANGA.</t>
  </si>
  <si>
    <t>MEJORAMIENTO DE LA PRESTACIÓN DEL SERVICIO AL CIUDADANO EN LAS DEPENDENCIAS DE LA ALCALDÍA DE   BUCARAMANGA</t>
  </si>
  <si>
    <t>Repotenciar en un 10% los espacios de trabajo según necesidades de la administración central municipal en las fases 1 y 2.</t>
  </si>
  <si>
    <t>Código BPIN</t>
  </si>
  <si>
    <t xml:space="preserve">	2021680010148</t>
  </si>
  <si>
    <t>Monica Lucia Sarmiento Olarte</t>
  </si>
  <si>
    <r>
      <t xml:space="preserve">Código:  </t>
    </r>
    <r>
      <rPr>
        <sz val="11"/>
        <rFont val="Arial"/>
        <family val="2"/>
      </rPr>
      <t>F-DPM-1210-238,37-030</t>
    </r>
  </si>
  <si>
    <t>FORTALECIMIENTO DEL PLAN INSTITUCIONAL DE BIENESTAR LABORAL, INCENTIVOS Y CAPACITACIÓN PARA LOS SERVIDORES PÚBLICOS DEL MUNICIPIO DE BUCARAMANGA</t>
  </si>
  <si>
    <t>IMPLEMENTACIÓN DE ACCIONES EN CUMPLIMIENTO DEL PROGRAMA DE GESTION DOCUMENTAL Y EL PINAR DE LA ALCALDÍA DE BUCARAMANGA.</t>
  </si>
  <si>
    <t>2.3.2.02.02.008.4599029.83117.201</t>
  </si>
  <si>
    <t>2.3.2.02.02.009.4599030.96511.201</t>
  </si>
  <si>
    <t>2.3.2.02.02.008.2102058.83324.201</t>
  </si>
  <si>
    <t>2.3.2.01.01.004.01.01.04.4599017.3812199.201</t>
  </si>
  <si>
    <t>2.3.2.02.02.008.0599071.81302.201
2.3.2.02.02.008.3605001.81302.201</t>
  </si>
  <si>
    <r>
      <t xml:space="preserve">Versión: </t>
    </r>
    <r>
      <rPr>
        <sz val="11"/>
        <rFont val="Arial"/>
        <family val="2"/>
      </rPr>
      <t>0.0</t>
    </r>
  </si>
  <si>
    <r>
      <t>Fecha aprobación:</t>
    </r>
    <r>
      <rPr>
        <sz val="11"/>
        <rFont val="Arial"/>
        <family val="2"/>
      </rPr>
      <t xml:space="preserve"> Abril-22-2021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</si>
</sst>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44" formatCode="_-&quot;$&quot;\ * #,##0.00_-;\-&quot;$&quot;\ * #,##0.00_-;_-&quot;$&quot;\ * &quot;-&quot;??_-;_-@_-"/>
    <numFmt numFmtId="164" formatCode="dd/mm/yyyy;@"/>
    <numFmt numFmtId="165" formatCode="_-&quot;$&quot;\ * #,##0_-;\-&quot;$&quot;\ * #,##0_-;_-&quot;$&quot;\ * &quot;-&quot;??_-;_-@_-"/>
    <numFmt numFmtId="166" formatCode="0.0%"/>
  </numFmts>
  <fonts count="9"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b/>
      <sz val="11"/>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cellStyleXfs>
  <cellXfs count="82">
    <xf numFmtId="0" fontId="0" fillId="0" borderId="0" xfId="0"/>
    <xf numFmtId="0" fontId="0" fillId="0" borderId="0" xfId="0" applyFont="1"/>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9" fontId="7" fillId="2" borderId="4" xfId="0" applyNumberFormat="1" applyFont="1" applyFill="1" applyBorder="1" applyAlignment="1">
      <alignment horizontal="center" vertical="center"/>
    </xf>
    <xf numFmtId="0" fontId="6" fillId="2" borderId="4" xfId="0" applyFont="1" applyFill="1" applyBorder="1" applyAlignment="1">
      <alignment vertical="center"/>
    </xf>
    <xf numFmtId="165" fontId="6" fillId="2" borderId="4" xfId="108" applyNumberFormat="1" applyFont="1" applyFill="1" applyBorder="1" applyAlignment="1">
      <alignment vertical="center"/>
    </xf>
    <xf numFmtId="9" fontId="7" fillId="2" borderId="4" xfId="107" applyFont="1" applyFill="1" applyBorder="1" applyAlignment="1">
      <alignment horizontal="center" vertical="center" wrapText="1"/>
    </xf>
    <xf numFmtId="165" fontId="7" fillId="2" borderId="4" xfId="108" applyNumberFormat="1" applyFont="1" applyFill="1" applyBorder="1" applyAlignment="1">
      <alignment vertical="center"/>
    </xf>
    <xf numFmtId="0" fontId="7" fillId="2" borderId="2" xfId="0" applyFont="1" applyFill="1" applyBorder="1" applyAlignment="1">
      <alignment vertical="center"/>
    </xf>
    <xf numFmtId="0" fontId="0" fillId="0" borderId="0" xfId="0" applyFont="1" applyAlignment="1">
      <alignment wrapText="1"/>
    </xf>
    <xf numFmtId="0" fontId="0" fillId="0" borderId="0" xfId="0" applyFont="1" applyFill="1"/>
    <xf numFmtId="0" fontId="0" fillId="0" borderId="0" xfId="0" applyFont="1" applyFill="1" applyAlignment="1">
      <alignment wrapText="1"/>
    </xf>
    <xf numFmtId="0" fontId="4" fillId="0" borderId="0" xfId="0" applyFont="1" applyFill="1" applyAlignment="1">
      <alignment horizontal="right"/>
    </xf>
    <xf numFmtId="164" fontId="6" fillId="0" borderId="2" xfId="0" applyNumberFormat="1" applyFont="1" applyFill="1" applyBorder="1" applyAlignment="1">
      <alignment horizontal="justify" vertical="center" wrapText="1"/>
    </xf>
    <xf numFmtId="0" fontId="7" fillId="2" borderId="2" xfId="0" applyFont="1" applyFill="1" applyBorder="1" applyAlignment="1">
      <alignment horizontal="justify" vertical="center" wrapText="1"/>
    </xf>
    <xf numFmtId="0" fontId="6" fillId="0" borderId="2" xfId="0" applyFont="1" applyBorder="1" applyAlignment="1">
      <alignment horizontal="justify" vertical="center" wrapText="1"/>
    </xf>
    <xf numFmtId="1" fontId="6" fillId="0" borderId="2" xfId="0" applyNumberFormat="1" applyFont="1" applyFill="1" applyBorder="1" applyAlignment="1">
      <alignment horizontal="right" vertical="center"/>
    </xf>
    <xf numFmtId="3" fontId="6" fillId="0" borderId="2" xfId="0" applyNumberFormat="1" applyFont="1" applyBorder="1" applyAlignment="1">
      <alignment horizontal="center" vertical="center" wrapText="1"/>
    </xf>
    <xf numFmtId="0" fontId="6" fillId="2" borderId="2" xfId="107" applyNumberFormat="1" applyFont="1" applyFill="1" applyBorder="1" applyAlignment="1">
      <alignment horizontal="center" vertical="center"/>
    </xf>
    <xf numFmtId="5" fontId="6" fillId="0" borderId="2" xfId="108" applyNumberFormat="1" applyFont="1" applyFill="1" applyBorder="1" applyAlignment="1">
      <alignment horizontal="right" vertical="center" wrapText="1"/>
    </xf>
    <xf numFmtId="0" fontId="8" fillId="0" borderId="2" xfId="0" applyFont="1" applyBorder="1" applyAlignment="1">
      <alignment horizontal="right" vertical="center" wrapText="1"/>
    </xf>
    <xf numFmtId="5" fontId="7" fillId="2" borderId="2" xfId="108" applyNumberFormat="1" applyFont="1" applyFill="1" applyBorder="1" applyAlignment="1">
      <alignment horizontal="right" vertical="center" wrapText="1"/>
    </xf>
    <xf numFmtId="5" fontId="6" fillId="0" borderId="2" xfId="108" applyNumberFormat="1" applyFont="1" applyFill="1" applyBorder="1" applyAlignment="1">
      <alignment horizontal="center" vertical="center" wrapText="1"/>
    </xf>
    <xf numFmtId="9" fontId="6" fillId="0" borderId="2" xfId="107" applyFont="1" applyFill="1" applyBorder="1" applyAlignment="1">
      <alignment horizontal="center" vertical="center" wrapText="1"/>
    </xf>
    <xf numFmtId="164" fontId="6" fillId="0" borderId="2" xfId="0" applyNumberFormat="1" applyFont="1" applyBorder="1" applyAlignment="1">
      <alignment horizontal="justify" vertical="center" wrapText="1"/>
    </xf>
    <xf numFmtId="0" fontId="0" fillId="0" borderId="2" xfId="0" applyFont="1" applyFill="1" applyBorder="1" applyAlignment="1">
      <alignment horizontal="justify" vertical="center" wrapText="1"/>
    </xf>
    <xf numFmtId="0" fontId="6" fillId="2" borderId="1" xfId="107" applyNumberFormat="1" applyFont="1" applyFill="1" applyBorder="1" applyAlignment="1">
      <alignment horizontal="center" vertical="center"/>
    </xf>
    <xf numFmtId="165" fontId="6" fillId="0" borderId="2" xfId="108"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4" fillId="0" borderId="2" xfId="0" applyFont="1" applyBorder="1" applyAlignment="1">
      <alignment horizontal="center" vertical="center"/>
    </xf>
    <xf numFmtId="14" fontId="3" fillId="3" borderId="0" xfId="0" applyNumberFormat="1" applyFont="1" applyFill="1" applyBorder="1" applyAlignment="1">
      <alignment vertical="center"/>
    </xf>
    <xf numFmtId="0" fontId="3" fillId="3" borderId="0" xfId="0" applyFont="1" applyFill="1" applyBorder="1" applyAlignment="1">
      <alignment vertical="top"/>
    </xf>
    <xf numFmtId="0" fontId="3" fillId="3" borderId="3" xfId="0" applyFont="1" applyFill="1" applyBorder="1" applyAlignment="1">
      <alignment vertical="top"/>
    </xf>
    <xf numFmtId="0" fontId="3" fillId="3" borderId="0" xfId="0" applyFont="1" applyFill="1" applyBorder="1"/>
    <xf numFmtId="0" fontId="3" fillId="3" borderId="3" xfId="0" applyFont="1" applyFill="1" applyBorder="1"/>
    <xf numFmtId="0" fontId="3" fillId="2" borderId="2" xfId="0" applyFont="1" applyFill="1" applyBorder="1" applyAlignment="1">
      <alignment vertical="center"/>
    </xf>
    <xf numFmtId="0" fontId="3" fillId="0" borderId="2" xfId="0" applyFont="1" applyBorder="1" applyAlignment="1">
      <alignment horizontal="justify" vertical="center" wrapText="1"/>
    </xf>
    <xf numFmtId="164" fontId="3" fillId="0" borderId="2" xfId="0" applyNumberFormat="1" applyFont="1" applyFill="1" applyBorder="1" applyAlignment="1">
      <alignment horizontal="justify" vertical="center" wrapText="1"/>
    </xf>
    <xf numFmtId="164" fontId="3" fillId="0" borderId="2" xfId="0" applyNumberFormat="1" applyFont="1" applyFill="1" applyBorder="1" applyAlignment="1">
      <alignment horizontal="center" vertical="center" wrapText="1"/>
    </xf>
    <xf numFmtId="9" fontId="3" fillId="0" borderId="2" xfId="107" applyFont="1" applyBorder="1" applyAlignment="1">
      <alignment horizontal="center" vertical="center"/>
    </xf>
    <xf numFmtId="0" fontId="3" fillId="0" borderId="2" xfId="0" applyFont="1" applyBorder="1" applyAlignment="1">
      <alignment horizontal="right"/>
    </xf>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wrapText="1"/>
    </xf>
    <xf numFmtId="0" fontId="3" fillId="2" borderId="1" xfId="107" applyNumberFormat="1" applyFont="1" applyFill="1" applyBorder="1" applyAlignment="1">
      <alignment horizontal="center" vertical="center"/>
    </xf>
    <xf numFmtId="0" fontId="3" fillId="0" borderId="2" xfId="0" applyFont="1" applyFill="1" applyBorder="1" applyAlignment="1">
      <alignment horizontal="justify" vertical="center" wrapText="1"/>
    </xf>
    <xf numFmtId="9" fontId="3" fillId="0" borderId="2" xfId="0" applyNumberFormat="1" applyFont="1" applyFill="1" applyBorder="1" applyAlignment="1">
      <alignment horizontal="center" vertical="center" wrapText="1"/>
    </xf>
    <xf numFmtId="166" fontId="3" fillId="2" borderId="2" xfId="107" applyNumberFormat="1" applyFont="1" applyFill="1" applyBorder="1" applyAlignment="1">
      <alignment horizontal="center" vertical="center"/>
    </xf>
    <xf numFmtId="165" fontId="3" fillId="0" borderId="2" xfId="108" applyNumberFormat="1" applyFont="1" applyFill="1" applyBorder="1" applyAlignment="1">
      <alignment horizontal="right" vertical="center"/>
    </xf>
    <xf numFmtId="0" fontId="3" fillId="3" borderId="0" xfId="0" applyFont="1" applyFill="1" applyBorder="1" applyAlignment="1">
      <alignment horizontal="left" vertical="top" indent="3"/>
    </xf>
    <xf numFmtId="0" fontId="7" fillId="2" borderId="1" xfId="0" applyFont="1" applyFill="1" applyBorder="1" applyAlignment="1">
      <alignment horizontal="left" vertical="center" wrapText="1" indent="3"/>
    </xf>
    <xf numFmtId="165" fontId="6" fillId="2" borderId="4" xfId="108" applyNumberFormat="1" applyFont="1" applyFill="1" applyBorder="1" applyAlignment="1">
      <alignment horizontal="left" vertical="center" indent="3"/>
    </xf>
    <xf numFmtId="0" fontId="0" fillId="0" borderId="0" xfId="0" applyFont="1" applyAlignment="1">
      <alignment horizontal="left" indent="3"/>
    </xf>
    <xf numFmtId="0" fontId="0" fillId="0" borderId="0" xfId="0" applyFont="1" applyFill="1" applyAlignment="1">
      <alignment horizontal="left" indent="3"/>
    </xf>
    <xf numFmtId="0" fontId="3" fillId="0"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6" fillId="3" borderId="0" xfId="0" applyFont="1" applyFill="1" applyBorder="1" applyAlignment="1">
      <alignment vertical="center"/>
    </xf>
    <xf numFmtId="0" fontId="0" fillId="0" borderId="0" xfId="0" applyAlignment="1">
      <alignment vertical="center"/>
    </xf>
    <xf numFmtId="0" fontId="6" fillId="0" borderId="0" xfId="0" applyFont="1" applyAlignment="1">
      <alignment vertical="center"/>
    </xf>
    <xf numFmtId="0" fontId="6" fillId="0" borderId="0" xfId="0" applyFont="1" applyFill="1" applyAlignment="1">
      <alignment vertical="center"/>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9" fontId="7" fillId="2" borderId="6" xfId="0" applyNumberFormat="1" applyFont="1" applyFill="1" applyBorder="1" applyAlignment="1">
      <alignment horizontal="center" vertical="center"/>
    </xf>
    <xf numFmtId="9" fontId="7" fillId="2" borderId="7" xfId="0" applyNumberFormat="1" applyFont="1" applyFill="1" applyBorder="1" applyAlignment="1">
      <alignment horizontal="center" vertical="center"/>
    </xf>
    <xf numFmtId="9" fontId="7" fillId="2" borderId="8" xfId="0" applyNumberFormat="1" applyFont="1" applyFill="1" applyBorder="1" applyAlignment="1">
      <alignment horizontal="center" vertical="center"/>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14" fontId="3" fillId="0" borderId="6" xfId="0" applyNumberFormat="1" applyFont="1" applyFill="1" applyBorder="1" applyAlignment="1">
      <alignment horizontal="center" vertical="center"/>
    </xf>
    <xf numFmtId="14" fontId="3" fillId="0" borderId="7" xfId="0" applyNumberFormat="1" applyFont="1" applyFill="1" applyBorder="1" applyAlignment="1">
      <alignment horizontal="center" vertical="center"/>
    </xf>
    <xf numFmtId="14" fontId="3" fillId="0" borderId="8" xfId="0" applyNumberFormat="1" applyFont="1" applyFill="1" applyBorder="1" applyAlignment="1">
      <alignment horizontal="center" vertical="center"/>
    </xf>
    <xf numFmtId="2" fontId="7" fillId="0" borderId="2" xfId="109" applyNumberFormat="1" applyFont="1" applyBorder="1" applyAlignment="1">
      <alignment horizontal="left" vertical="center" wrapText="1"/>
    </xf>
    <xf numFmtId="2" fontId="7" fillId="0" borderId="6" xfId="109" applyNumberFormat="1" applyFont="1" applyBorder="1" applyAlignment="1">
      <alignment horizontal="left" vertical="center" wrapText="1"/>
    </xf>
    <xf numFmtId="2" fontId="7" fillId="0" borderId="7" xfId="109" applyNumberFormat="1" applyFont="1" applyBorder="1" applyAlignment="1">
      <alignment horizontal="left" vertical="center" wrapText="1"/>
    </xf>
    <xf numFmtId="2" fontId="7" fillId="0" borderId="8"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5"/>
      <color rgb="FF00CC99"/>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590930</xdr:colOff>
      <xdr:row>3</xdr:row>
      <xdr:rowOff>134973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
  <sheetViews>
    <sheetView tabSelected="1" zoomScale="70" zoomScaleNormal="70" workbookViewId="0">
      <selection activeCell="AC2" sqref="AC2:AE3"/>
    </sheetView>
  </sheetViews>
  <sheetFormatPr baseColWidth="10" defaultColWidth="11.25" defaultRowHeight="15" x14ac:dyDescent="0.25"/>
  <cols>
    <col min="1" max="1" width="6.25" style="1" customWidth="1"/>
    <col min="2" max="2" width="25" style="1" customWidth="1"/>
    <col min="3" max="4" width="21.125" style="1" customWidth="1"/>
    <col min="5" max="5" width="36.25" style="1" customWidth="1"/>
    <col min="6" max="6" width="36.25" style="11" customWidth="1"/>
    <col min="7" max="7" width="17.25" style="13" customWidth="1"/>
    <col min="8" max="8" width="47.625" style="11" customWidth="1"/>
    <col min="9" max="9" width="60.75" style="11" customWidth="1"/>
    <col min="10" max="10" width="14.25" style="11" customWidth="1"/>
    <col min="11" max="11" width="16" style="11" customWidth="1"/>
    <col min="12" max="13" width="14.875" style="11" customWidth="1"/>
    <col min="14" max="14" width="11.25" style="11" customWidth="1"/>
    <col min="15" max="15" width="33" style="60" customWidth="1"/>
    <col min="16" max="16" width="16.25" style="11" customWidth="1"/>
    <col min="17" max="20" width="15.375" style="11" customWidth="1"/>
    <col min="21" max="21" width="20.375" style="11" customWidth="1"/>
    <col min="22" max="22" width="24.625" style="54" bestFit="1" customWidth="1"/>
    <col min="23" max="26" width="14.625" style="11" customWidth="1"/>
    <col min="27" max="27" width="20.875" style="11" customWidth="1"/>
    <col min="28" max="28" width="16.25" style="11" customWidth="1"/>
    <col min="29" max="29" width="19.375" style="11" customWidth="1"/>
    <col min="30" max="31" width="22" style="11" customWidth="1"/>
    <col min="32" max="33" width="11.25" style="12" customWidth="1"/>
    <col min="34" max="16384" width="11.25" style="11"/>
  </cols>
  <sheetData>
    <row r="1" spans="1:33" s="1" customFormat="1" x14ac:dyDescent="0.2">
      <c r="A1" s="66"/>
      <c r="B1" s="69" t="s">
        <v>56</v>
      </c>
      <c r="C1" s="69"/>
      <c r="D1" s="69"/>
      <c r="E1" s="69"/>
      <c r="F1" s="69"/>
      <c r="G1" s="69"/>
      <c r="H1" s="69"/>
      <c r="I1" s="69"/>
      <c r="J1" s="69"/>
      <c r="K1" s="69"/>
      <c r="L1" s="69"/>
      <c r="M1" s="69"/>
      <c r="N1" s="69"/>
      <c r="O1" s="69"/>
      <c r="P1" s="69"/>
      <c r="Q1" s="69"/>
      <c r="R1" s="69"/>
      <c r="S1" s="69"/>
      <c r="T1" s="69"/>
      <c r="U1" s="69"/>
      <c r="V1" s="69"/>
      <c r="W1" s="69"/>
      <c r="X1" s="69"/>
      <c r="Y1" s="69"/>
      <c r="Z1" s="69"/>
      <c r="AA1" s="69"/>
      <c r="AB1" s="69"/>
      <c r="AC1" s="76" t="s">
        <v>69</v>
      </c>
      <c r="AD1" s="76"/>
      <c r="AE1" s="76"/>
      <c r="AF1" s="10"/>
      <c r="AG1" s="10"/>
    </row>
    <row r="2" spans="1:33" s="1" customFormat="1" x14ac:dyDescent="0.2">
      <c r="A2" s="66"/>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77" t="s">
        <v>77</v>
      </c>
      <c r="AD2" s="78"/>
      <c r="AE2" s="79"/>
      <c r="AF2" s="10"/>
      <c r="AG2" s="10"/>
    </row>
    <row r="3" spans="1:33" s="1" customFormat="1" ht="15" customHeight="1" x14ac:dyDescent="0.2">
      <c r="A3" s="66"/>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77" t="s">
        <v>78</v>
      </c>
      <c r="AD3" s="78"/>
      <c r="AE3" s="79"/>
      <c r="AF3" s="10"/>
      <c r="AG3" s="10"/>
    </row>
    <row r="4" spans="1:33" s="1" customFormat="1" x14ac:dyDescent="0.2">
      <c r="A4" s="66"/>
      <c r="B4" s="69"/>
      <c r="C4" s="69"/>
      <c r="D4" s="69"/>
      <c r="E4" s="69"/>
      <c r="F4" s="69"/>
      <c r="G4" s="69"/>
      <c r="H4" s="70"/>
      <c r="I4" s="70"/>
      <c r="J4" s="70"/>
      <c r="K4" s="70"/>
      <c r="L4" s="70"/>
      <c r="M4" s="70"/>
      <c r="N4" s="70"/>
      <c r="O4" s="70"/>
      <c r="P4" s="70"/>
      <c r="Q4" s="70"/>
      <c r="R4" s="70"/>
      <c r="S4" s="70"/>
      <c r="T4" s="70"/>
      <c r="U4" s="70"/>
      <c r="V4" s="70"/>
      <c r="W4" s="70"/>
      <c r="X4" s="70"/>
      <c r="Y4" s="70"/>
      <c r="Z4" s="70"/>
      <c r="AA4" s="70"/>
      <c r="AB4" s="70"/>
      <c r="AC4" s="80" t="s">
        <v>32</v>
      </c>
      <c r="AD4" s="80"/>
      <c r="AE4" s="80"/>
      <c r="AF4" s="10"/>
      <c r="AG4" s="10"/>
    </row>
    <row r="5" spans="1:33" s="1" customFormat="1" ht="19.899999999999999" customHeight="1" x14ac:dyDescent="0.2">
      <c r="A5" s="67" t="s">
        <v>30</v>
      </c>
      <c r="B5" s="67"/>
      <c r="C5" s="67"/>
      <c r="D5" s="73">
        <v>44839</v>
      </c>
      <c r="E5" s="74"/>
      <c r="F5" s="74"/>
      <c r="G5" s="75"/>
      <c r="H5" s="32"/>
      <c r="I5" s="32"/>
      <c r="J5" s="32"/>
      <c r="K5" s="32"/>
      <c r="L5" s="32"/>
      <c r="M5" s="33"/>
      <c r="N5" s="33"/>
      <c r="O5" s="57"/>
      <c r="P5" s="33"/>
      <c r="Q5" s="33"/>
      <c r="R5" s="33"/>
      <c r="S5" s="33"/>
      <c r="T5" s="33"/>
      <c r="U5" s="33"/>
      <c r="V5" s="50"/>
      <c r="W5" s="33"/>
      <c r="X5" s="33"/>
      <c r="Y5" s="33"/>
      <c r="Z5" s="33"/>
      <c r="AA5" s="33"/>
      <c r="AB5" s="33"/>
      <c r="AC5" s="33"/>
      <c r="AD5" s="33"/>
      <c r="AE5" s="34"/>
      <c r="AF5" s="10"/>
      <c r="AG5" s="10"/>
    </row>
    <row r="6" spans="1:33" s="1" customFormat="1" ht="18.600000000000001" customHeight="1" x14ac:dyDescent="0.2">
      <c r="A6" s="68" t="s">
        <v>31</v>
      </c>
      <c r="B6" s="68"/>
      <c r="C6" s="68"/>
      <c r="D6" s="73">
        <v>44834</v>
      </c>
      <c r="E6" s="74"/>
      <c r="F6" s="74"/>
      <c r="G6" s="75"/>
      <c r="H6" s="32"/>
      <c r="I6" s="32"/>
      <c r="J6" s="32"/>
      <c r="K6" s="32"/>
      <c r="L6" s="32"/>
      <c r="M6" s="33"/>
      <c r="N6" s="33"/>
      <c r="O6" s="57"/>
      <c r="P6" s="33"/>
      <c r="Q6" s="33"/>
      <c r="R6" s="33"/>
      <c r="S6" s="33"/>
      <c r="T6" s="33"/>
      <c r="U6" s="33"/>
      <c r="V6" s="50"/>
      <c r="W6" s="33"/>
      <c r="X6" s="33"/>
      <c r="Y6" s="33"/>
      <c r="Z6" s="33"/>
      <c r="AA6" s="33"/>
      <c r="AB6" s="33"/>
      <c r="AC6" s="33"/>
      <c r="AD6" s="35"/>
      <c r="AE6" s="36"/>
      <c r="AF6" s="10"/>
      <c r="AG6" s="10"/>
    </row>
    <row r="7" spans="1:33" s="1" customFormat="1" ht="16.899999999999999" customHeight="1" x14ac:dyDescent="0.2">
      <c r="A7" s="37"/>
      <c r="B7" s="71" t="s">
        <v>10</v>
      </c>
      <c r="C7" s="71"/>
      <c r="D7" s="71"/>
      <c r="E7" s="71"/>
      <c r="F7" s="71"/>
      <c r="G7" s="71" t="s">
        <v>11</v>
      </c>
      <c r="H7" s="71"/>
      <c r="I7" s="71"/>
      <c r="J7" s="71"/>
      <c r="K7" s="71"/>
      <c r="L7" s="71" t="s">
        <v>25</v>
      </c>
      <c r="M7" s="71"/>
      <c r="N7" s="71"/>
      <c r="O7" s="72" t="s">
        <v>23</v>
      </c>
      <c r="P7" s="71"/>
      <c r="Q7" s="71"/>
      <c r="R7" s="71"/>
      <c r="S7" s="71"/>
      <c r="T7" s="71"/>
      <c r="U7" s="71"/>
      <c r="V7" s="71" t="s">
        <v>17</v>
      </c>
      <c r="W7" s="71"/>
      <c r="X7" s="71"/>
      <c r="Y7" s="71"/>
      <c r="Z7" s="71"/>
      <c r="AA7" s="71"/>
      <c r="AB7" s="61" t="s">
        <v>18</v>
      </c>
      <c r="AC7" s="61" t="s">
        <v>26</v>
      </c>
      <c r="AD7" s="81" t="s">
        <v>24</v>
      </c>
      <c r="AE7" s="81"/>
      <c r="AF7" s="10"/>
      <c r="AG7" s="10"/>
    </row>
    <row r="8" spans="1:33" s="1" customFormat="1" ht="45" x14ac:dyDescent="0.2">
      <c r="A8" s="2" t="s">
        <v>29</v>
      </c>
      <c r="B8" s="29" t="s">
        <v>1</v>
      </c>
      <c r="C8" s="2" t="s">
        <v>6</v>
      </c>
      <c r="D8" s="2" t="s">
        <v>2</v>
      </c>
      <c r="E8" s="2" t="s">
        <v>7</v>
      </c>
      <c r="F8" s="29" t="s">
        <v>19</v>
      </c>
      <c r="G8" s="29" t="s">
        <v>66</v>
      </c>
      <c r="H8" s="29" t="s">
        <v>3</v>
      </c>
      <c r="I8" s="29" t="s">
        <v>15</v>
      </c>
      <c r="J8" s="29" t="s">
        <v>21</v>
      </c>
      <c r="K8" s="29" t="s">
        <v>22</v>
      </c>
      <c r="L8" s="29" t="s">
        <v>4</v>
      </c>
      <c r="M8" s="29" t="s">
        <v>5</v>
      </c>
      <c r="N8" s="29" t="s">
        <v>0</v>
      </c>
      <c r="O8" s="56" t="s">
        <v>9</v>
      </c>
      <c r="P8" s="29" t="s">
        <v>34</v>
      </c>
      <c r="Q8" s="29" t="s">
        <v>8</v>
      </c>
      <c r="R8" s="29" t="s">
        <v>27</v>
      </c>
      <c r="S8" s="29" t="s">
        <v>33</v>
      </c>
      <c r="T8" s="29" t="s">
        <v>12</v>
      </c>
      <c r="U8" s="29" t="s">
        <v>20</v>
      </c>
      <c r="V8" s="51" t="s">
        <v>34</v>
      </c>
      <c r="W8" s="29" t="s">
        <v>8</v>
      </c>
      <c r="X8" s="29" t="s">
        <v>27</v>
      </c>
      <c r="Y8" s="29" t="s">
        <v>33</v>
      </c>
      <c r="Z8" s="29" t="s">
        <v>12</v>
      </c>
      <c r="AA8" s="29" t="s">
        <v>28</v>
      </c>
      <c r="AB8" s="62"/>
      <c r="AC8" s="62"/>
      <c r="AD8" s="29" t="s">
        <v>13</v>
      </c>
      <c r="AE8" s="29" t="s">
        <v>14</v>
      </c>
      <c r="AF8" s="10"/>
      <c r="AG8" s="10"/>
    </row>
    <row r="9" spans="1:33" s="1" customFormat="1" ht="97.9" customHeight="1" x14ac:dyDescent="0.2">
      <c r="A9" s="30">
        <v>294</v>
      </c>
      <c r="B9" s="38" t="s">
        <v>35</v>
      </c>
      <c r="C9" s="38" t="s">
        <v>36</v>
      </c>
      <c r="D9" s="38" t="s">
        <v>37</v>
      </c>
      <c r="E9" s="15" t="s">
        <v>38</v>
      </c>
      <c r="F9" s="16" t="s">
        <v>39</v>
      </c>
      <c r="G9" s="17">
        <v>2021680010058</v>
      </c>
      <c r="H9" s="14" t="s">
        <v>70</v>
      </c>
      <c r="I9" s="39" t="s">
        <v>58</v>
      </c>
      <c r="J9" s="40">
        <v>44375</v>
      </c>
      <c r="K9" s="40">
        <v>45291</v>
      </c>
      <c r="L9" s="18">
        <v>2</v>
      </c>
      <c r="M9" s="19">
        <f>0.66+0.74</f>
        <v>1.4</v>
      </c>
      <c r="N9" s="41">
        <f t="shared" ref="N9:N15" si="0">IFERROR(IF(M9/L9&gt;100%,100%,M9/L9),"-")</f>
        <v>0.7</v>
      </c>
      <c r="O9" s="58" t="s">
        <v>73</v>
      </c>
      <c r="P9" s="20">
        <v>620000000</v>
      </c>
      <c r="Q9" s="21"/>
      <c r="R9" s="21"/>
      <c r="S9" s="21"/>
      <c r="T9" s="42"/>
      <c r="U9" s="22">
        <f t="shared" ref="U9:U15" si="1">SUM(P9:T9)</f>
        <v>620000000</v>
      </c>
      <c r="V9" s="20">
        <v>495407225</v>
      </c>
      <c r="W9" s="21"/>
      <c r="X9" s="21"/>
      <c r="Y9" s="21"/>
      <c r="Z9" s="42"/>
      <c r="AA9" s="22">
        <f t="shared" ref="AA9:AA15" si="2">SUM(V9:Z9)</f>
        <v>495407225</v>
      </c>
      <c r="AB9" s="24">
        <f t="shared" ref="AB9:AB16" si="3">IFERROR(AA9/U9,"-")</f>
        <v>0.79904391129032259</v>
      </c>
      <c r="AC9" s="23"/>
      <c r="AD9" s="31" t="s">
        <v>40</v>
      </c>
      <c r="AE9" s="43" t="s">
        <v>68</v>
      </c>
      <c r="AF9" s="10"/>
      <c r="AG9" s="10"/>
    </row>
    <row r="10" spans="1:33" s="1" customFormat="1" ht="161.44999999999999" customHeight="1" x14ac:dyDescent="0.2">
      <c r="A10" s="30">
        <v>295</v>
      </c>
      <c r="B10" s="38" t="s">
        <v>35</v>
      </c>
      <c r="C10" s="38" t="s">
        <v>36</v>
      </c>
      <c r="D10" s="38" t="s">
        <v>37</v>
      </c>
      <c r="E10" s="15" t="s">
        <v>41</v>
      </c>
      <c r="F10" s="16" t="s">
        <v>42</v>
      </c>
      <c r="G10" s="17">
        <v>2020680010086</v>
      </c>
      <c r="H10" s="14" t="s">
        <v>43</v>
      </c>
      <c r="I10" s="39" t="s">
        <v>57</v>
      </c>
      <c r="J10" s="40">
        <v>44434</v>
      </c>
      <c r="K10" s="40">
        <v>45291</v>
      </c>
      <c r="L10" s="44">
        <v>1</v>
      </c>
      <c r="M10" s="19">
        <v>0.53</v>
      </c>
      <c r="N10" s="41">
        <f t="shared" si="0"/>
        <v>0.53</v>
      </c>
      <c r="O10" s="25" t="s">
        <v>76</v>
      </c>
      <c r="P10" s="20">
        <f>333000000+155000000</f>
        <v>488000000</v>
      </c>
      <c r="Q10" s="21"/>
      <c r="R10" s="21"/>
      <c r="S10" s="21"/>
      <c r="T10" s="42"/>
      <c r="U10" s="22">
        <f t="shared" si="1"/>
        <v>488000000</v>
      </c>
      <c r="V10" s="20">
        <v>333000000</v>
      </c>
      <c r="W10" s="21"/>
      <c r="X10" s="21"/>
      <c r="Y10" s="21"/>
      <c r="Z10" s="42"/>
      <c r="AA10" s="22">
        <f t="shared" si="2"/>
        <v>333000000</v>
      </c>
      <c r="AB10" s="24">
        <f t="shared" si="3"/>
        <v>0.68237704918032782</v>
      </c>
      <c r="AC10" s="23"/>
      <c r="AD10" s="31" t="s">
        <v>40</v>
      </c>
      <c r="AE10" s="43" t="s">
        <v>68</v>
      </c>
      <c r="AF10" s="10"/>
      <c r="AG10" s="10"/>
    </row>
    <row r="11" spans="1:33" s="1" customFormat="1" ht="170.45" customHeight="1" x14ac:dyDescent="0.2">
      <c r="A11" s="30">
        <v>296</v>
      </c>
      <c r="B11" s="38" t="s">
        <v>35</v>
      </c>
      <c r="C11" s="38" t="s">
        <v>36</v>
      </c>
      <c r="D11" s="38" t="s">
        <v>37</v>
      </c>
      <c r="E11" s="15" t="s">
        <v>44</v>
      </c>
      <c r="F11" s="16" t="s">
        <v>45</v>
      </c>
      <c r="G11" s="17" t="s">
        <v>67</v>
      </c>
      <c r="H11" s="26" t="s">
        <v>71</v>
      </c>
      <c r="I11" s="39" t="s">
        <v>59</v>
      </c>
      <c r="J11" s="40">
        <v>44456</v>
      </c>
      <c r="K11" s="40">
        <v>45291</v>
      </c>
      <c r="L11" s="44">
        <v>2</v>
      </c>
      <c r="M11" s="27">
        <v>1.39</v>
      </c>
      <c r="N11" s="41">
        <f t="shared" si="0"/>
        <v>0.69499999999999995</v>
      </c>
      <c r="O11" s="25" t="s">
        <v>75</v>
      </c>
      <c r="P11" s="20">
        <v>100000000</v>
      </c>
      <c r="Q11" s="42"/>
      <c r="R11" s="42"/>
      <c r="S11" s="42"/>
      <c r="T11" s="42"/>
      <c r="U11" s="22">
        <f t="shared" si="1"/>
        <v>100000000</v>
      </c>
      <c r="V11" s="20">
        <v>0</v>
      </c>
      <c r="W11" s="42"/>
      <c r="X11" s="42"/>
      <c r="Y11" s="42"/>
      <c r="Z11" s="42"/>
      <c r="AA11" s="22">
        <f t="shared" si="2"/>
        <v>0</v>
      </c>
      <c r="AB11" s="24">
        <f t="shared" si="3"/>
        <v>0</v>
      </c>
      <c r="AC11" s="23"/>
      <c r="AD11" s="31" t="s">
        <v>40</v>
      </c>
      <c r="AE11" s="43" t="s">
        <v>68</v>
      </c>
      <c r="AF11" s="10"/>
      <c r="AG11" s="10"/>
    </row>
    <row r="12" spans="1:33" s="1" customFormat="1" ht="71.25" x14ac:dyDescent="0.2">
      <c r="A12" s="30">
        <v>307</v>
      </c>
      <c r="B12" s="38" t="s">
        <v>35</v>
      </c>
      <c r="C12" s="38" t="s">
        <v>46</v>
      </c>
      <c r="D12" s="38" t="s">
        <v>47</v>
      </c>
      <c r="E12" s="15" t="s">
        <v>48</v>
      </c>
      <c r="F12" s="16" t="s">
        <v>49</v>
      </c>
      <c r="G12" s="17"/>
      <c r="H12" s="46"/>
      <c r="I12" s="39" t="s">
        <v>62</v>
      </c>
      <c r="J12" s="55"/>
      <c r="K12" s="40"/>
      <c r="L12" s="44">
        <v>0</v>
      </c>
      <c r="M12" s="45"/>
      <c r="N12" s="41" t="str">
        <f t="shared" si="0"/>
        <v>-</v>
      </c>
      <c r="O12" s="25"/>
      <c r="P12" s="20"/>
      <c r="Q12" s="42"/>
      <c r="R12" s="42"/>
      <c r="S12" s="42"/>
      <c r="T12" s="42"/>
      <c r="U12" s="22">
        <f t="shared" si="1"/>
        <v>0</v>
      </c>
      <c r="V12" s="20"/>
      <c r="W12" s="42"/>
      <c r="X12" s="42"/>
      <c r="Y12" s="42"/>
      <c r="Z12" s="42"/>
      <c r="AA12" s="22">
        <f t="shared" si="2"/>
        <v>0</v>
      </c>
      <c r="AB12" s="24" t="str">
        <f t="shared" si="3"/>
        <v>-</v>
      </c>
      <c r="AC12" s="23"/>
      <c r="AD12" s="31" t="s">
        <v>40</v>
      </c>
      <c r="AE12" s="43" t="s">
        <v>68</v>
      </c>
      <c r="AF12" s="10"/>
      <c r="AG12" s="10"/>
    </row>
    <row r="13" spans="1:33" s="1" customFormat="1" ht="162" customHeight="1" x14ac:dyDescent="0.2">
      <c r="A13" s="30">
        <v>308</v>
      </c>
      <c r="B13" s="38" t="s">
        <v>35</v>
      </c>
      <c r="C13" s="38" t="s">
        <v>46</v>
      </c>
      <c r="D13" s="38" t="s">
        <v>47</v>
      </c>
      <c r="E13" s="15" t="s">
        <v>50</v>
      </c>
      <c r="F13" s="16" t="s">
        <v>51</v>
      </c>
      <c r="G13" s="17">
        <v>2021680010119</v>
      </c>
      <c r="H13" s="46" t="s">
        <v>63</v>
      </c>
      <c r="I13" s="39" t="s">
        <v>60</v>
      </c>
      <c r="J13" s="40">
        <v>44452</v>
      </c>
      <c r="K13" s="40">
        <v>45291</v>
      </c>
      <c r="L13" s="44">
        <v>1</v>
      </c>
      <c r="M13" s="45">
        <v>0.35</v>
      </c>
      <c r="N13" s="41">
        <f t="shared" si="0"/>
        <v>0.35</v>
      </c>
      <c r="O13" s="58" t="s">
        <v>74</v>
      </c>
      <c r="P13" s="20">
        <v>650000000</v>
      </c>
      <c r="Q13" s="28"/>
      <c r="R13" s="42"/>
      <c r="S13" s="42"/>
      <c r="T13" s="42"/>
      <c r="U13" s="22">
        <f t="shared" si="1"/>
        <v>650000000</v>
      </c>
      <c r="V13" s="20">
        <v>0</v>
      </c>
      <c r="W13" s="28"/>
      <c r="X13" s="42"/>
      <c r="Y13" s="42"/>
      <c r="Z13" s="42"/>
      <c r="AA13" s="22">
        <f t="shared" si="2"/>
        <v>0</v>
      </c>
      <c r="AB13" s="24">
        <f t="shared" si="3"/>
        <v>0</v>
      </c>
      <c r="AC13" s="23"/>
      <c r="AD13" s="31" t="s">
        <v>40</v>
      </c>
      <c r="AE13" s="43" t="s">
        <v>68</v>
      </c>
      <c r="AF13" s="10"/>
      <c r="AG13" s="10"/>
    </row>
    <row r="14" spans="1:33" s="1" customFormat="1" ht="72.599999999999994" customHeight="1" x14ac:dyDescent="0.2">
      <c r="A14" s="30">
        <v>309</v>
      </c>
      <c r="B14" s="38" t="s">
        <v>35</v>
      </c>
      <c r="C14" s="38" t="s">
        <v>46</v>
      </c>
      <c r="D14" s="38" t="s">
        <v>47</v>
      </c>
      <c r="E14" s="15" t="s">
        <v>65</v>
      </c>
      <c r="F14" s="16" t="s">
        <v>52</v>
      </c>
      <c r="G14" s="17"/>
      <c r="H14" s="39"/>
      <c r="I14" s="39" t="s">
        <v>62</v>
      </c>
      <c r="J14" s="55">
        <v>2023</v>
      </c>
      <c r="K14" s="40"/>
      <c r="L14" s="47">
        <v>0</v>
      </c>
      <c r="M14" s="48"/>
      <c r="N14" s="41" t="str">
        <f t="shared" si="0"/>
        <v>-</v>
      </c>
      <c r="O14" s="25"/>
      <c r="P14" s="20"/>
      <c r="Q14" s="42"/>
      <c r="R14" s="42"/>
      <c r="S14" s="49"/>
      <c r="T14" s="42"/>
      <c r="U14" s="22">
        <f t="shared" si="1"/>
        <v>0</v>
      </c>
      <c r="V14" s="20"/>
      <c r="W14" s="42"/>
      <c r="X14" s="42"/>
      <c r="Y14" s="49"/>
      <c r="Z14" s="42"/>
      <c r="AA14" s="22">
        <f t="shared" si="2"/>
        <v>0</v>
      </c>
      <c r="AB14" s="24" t="str">
        <f t="shared" si="3"/>
        <v>-</v>
      </c>
      <c r="AC14" s="23"/>
      <c r="AD14" s="31" t="s">
        <v>40</v>
      </c>
      <c r="AE14" s="43" t="s">
        <v>68</v>
      </c>
      <c r="AF14" s="10"/>
      <c r="AG14" s="10"/>
    </row>
    <row r="15" spans="1:33" s="1" customFormat="1" ht="103.15" customHeight="1" x14ac:dyDescent="0.2">
      <c r="A15" s="30">
        <v>311</v>
      </c>
      <c r="B15" s="38" t="s">
        <v>35</v>
      </c>
      <c r="C15" s="38" t="s">
        <v>46</v>
      </c>
      <c r="D15" s="38" t="s">
        <v>53</v>
      </c>
      <c r="E15" s="15" t="s">
        <v>54</v>
      </c>
      <c r="F15" s="16" t="s">
        <v>55</v>
      </c>
      <c r="G15" s="17">
        <v>2021680010139</v>
      </c>
      <c r="H15" s="46" t="s">
        <v>64</v>
      </c>
      <c r="I15" s="39" t="s">
        <v>61</v>
      </c>
      <c r="J15" s="40">
        <v>44454</v>
      </c>
      <c r="K15" s="40">
        <v>44926</v>
      </c>
      <c r="L15" s="44">
        <v>1</v>
      </c>
      <c r="M15" s="45">
        <v>0.77249999999999996</v>
      </c>
      <c r="N15" s="41">
        <f t="shared" si="0"/>
        <v>0.77249999999999996</v>
      </c>
      <c r="O15" s="58" t="s">
        <v>72</v>
      </c>
      <c r="P15" s="20">
        <v>100000000</v>
      </c>
      <c r="Q15" s="42"/>
      <c r="R15" s="42"/>
      <c r="S15" s="42"/>
      <c r="T15" s="42"/>
      <c r="U15" s="22">
        <f t="shared" si="1"/>
        <v>100000000</v>
      </c>
      <c r="V15" s="20">
        <v>51083333.32</v>
      </c>
      <c r="W15" s="42"/>
      <c r="X15" s="42"/>
      <c r="Y15" s="42"/>
      <c r="Z15" s="42"/>
      <c r="AA15" s="22">
        <f t="shared" si="2"/>
        <v>51083333.32</v>
      </c>
      <c r="AB15" s="24">
        <f t="shared" si="3"/>
        <v>0.51083333320000002</v>
      </c>
      <c r="AC15" s="23"/>
      <c r="AD15" s="31" t="s">
        <v>40</v>
      </c>
      <c r="AE15" s="43" t="s">
        <v>68</v>
      </c>
      <c r="AF15" s="10"/>
      <c r="AG15" s="10"/>
    </row>
    <row r="16" spans="1:33" s="1" customFormat="1" x14ac:dyDescent="0.2">
      <c r="A16" s="3">
        <f>SUM(--(FREQUENCY(A9:A15,A9:A15)&gt;0))</f>
        <v>7</v>
      </c>
      <c r="B16" s="63"/>
      <c r="C16" s="64"/>
      <c r="D16" s="64"/>
      <c r="E16" s="64"/>
      <c r="F16" s="64"/>
      <c r="G16" s="64"/>
      <c r="H16" s="64"/>
      <c r="I16" s="64"/>
      <c r="J16" s="64"/>
      <c r="K16" s="64"/>
      <c r="L16" s="65"/>
      <c r="M16" s="9" t="s">
        <v>16</v>
      </c>
      <c r="N16" s="4">
        <f>IFERROR(AVERAGE(N9:N15),"-")</f>
        <v>0.60949999999999993</v>
      </c>
      <c r="O16" s="5"/>
      <c r="P16" s="6">
        <f t="shared" ref="P16:Z16" si="4">SUM(P9:P15)</f>
        <v>1958000000</v>
      </c>
      <c r="Q16" s="6">
        <f t="shared" si="4"/>
        <v>0</v>
      </c>
      <c r="R16" s="6">
        <f t="shared" si="4"/>
        <v>0</v>
      </c>
      <c r="S16" s="6">
        <f t="shared" si="4"/>
        <v>0</v>
      </c>
      <c r="T16" s="6">
        <f t="shared" si="4"/>
        <v>0</v>
      </c>
      <c r="U16" s="8">
        <f>SUM(U9:U15)</f>
        <v>1958000000</v>
      </c>
      <c r="V16" s="52">
        <f t="shared" si="4"/>
        <v>879490558.32000005</v>
      </c>
      <c r="W16" s="6">
        <f t="shared" si="4"/>
        <v>0</v>
      </c>
      <c r="X16" s="6">
        <f t="shared" si="4"/>
        <v>0</v>
      </c>
      <c r="Y16" s="6">
        <f t="shared" si="4"/>
        <v>0</v>
      </c>
      <c r="Z16" s="6">
        <f t="shared" si="4"/>
        <v>0</v>
      </c>
      <c r="AA16" s="8">
        <f>SUM(AA9:AA15)</f>
        <v>879490558.32000005</v>
      </c>
      <c r="AB16" s="7">
        <f t="shared" si="3"/>
        <v>0.44917801752808989</v>
      </c>
      <c r="AC16" s="8">
        <f>SUM(AE9:AE15)</f>
        <v>0</v>
      </c>
      <c r="AD16" s="5"/>
      <c r="AE16" s="5"/>
      <c r="AF16" s="10"/>
      <c r="AG16" s="10"/>
    </row>
    <row r="17" spans="7:33" s="1" customFormat="1" x14ac:dyDescent="0.25">
      <c r="G17" s="13"/>
      <c r="H17" s="11"/>
      <c r="I17" s="11"/>
      <c r="J17" s="11"/>
      <c r="K17" s="11"/>
      <c r="O17" s="59"/>
      <c r="V17" s="53"/>
      <c r="AF17" s="10"/>
      <c r="AG17" s="10"/>
    </row>
  </sheetData>
  <mergeCells count="19">
    <mergeCell ref="AC1:AE1"/>
    <mergeCell ref="AC2:AE2"/>
    <mergeCell ref="AC3:AE3"/>
    <mergeCell ref="AC4:AE4"/>
    <mergeCell ref="AC7:AC8"/>
    <mergeCell ref="AD7:AE7"/>
    <mergeCell ref="AB7:AB8"/>
    <mergeCell ref="B16:L16"/>
    <mergeCell ref="A1:A4"/>
    <mergeCell ref="A5:C5"/>
    <mergeCell ref="A6:C6"/>
    <mergeCell ref="B1:AB4"/>
    <mergeCell ref="L7:N7"/>
    <mergeCell ref="O7:U7"/>
    <mergeCell ref="V7:AA7"/>
    <mergeCell ref="B7:F7"/>
    <mergeCell ref="G7:K7"/>
    <mergeCell ref="D5:G5"/>
    <mergeCell ref="D6:G6"/>
  </mergeCells>
  <conditionalFormatting sqref="N9:N15">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2022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cp:lastPrinted>2021-02-09T14:28:18Z</cp:lastPrinted>
  <dcterms:created xsi:type="dcterms:W3CDTF">2008-07-08T21:30:46Z</dcterms:created>
  <dcterms:modified xsi:type="dcterms:W3CDTF">2023-01-16T16:37:59Z</dcterms:modified>
</cp:coreProperties>
</file>