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Publicados\"/>
    </mc:Choice>
  </mc:AlternateContent>
  <xr:revisionPtr revIDLastSave="0" documentId="13_ncr:1_{DD6F4525-5171-4286-807B-E084F50F2E22}" xr6:coauthVersionLast="47" xr6:coauthVersionMax="47" xr10:uidLastSave="{00000000-0000-0000-0000-000000000000}"/>
  <bookViews>
    <workbookView xWindow="-21720" yWindow="1335" windowWidth="21840" windowHeight="13020" xr2:uid="{00000000-000D-0000-FFFF-FFFF00000000}"/>
  </bookViews>
  <sheets>
    <sheet name="PA 2022" sheetId="14" r:id="rId1"/>
  </sheets>
  <definedNames>
    <definedName name="_xlnm._FilterDatabase" localSheetId="0" hidden="1">'PA 2022'!$A$8:$AE$16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6" i="14" l="1"/>
  <c r="N13" i="14"/>
  <c r="N15" i="14"/>
  <c r="N14" i="14"/>
  <c r="N12" i="14"/>
  <c r="N11" i="14"/>
  <c r="N9" i="14"/>
  <c r="N16" i="14" s="1"/>
  <c r="AA9" i="14"/>
  <c r="P16" i="14"/>
  <c r="U9" i="14" l="1"/>
  <c r="V15" i="14" l="1"/>
  <c r="U15" i="14" l="1"/>
  <c r="U14" i="14"/>
  <c r="U13" i="14"/>
  <c r="U12" i="14"/>
  <c r="U11" i="14"/>
  <c r="AA12" i="14"/>
  <c r="AB12" i="14" l="1"/>
  <c r="U16" i="14"/>
  <c r="AA14" i="14"/>
  <c r="AC16" i="14" l="1"/>
  <c r="AA15" i="14"/>
  <c r="AA13" i="14"/>
  <c r="AA11" i="14"/>
  <c r="AA16" i="14" s="1"/>
  <c r="AB16" i="14" s="1"/>
  <c r="Z16" i="14"/>
  <c r="V16" i="14"/>
  <c r="W16" i="14"/>
  <c r="X16" i="14"/>
  <c r="Y16" i="14"/>
  <c r="Q16" i="14"/>
  <c r="R16" i="14"/>
  <c r="S16" i="14"/>
  <c r="T16" i="14"/>
  <c r="AB15" i="14" l="1"/>
  <c r="AB11" i="14"/>
  <c r="AB9" i="14"/>
  <c r="AB14" i="14"/>
  <c r="AB13" i="14" l="1"/>
</calcChain>
</file>

<file path=xl/sharedStrings.xml><?xml version="1.0" encoding="utf-8"?>
<sst xmlns="http://schemas.openxmlformats.org/spreadsheetml/2006/main" count="112" uniqueCount="77">
  <si>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</si>
  <si>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</si>
  <si>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</si>
  <si>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</si>
  <si>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</si>
  <si>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</si>
  <si>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</si>
  <si>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</si>
  <si>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</si>
  <si>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</si>
  <si>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</si>
  <si>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</si>
  <si>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</si>
  <si>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</si>
  <si>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</si>
  <si>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</si>
  <si>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</si>
  <si>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</si>
  <si>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</si>
  <si>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</si>
  <si>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</si>
  <si>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</si>
  <si>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</si>
  <si>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</si>
  <si>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</si>
  <si>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</si>
  <si>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</si>
  <si>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</si>
  <si>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</si>
  <si>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</si>
  <si>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</si>
  <si>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</si>
  <si>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</si>
  <si>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</si>
  <si>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</si>
  <si>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FORTALECIMIENTO A LAS CAPACIDADES DE TECNOLOGÍA Y ESTÁNDARES DE CIUDAD INTELIGENTE EN EL MUNICIPIO DE BUCARAMANGA</t>
  </si>
  <si>
    <t>Optimizar el uso de la infraestructura tecnológica instalada para mejorar los servicios de conectividad del ciudadano</t>
  </si>
  <si>
    <t>OATIC</t>
  </si>
  <si>
    <t>Adquirir equipos y herramientas tecnológicas que soporten la gestión de los puntos digitales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</si>
  <si>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</si>
  <si>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</si>
  <si>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</si>
  <si>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</si>
  <si>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</si>
  <si>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</si>
  <si>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</si>
  <si>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</si>
  <si>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</si>
  <si>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</si>
  <si>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</si>
  <si>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</si>
  <si>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</si>
  <si>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</si>
  <si>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</si>
  <si>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</si>
  <si>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</si>
  <si>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</si>
  <si>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</si>
  <si>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</si>
  <si>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</si>
  <si>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</si>
  <si>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FORTALECIMIENTO AL PROCESO DE GESTIÓN DE LAS TIC ALINEADO A LA ESTRATEGIA DE GOBIERNO DIGITAL  PARA UNA MEJOR INTERACCIÓN CON EL CIUDADANO EN EL MUNICIPIO DE  BUCARAMANGA</t>
  </si>
  <si>
    <t>2.3.2.02.01.004.4599007.201</t>
  </si>
  <si>
    <t>Potenciar los ejes de arquitectura de información, seguridad de la información y servicios ciudadanos digitales</t>
  </si>
  <si>
    <t>Potenciar los procesos administrativos del proceso de gestión de las TIC alineados a la política de gobierno digital</t>
  </si>
  <si>
    <t>2.3.2.02.01.004.2399069.201 $95.000.000
2.3.2.01.01.003.05.04.2399069.201 $15.000.000</t>
  </si>
  <si>
    <t>Wilfredo Gómez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</si>
  <si>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</si>
  <si>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</si>
  <si>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 PLAN DE ACCIÓN - PLAN DE DESARROLLO MUNICIPAL
OFICINA ASESORA TIC - OATIC</t>
  </si>
  <si>
    <t>|</t>
  </si>
  <si>
    <t>2.3.2.02.02.008.2302024.83111.201</t>
  </si>
  <si>
    <t>2.3.2.02.02.008.2302024.83141.201</t>
  </si>
  <si>
    <t>2.3.2.02.02.008.2301079.84222.201 ($264.440.000)
2.3.2.02.01.003.2301079.3699016.201 ($30.000.000)
2.3.2.02.02.009.2302057.96210.201 ($366.952.744)
2.3.2.02.02.009.2302057.96210.501 ($1.000.000.000)</t>
  </si>
  <si>
    <t>Pendiente por incluir en proyecto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</si>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</sst>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justify"/>
    </xf>
    <xf numFmtId="165" fontId="6" fillId="2" borderId="2" xfId="108" applyNumberFormat="1" applyFont="1" applyFill="1" applyBorder="1" applyAlignment="1">
      <alignment vertical="center"/>
    </xf>
    <xf numFmtId="0" fontId="6" fillId="2" borderId="2" xfId="0" applyFont="1" applyFill="1" applyBorder="1"/>
    <xf numFmtId="165" fontId="7" fillId="0" borderId="0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7" fontId="6" fillId="2" borderId="2" xfId="110" applyNumberFormat="1" applyFont="1" applyFill="1" applyBorder="1" applyAlignment="1">
      <alignment vertical="center"/>
    </xf>
    <xf numFmtId="0" fontId="3" fillId="0" borderId="0" xfId="0" applyFont="1"/>
    <xf numFmtId="0" fontId="3" fillId="3" borderId="0" xfId="0" applyFont="1" applyFill="1" applyBorder="1"/>
    <xf numFmtId="0" fontId="3" fillId="3" borderId="0" xfId="0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3" fillId="3" borderId="4" xfId="0" applyFont="1" applyFill="1" applyBorder="1"/>
    <xf numFmtId="0" fontId="3" fillId="0" borderId="2" xfId="0" applyFont="1" applyBorder="1" applyAlignment="1">
      <alignment vertical="center"/>
    </xf>
    <xf numFmtId="166" fontId="3" fillId="0" borderId="2" xfId="0" applyNumberFormat="1" applyFont="1" applyBorder="1" applyAlignment="1">
      <alignment horizontal="right"/>
    </xf>
    <xf numFmtId="165" fontId="3" fillId="0" borderId="0" xfId="0" applyNumberFormat="1" applyFont="1"/>
    <xf numFmtId="9" fontId="3" fillId="0" borderId="0" xfId="0" applyNumberFormat="1" applyFont="1"/>
    <xf numFmtId="166" fontId="3" fillId="0" borderId="0" xfId="0" applyNumberFormat="1" applyFont="1"/>
    <xf numFmtId="10" fontId="3" fillId="0" borderId="0" xfId="0" applyNumberFormat="1" applyFont="1"/>
    <xf numFmtId="9" fontId="3" fillId="0" borderId="0" xfId="107" applyFont="1" applyAlignment="1">
      <alignment horizontal="center"/>
    </xf>
    <xf numFmtId="5" fontId="3" fillId="0" borderId="0" xfId="0" applyNumberFormat="1" applyFont="1"/>
    <xf numFmtId="0" fontId="3" fillId="0" borderId="5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7" fontId="6" fillId="0" borderId="2" xfId="110" applyNumberFormat="1" applyFont="1" applyFill="1" applyBorder="1" applyAlignment="1">
      <alignment horizontal="right" vertical="center" wrapText="1"/>
    </xf>
    <xf numFmtId="166" fontId="8" fillId="0" borderId="2" xfId="0" applyNumberFormat="1" applyFont="1" applyBorder="1" applyAlignment="1">
      <alignment horizontal="right" vertical="center" wrapText="1"/>
    </xf>
    <xf numFmtId="166" fontId="6" fillId="0" borderId="2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9" fontId="9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9" fontId="3" fillId="2" borderId="2" xfId="0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2" fontId="3" fillId="2" borderId="2" xfId="107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67" fontId="3" fillId="3" borderId="2" xfId="110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 wrapText="1"/>
    </xf>
    <xf numFmtId="9" fontId="3" fillId="2" borderId="2" xfId="107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6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right" vertical="center" wrapText="1"/>
    </xf>
    <xf numFmtId="5" fontId="6" fillId="0" borderId="6" xfId="108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7" fillId="0" borderId="3" xfId="109" applyNumberFormat="1" applyFont="1" applyBorder="1" applyAlignment="1">
      <alignment horizontal="left" vertical="center" wrapText="1"/>
    </xf>
    <xf numFmtId="2" fontId="7" fillId="0" borderId="7" xfId="109" applyNumberFormat="1" applyFont="1" applyBorder="1" applyAlignment="1">
      <alignment horizontal="left" vertical="center" wrapText="1"/>
    </xf>
    <xf numFmtId="2" fontId="7" fillId="0" borderId="8" xfId="109" applyNumberFormat="1" applyFont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566981</xdr:colOff>
      <xdr:row>3</xdr:row>
      <xdr:rowOff>134973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V1" zoomScale="70" zoomScaleNormal="70" workbookViewId="0">
      <selection activeCell="AC2" sqref="AC2:AE3"/>
    </sheetView>
  </sheetViews>
  <sheetFormatPr baseColWidth="10" defaultColWidth="11.25" defaultRowHeight="14.25" x14ac:dyDescent="0.2"/>
  <cols>
    <col min="1" max="1" width="6.5" style="14" customWidth="1"/>
    <col min="2" max="2" width="22.375" style="14" customWidth="1"/>
    <col min="3" max="3" width="20.875" style="14" customWidth="1"/>
    <col min="4" max="4" width="21.125" style="14" customWidth="1"/>
    <col min="5" max="5" width="54" style="14" customWidth="1"/>
    <col min="6" max="6" width="45.625" style="14" customWidth="1"/>
    <col min="7" max="7" width="17.125" style="14" customWidth="1"/>
    <col min="8" max="8" width="36.875" style="14" customWidth="1"/>
    <col min="9" max="9" width="34.125" style="14" customWidth="1"/>
    <col min="10" max="10" width="14.875" style="14" customWidth="1"/>
    <col min="11" max="11" width="19.375" style="14" customWidth="1"/>
    <col min="12" max="13" width="14.25" style="14" customWidth="1"/>
    <col min="14" max="14" width="14" style="14" customWidth="1"/>
    <col min="15" max="15" width="52.25" style="14" customWidth="1"/>
    <col min="16" max="16" width="23" style="14" customWidth="1"/>
    <col min="17" max="17" width="9" style="14" customWidth="1"/>
    <col min="18" max="18" width="8.75" style="14" customWidth="1"/>
    <col min="19" max="19" width="24.625" style="14" customWidth="1"/>
    <col min="20" max="20" width="9.375" style="14" customWidth="1"/>
    <col min="21" max="21" width="20.625" style="14" customWidth="1"/>
    <col min="22" max="22" width="22.25" style="14" customWidth="1"/>
    <col min="23" max="23" width="9.875" style="14" customWidth="1"/>
    <col min="24" max="24" width="12.25" style="14" customWidth="1"/>
    <col min="25" max="25" width="24.625" style="14" customWidth="1"/>
    <col min="26" max="26" width="22.125" style="14" customWidth="1"/>
    <col min="27" max="27" width="20.625" style="14" customWidth="1"/>
    <col min="28" max="28" width="21.625" style="14" bestFit="1" customWidth="1"/>
    <col min="29" max="29" width="20.75" style="14" customWidth="1"/>
    <col min="30" max="30" width="15.375" style="14" customWidth="1"/>
    <col min="31" max="31" width="16.75" style="14" customWidth="1"/>
    <col min="32" max="32" width="23" style="14" customWidth="1"/>
    <col min="33" max="33" width="25.375" style="14" customWidth="1"/>
    <col min="34" max="16384" width="11.25" style="14"/>
  </cols>
  <sheetData>
    <row r="1" spans="1:31" ht="15" x14ac:dyDescent="0.2">
      <c r="A1" s="68"/>
      <c r="B1" s="76" t="s">
        <v>69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3" t="s">
        <v>68</v>
      </c>
      <c r="AD1" s="73"/>
      <c r="AE1" s="73"/>
    </row>
    <row r="2" spans="1:31" ht="15" x14ac:dyDescent="0.2">
      <c r="A2" s="68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95" t="s">
        <v>75</v>
      </c>
      <c r="AD2" s="96"/>
      <c r="AE2" s="97"/>
    </row>
    <row r="3" spans="1:31" ht="15" customHeight="1" x14ac:dyDescent="0.2">
      <c r="A3" s="68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95" t="s">
        <v>76</v>
      </c>
      <c r="AD3" s="96"/>
      <c r="AE3" s="97"/>
    </row>
    <row r="4" spans="1:31" ht="15" x14ac:dyDescent="0.2">
      <c r="A4" s="68"/>
      <c r="B4" s="76"/>
      <c r="C4" s="76"/>
      <c r="D4" s="76"/>
      <c r="E4" s="76"/>
      <c r="F4" s="76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4" t="s">
        <v>32</v>
      </c>
      <c r="AD4" s="74"/>
      <c r="AE4" s="74"/>
    </row>
    <row r="5" spans="1:31" ht="15" x14ac:dyDescent="0.2">
      <c r="A5" s="69" t="s">
        <v>30</v>
      </c>
      <c r="B5" s="69"/>
      <c r="C5" s="69"/>
      <c r="D5" s="71">
        <v>44839</v>
      </c>
      <c r="E5" s="71"/>
      <c r="F5" s="71"/>
      <c r="G5" s="71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1:31" ht="15" x14ac:dyDescent="0.2">
      <c r="A6" s="70" t="s">
        <v>31</v>
      </c>
      <c r="B6" s="70"/>
      <c r="C6" s="70"/>
      <c r="D6" s="71">
        <v>44834</v>
      </c>
      <c r="E6" s="71"/>
      <c r="F6" s="71"/>
      <c r="G6" s="72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5"/>
      <c r="AE6" s="18"/>
    </row>
    <row r="7" spans="1:31" ht="15" x14ac:dyDescent="0.2">
      <c r="A7" s="19"/>
      <c r="B7" s="78" t="s">
        <v>10</v>
      </c>
      <c r="C7" s="78"/>
      <c r="D7" s="78"/>
      <c r="E7" s="78"/>
      <c r="F7" s="78"/>
      <c r="G7" s="78" t="s">
        <v>11</v>
      </c>
      <c r="H7" s="78"/>
      <c r="I7" s="78"/>
      <c r="J7" s="78"/>
      <c r="K7" s="78"/>
      <c r="L7" s="78" t="s">
        <v>25</v>
      </c>
      <c r="M7" s="78"/>
      <c r="N7" s="78"/>
      <c r="O7" s="78" t="s">
        <v>23</v>
      </c>
      <c r="P7" s="78"/>
      <c r="Q7" s="78"/>
      <c r="R7" s="78"/>
      <c r="S7" s="78"/>
      <c r="T7" s="78"/>
      <c r="U7" s="78"/>
      <c r="V7" s="78" t="s">
        <v>17</v>
      </c>
      <c r="W7" s="78"/>
      <c r="X7" s="78"/>
      <c r="Y7" s="78"/>
      <c r="Z7" s="78"/>
      <c r="AA7" s="78"/>
      <c r="AB7" s="75" t="s">
        <v>18</v>
      </c>
      <c r="AC7" s="75" t="s">
        <v>26</v>
      </c>
      <c r="AD7" s="75" t="s">
        <v>24</v>
      </c>
      <c r="AE7" s="75"/>
    </row>
    <row r="8" spans="1:31" ht="30" x14ac:dyDescent="0.2">
      <c r="A8" s="11" t="s">
        <v>29</v>
      </c>
      <c r="B8" s="12" t="s">
        <v>1</v>
      </c>
      <c r="C8" s="11" t="s">
        <v>6</v>
      </c>
      <c r="D8" s="11" t="s">
        <v>2</v>
      </c>
      <c r="E8" s="11" t="s">
        <v>7</v>
      </c>
      <c r="F8" s="12" t="s">
        <v>19</v>
      </c>
      <c r="G8" s="12" t="s">
        <v>67</v>
      </c>
      <c r="H8" s="12" t="s">
        <v>3</v>
      </c>
      <c r="I8" s="12" t="s">
        <v>15</v>
      </c>
      <c r="J8" s="12" t="s">
        <v>21</v>
      </c>
      <c r="K8" s="12" t="s">
        <v>22</v>
      </c>
      <c r="L8" s="12" t="s">
        <v>4</v>
      </c>
      <c r="M8" s="12" t="s">
        <v>5</v>
      </c>
      <c r="N8" s="12" t="s">
        <v>0</v>
      </c>
      <c r="O8" s="11" t="s">
        <v>9</v>
      </c>
      <c r="P8" s="12" t="s">
        <v>34</v>
      </c>
      <c r="Q8" s="12" t="s">
        <v>8</v>
      </c>
      <c r="R8" s="12" t="s">
        <v>27</v>
      </c>
      <c r="S8" s="12" t="s">
        <v>33</v>
      </c>
      <c r="T8" s="12" t="s">
        <v>12</v>
      </c>
      <c r="U8" s="12" t="s">
        <v>20</v>
      </c>
      <c r="V8" s="12" t="s">
        <v>34</v>
      </c>
      <c r="W8" s="12" t="s">
        <v>8</v>
      </c>
      <c r="X8" s="12" t="s">
        <v>27</v>
      </c>
      <c r="Y8" s="12" t="s">
        <v>33</v>
      </c>
      <c r="Z8" s="12" t="s">
        <v>12</v>
      </c>
      <c r="AA8" s="12" t="s">
        <v>28</v>
      </c>
      <c r="AB8" s="75"/>
      <c r="AC8" s="75"/>
      <c r="AD8" s="12" t="s">
        <v>13</v>
      </c>
      <c r="AE8" s="12" t="s">
        <v>14</v>
      </c>
    </row>
    <row r="9" spans="1:31" ht="121.9" customHeight="1" x14ac:dyDescent="0.2">
      <c r="A9" s="5">
        <v>192</v>
      </c>
      <c r="B9" s="27" t="s">
        <v>41</v>
      </c>
      <c r="C9" s="28" t="s">
        <v>42</v>
      </c>
      <c r="D9" s="28" t="s">
        <v>43</v>
      </c>
      <c r="E9" s="29" t="s">
        <v>44</v>
      </c>
      <c r="F9" s="30" t="s">
        <v>45</v>
      </c>
      <c r="G9" s="66">
        <v>2021680010048</v>
      </c>
      <c r="H9" s="31" t="s">
        <v>35</v>
      </c>
      <c r="I9" s="28" t="s">
        <v>36</v>
      </c>
      <c r="J9" s="32">
        <v>44562</v>
      </c>
      <c r="K9" s="32">
        <v>44926</v>
      </c>
      <c r="L9" s="83">
        <v>1</v>
      </c>
      <c r="M9" s="81">
        <v>1</v>
      </c>
      <c r="N9" s="79">
        <f>IFERROR(IF(M9/L9&gt;100%,100%,M9/L9),"-")</f>
        <v>1</v>
      </c>
      <c r="O9" s="33" t="s">
        <v>73</v>
      </c>
      <c r="P9" s="34">
        <v>661392744</v>
      </c>
      <c r="Q9" s="35"/>
      <c r="R9" s="35"/>
      <c r="S9" s="35"/>
      <c r="T9" s="20"/>
      <c r="U9" s="85">
        <f>SUM(P9:T10)</f>
        <v>1661392744</v>
      </c>
      <c r="V9" s="36">
        <v>233135001</v>
      </c>
      <c r="W9" s="35"/>
      <c r="X9" s="35"/>
      <c r="Y9" s="35"/>
      <c r="Z9" s="20"/>
      <c r="AA9" s="85">
        <f>SUM(V9:Z10)</f>
        <v>233135001</v>
      </c>
      <c r="AB9" s="87">
        <f>IFERROR(AA9/U9,"-")</f>
        <v>0.14032503864119442</v>
      </c>
      <c r="AC9" s="89">
        <v>800000000</v>
      </c>
      <c r="AD9" s="91" t="s">
        <v>37</v>
      </c>
      <c r="AE9" s="93" t="s">
        <v>66</v>
      </c>
    </row>
    <row r="10" spans="1:31" ht="99.75" x14ac:dyDescent="0.2">
      <c r="A10" s="5">
        <v>192</v>
      </c>
      <c r="B10" s="27" t="s">
        <v>41</v>
      </c>
      <c r="C10" s="28" t="s">
        <v>42</v>
      </c>
      <c r="D10" s="28" t="s">
        <v>43</v>
      </c>
      <c r="E10" s="29" t="s">
        <v>44</v>
      </c>
      <c r="F10" s="30" t="s">
        <v>45</v>
      </c>
      <c r="G10" s="66"/>
      <c r="H10" s="31" t="s">
        <v>74</v>
      </c>
      <c r="I10" s="28"/>
      <c r="J10" s="32"/>
      <c r="K10" s="32"/>
      <c r="L10" s="84"/>
      <c r="M10" s="82"/>
      <c r="N10" s="80"/>
      <c r="O10" s="33"/>
      <c r="P10" s="34">
        <v>1000000000</v>
      </c>
      <c r="Q10" s="35"/>
      <c r="R10" s="35"/>
      <c r="S10" s="35"/>
      <c r="T10" s="20"/>
      <c r="U10" s="86"/>
      <c r="V10" s="36"/>
      <c r="W10" s="35"/>
      <c r="X10" s="35"/>
      <c r="Y10" s="35"/>
      <c r="Z10" s="20"/>
      <c r="AA10" s="86"/>
      <c r="AB10" s="88"/>
      <c r="AC10" s="90"/>
      <c r="AD10" s="92"/>
      <c r="AE10" s="94"/>
    </row>
    <row r="11" spans="1:31" ht="99.75" x14ac:dyDescent="0.2">
      <c r="A11" s="5">
        <v>193</v>
      </c>
      <c r="B11" s="42" t="s">
        <v>41</v>
      </c>
      <c r="C11" s="28" t="s">
        <v>42</v>
      </c>
      <c r="D11" s="28" t="s">
        <v>43</v>
      </c>
      <c r="E11" s="29" t="s">
        <v>46</v>
      </c>
      <c r="F11" s="30" t="s">
        <v>47</v>
      </c>
      <c r="G11" s="66">
        <v>2021680010133</v>
      </c>
      <c r="H11" s="31" t="s">
        <v>61</v>
      </c>
      <c r="I11" s="43" t="s">
        <v>63</v>
      </c>
      <c r="J11" s="32">
        <v>44562</v>
      </c>
      <c r="K11" s="32">
        <v>44926</v>
      </c>
      <c r="L11" s="44">
        <v>0.3</v>
      </c>
      <c r="M11" s="67">
        <v>0.15</v>
      </c>
      <c r="N11" s="45">
        <f>IFERROR(IF(M11/L11&gt;100%,100%,M11/L11),"-")</f>
        <v>0.5</v>
      </c>
      <c r="O11" s="43" t="s">
        <v>72</v>
      </c>
      <c r="P11" s="34">
        <v>193783334</v>
      </c>
      <c r="Q11" s="35"/>
      <c r="R11" s="35" t="s">
        <v>70</v>
      </c>
      <c r="S11" s="35"/>
      <c r="T11" s="20"/>
      <c r="U11" s="37">
        <f t="shared" ref="U11:U15" si="0">SUM(P11:T11)</f>
        <v>193783334</v>
      </c>
      <c r="V11" s="36">
        <v>193666666</v>
      </c>
      <c r="W11" s="35"/>
      <c r="X11" s="35"/>
      <c r="Y11" s="35"/>
      <c r="Z11" s="20"/>
      <c r="AA11" s="37">
        <f t="shared" ref="AA11:AA15" si="1">SUM(V11:Z11)</f>
        <v>193666666</v>
      </c>
      <c r="AB11" s="38">
        <f t="shared" ref="AB11:AB15" si="2">IFERROR(AA11/U11,"-")</f>
        <v>0.99939794616187172</v>
      </c>
      <c r="AC11" s="39"/>
      <c r="AD11" s="40" t="s">
        <v>37</v>
      </c>
      <c r="AE11" s="41" t="s">
        <v>66</v>
      </c>
    </row>
    <row r="12" spans="1:31" ht="99.75" x14ac:dyDescent="0.2">
      <c r="A12" s="5">
        <v>194</v>
      </c>
      <c r="B12" s="42" t="s">
        <v>41</v>
      </c>
      <c r="C12" s="28" t="s">
        <v>42</v>
      </c>
      <c r="D12" s="28" t="s">
        <v>43</v>
      </c>
      <c r="E12" s="46" t="s">
        <v>48</v>
      </c>
      <c r="F12" s="30" t="s">
        <v>49</v>
      </c>
      <c r="G12" s="66">
        <v>2021680010048</v>
      </c>
      <c r="H12" s="31" t="s">
        <v>35</v>
      </c>
      <c r="I12" s="43" t="s">
        <v>38</v>
      </c>
      <c r="J12" s="32">
        <v>44562</v>
      </c>
      <c r="K12" s="32">
        <v>44926</v>
      </c>
      <c r="L12" s="47">
        <v>9</v>
      </c>
      <c r="M12" s="48">
        <v>0</v>
      </c>
      <c r="N12" s="49">
        <f>IFERROR(IF(M12/L12&gt;100%,100%,M12/L12),"-")</f>
        <v>0</v>
      </c>
      <c r="O12" s="43" t="s">
        <v>65</v>
      </c>
      <c r="P12" s="34">
        <v>110000000</v>
      </c>
      <c r="Q12" s="20"/>
      <c r="R12" s="20"/>
      <c r="S12" s="20"/>
      <c r="T12" s="20"/>
      <c r="U12" s="50">
        <f t="shared" si="0"/>
        <v>110000000</v>
      </c>
      <c r="V12" s="36"/>
      <c r="W12" s="20"/>
      <c r="X12" s="20"/>
      <c r="Y12" s="20"/>
      <c r="Z12" s="20"/>
      <c r="AA12" s="50">
        <f>SUM(V12:Z12)</f>
        <v>0</v>
      </c>
      <c r="AB12" s="51">
        <f t="shared" si="2"/>
        <v>0</v>
      </c>
      <c r="AC12" s="52"/>
      <c r="AD12" s="53" t="s">
        <v>37</v>
      </c>
      <c r="AE12" s="54" t="s">
        <v>66</v>
      </c>
    </row>
    <row r="13" spans="1:31" ht="99" customHeight="1" x14ac:dyDescent="0.2">
      <c r="A13" s="5">
        <v>292</v>
      </c>
      <c r="B13" s="27" t="s">
        <v>50</v>
      </c>
      <c r="C13" s="28" t="s">
        <v>51</v>
      </c>
      <c r="D13" s="28" t="s">
        <v>52</v>
      </c>
      <c r="E13" s="55" t="s">
        <v>53</v>
      </c>
      <c r="F13" s="31" t="s">
        <v>54</v>
      </c>
      <c r="G13" s="66">
        <v>2021680010133</v>
      </c>
      <c r="H13" s="31" t="s">
        <v>61</v>
      </c>
      <c r="I13" s="43" t="s">
        <v>63</v>
      </c>
      <c r="J13" s="32">
        <v>44562</v>
      </c>
      <c r="K13" s="32">
        <v>44926</v>
      </c>
      <c r="L13" s="44">
        <v>0.13</v>
      </c>
      <c r="M13" s="56">
        <v>0.06</v>
      </c>
      <c r="N13" s="45">
        <f>IFERROR(IF(M13/L13&gt;100%,100%,M13/L13),"-")</f>
        <v>0.46153846153846151</v>
      </c>
      <c r="O13" s="43" t="s">
        <v>72</v>
      </c>
      <c r="P13" s="34">
        <v>248083333</v>
      </c>
      <c r="Q13" s="57"/>
      <c r="R13" s="20"/>
      <c r="S13" s="20"/>
      <c r="T13" s="20"/>
      <c r="U13" s="37">
        <f t="shared" si="0"/>
        <v>248083333</v>
      </c>
      <c r="V13" s="36">
        <v>244150000</v>
      </c>
      <c r="W13" s="20"/>
      <c r="X13" s="20"/>
      <c r="Y13" s="20"/>
      <c r="Z13" s="20"/>
      <c r="AA13" s="37">
        <f t="shared" si="1"/>
        <v>244150000</v>
      </c>
      <c r="AB13" s="38">
        <f t="shared" si="2"/>
        <v>0.98414511385172332</v>
      </c>
      <c r="AC13" s="39"/>
      <c r="AD13" s="40" t="s">
        <v>37</v>
      </c>
      <c r="AE13" s="41" t="s">
        <v>66</v>
      </c>
    </row>
    <row r="14" spans="1:31" ht="91.9" customHeight="1" x14ac:dyDescent="0.2">
      <c r="A14" s="5">
        <v>293</v>
      </c>
      <c r="B14" s="42" t="s">
        <v>50</v>
      </c>
      <c r="C14" s="28" t="s">
        <v>51</v>
      </c>
      <c r="D14" s="28" t="s">
        <v>52</v>
      </c>
      <c r="E14" s="58" t="s">
        <v>55</v>
      </c>
      <c r="F14" s="31" t="s">
        <v>56</v>
      </c>
      <c r="G14" s="66">
        <v>2021680010133</v>
      </c>
      <c r="H14" s="31" t="s">
        <v>61</v>
      </c>
      <c r="I14" s="59" t="s">
        <v>64</v>
      </c>
      <c r="J14" s="32">
        <v>44562</v>
      </c>
      <c r="K14" s="32">
        <v>44926</v>
      </c>
      <c r="L14" s="60">
        <v>1</v>
      </c>
      <c r="M14" s="61">
        <v>0.64</v>
      </c>
      <c r="N14" s="45">
        <f>IFERROR(IF(M14/L14&gt;100%,100%,M14/L14),"-")</f>
        <v>0.64</v>
      </c>
      <c r="O14" s="43" t="s">
        <v>71</v>
      </c>
      <c r="P14" s="34">
        <v>693133333</v>
      </c>
      <c r="Q14" s="36"/>
      <c r="R14" s="20"/>
      <c r="S14" s="20"/>
      <c r="T14" s="20"/>
      <c r="U14" s="37">
        <f t="shared" si="0"/>
        <v>693133333</v>
      </c>
      <c r="V14" s="36">
        <v>654576666</v>
      </c>
      <c r="W14" s="36"/>
      <c r="X14" s="20"/>
      <c r="Y14" s="20"/>
      <c r="Z14" s="20"/>
      <c r="AA14" s="37">
        <f>SUM(V14:Z14)</f>
        <v>654576666</v>
      </c>
      <c r="AB14" s="38">
        <f t="shared" si="2"/>
        <v>0.94437337642799524</v>
      </c>
      <c r="AC14" s="39"/>
      <c r="AD14" s="40" t="s">
        <v>37</v>
      </c>
      <c r="AE14" s="41" t="s">
        <v>66</v>
      </c>
    </row>
    <row r="15" spans="1:31" ht="99.75" x14ac:dyDescent="0.2">
      <c r="A15" s="5">
        <v>312</v>
      </c>
      <c r="B15" s="62" t="s">
        <v>50</v>
      </c>
      <c r="C15" s="31" t="s">
        <v>57</v>
      </c>
      <c r="D15" s="31" t="s">
        <v>58</v>
      </c>
      <c r="E15" s="55" t="s">
        <v>59</v>
      </c>
      <c r="F15" s="31" t="s">
        <v>60</v>
      </c>
      <c r="G15" s="66">
        <v>2021680010008</v>
      </c>
      <c r="H15" s="31" t="s">
        <v>39</v>
      </c>
      <c r="I15" s="59" t="s">
        <v>40</v>
      </c>
      <c r="J15" s="32">
        <v>44562</v>
      </c>
      <c r="K15" s="32">
        <v>44926</v>
      </c>
      <c r="L15" s="63">
        <v>2</v>
      </c>
      <c r="M15" s="64">
        <v>1.5</v>
      </c>
      <c r="N15" s="45">
        <f>IFERROR(IF(M15/L15&gt;100%,100%,M15/L15),"-")</f>
        <v>0.75</v>
      </c>
      <c r="O15" s="43" t="s">
        <v>62</v>
      </c>
      <c r="P15" s="65">
        <v>837607256</v>
      </c>
      <c r="Q15" s="36"/>
      <c r="R15" s="36"/>
      <c r="S15" s="36"/>
      <c r="T15" s="20"/>
      <c r="U15" s="37">
        <f t="shared" si="0"/>
        <v>837607256</v>
      </c>
      <c r="V15" s="36">
        <f>75544056+76517000+2142000+501440400+4574776.5</f>
        <v>660218232.5</v>
      </c>
      <c r="W15" s="36"/>
      <c r="X15" s="36"/>
      <c r="Y15" s="36"/>
      <c r="Z15" s="20"/>
      <c r="AA15" s="37">
        <f t="shared" si="1"/>
        <v>660218232.5</v>
      </c>
      <c r="AB15" s="38">
        <f t="shared" si="2"/>
        <v>0.78821933283252266</v>
      </c>
      <c r="AC15" s="39"/>
      <c r="AD15" s="40" t="s">
        <v>37</v>
      </c>
      <c r="AE15" s="41" t="s">
        <v>66</v>
      </c>
    </row>
    <row r="16" spans="1:31" ht="15" x14ac:dyDescent="0.2">
      <c r="A16" s="6">
        <f>SUM(--(FREQUENCY(A9:A15,A9:A15)&gt;0))</f>
        <v>6</v>
      </c>
      <c r="B16" s="7"/>
      <c r="C16" s="9"/>
      <c r="D16" s="9"/>
      <c r="E16" s="9"/>
      <c r="F16" s="9"/>
      <c r="G16" s="9"/>
      <c r="H16" s="9"/>
      <c r="I16" s="9"/>
      <c r="J16" s="9"/>
      <c r="K16" s="1"/>
      <c r="L16" s="1"/>
      <c r="M16" s="11" t="s">
        <v>16</v>
      </c>
      <c r="N16" s="1">
        <f>IFERROR(AVERAGE(N9:N15),"-")</f>
        <v>0.55858974358974356</v>
      </c>
      <c r="O16" s="2"/>
      <c r="P16" s="13">
        <f t="shared" ref="P16:AA16" si="3">SUM(P9:P15)</f>
        <v>3744000000</v>
      </c>
      <c r="Q16" s="8">
        <f t="shared" si="3"/>
        <v>0</v>
      </c>
      <c r="R16" s="8">
        <f t="shared" si="3"/>
        <v>0</v>
      </c>
      <c r="S16" s="8">
        <f t="shared" si="3"/>
        <v>0</v>
      </c>
      <c r="T16" s="8">
        <f t="shared" si="3"/>
        <v>0</v>
      </c>
      <c r="U16" s="3">
        <f t="shared" si="3"/>
        <v>3744000000</v>
      </c>
      <c r="V16" s="8">
        <f t="shared" si="3"/>
        <v>1985746565.5</v>
      </c>
      <c r="W16" s="8">
        <f t="shared" si="3"/>
        <v>0</v>
      </c>
      <c r="X16" s="8">
        <f t="shared" si="3"/>
        <v>0</v>
      </c>
      <c r="Y16" s="8">
        <f t="shared" si="3"/>
        <v>0</v>
      </c>
      <c r="Z16" s="8">
        <f t="shared" si="3"/>
        <v>0</v>
      </c>
      <c r="AA16" s="3">
        <f t="shared" si="3"/>
        <v>1985746565.5</v>
      </c>
      <c r="AB16" s="4">
        <f>IFERROR(AA16/U16,"-")</f>
        <v>0.53038102711004276</v>
      </c>
      <c r="AC16" s="3">
        <f>SUM(AC9:AC15)</f>
        <v>800000000</v>
      </c>
      <c r="AD16" s="2"/>
      <c r="AE16" s="2"/>
    </row>
    <row r="17" spans="14:28" x14ac:dyDescent="0.2">
      <c r="AA17" s="21"/>
    </row>
    <row r="18" spans="14:28" x14ac:dyDescent="0.2">
      <c r="P18"/>
    </row>
    <row r="19" spans="14:28" x14ac:dyDescent="0.2">
      <c r="P19"/>
    </row>
    <row r="20" spans="14:28" x14ac:dyDescent="0.2">
      <c r="P20"/>
    </row>
    <row r="21" spans="14:28" x14ac:dyDescent="0.2">
      <c r="N21" s="22"/>
      <c r="P21"/>
    </row>
    <row r="22" spans="14:28" x14ac:dyDescent="0.2">
      <c r="N22" s="24"/>
      <c r="P22"/>
    </row>
    <row r="23" spans="14:28" x14ac:dyDescent="0.2">
      <c r="P23"/>
    </row>
    <row r="24" spans="14:28" ht="15" x14ac:dyDescent="0.2">
      <c r="AA24" s="10"/>
      <c r="AB24" s="25"/>
    </row>
    <row r="25" spans="14:28" x14ac:dyDescent="0.2">
      <c r="AA25" s="21"/>
    </row>
    <row r="29" spans="14:28" x14ac:dyDescent="0.2">
      <c r="AA29" s="23"/>
    </row>
    <row r="30" spans="14:28" x14ac:dyDescent="0.2">
      <c r="AA30" s="26"/>
    </row>
    <row r="31" spans="14:28" x14ac:dyDescent="0.2">
      <c r="AA31" s="23"/>
    </row>
  </sheetData>
  <mergeCells count="27">
    <mergeCell ref="AE9:AE10"/>
    <mergeCell ref="U9:U10"/>
    <mergeCell ref="B7:F7"/>
    <mergeCell ref="G7:K7"/>
    <mergeCell ref="AB9:AB10"/>
    <mergeCell ref="AC9:AC10"/>
    <mergeCell ref="AD9:AD10"/>
    <mergeCell ref="L7:N7"/>
    <mergeCell ref="O7:U7"/>
    <mergeCell ref="V7:AA7"/>
    <mergeCell ref="AB7:AB8"/>
    <mergeCell ref="N9:N10"/>
    <mergeCell ref="M9:M10"/>
    <mergeCell ref="L9:L10"/>
    <mergeCell ref="AA9:AA10"/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G5"/>
    <mergeCell ref="D6:G6"/>
    <mergeCell ref="B1:AB4"/>
  </mergeCells>
  <conditionalFormatting sqref="N9 N11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2022-11-23T22:49:00Z</dcterms:modified>
</cp:coreProperties>
</file>