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2\1 - PDM\1 - Seguimiento Plan\0 - Plan de acción 2022\09 - Septiembre\1 - Revisados\"/>
    </mc:Choice>
  </mc:AlternateContent>
  <xr:revisionPtr revIDLastSave="0" documentId="13_ncr:1_{AC736DE2-7E70-4CE4-86D9-E0801DB546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 2022" sheetId="17" r:id="rId1"/>
  </sheets>
  <definedNames>
    <definedName name="_xlnm._FilterDatabase" localSheetId="0" hidden="1">'PA 2022'!$A$8:$AA$11</definedName>
    <definedName name="_xlnm.Print_Area" localSheetId="0">'PA 2022'!$A$1:$AE$11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1" i="17" l="1"/>
  <c r="N10" i="17"/>
  <c r="N9" i="17"/>
  <c r="N11" i="17" s="1"/>
  <c r="S11" i="17" l="1"/>
  <c r="Y11" i="17"/>
  <c r="U9" i="17"/>
  <c r="AA10" i="17"/>
  <c r="AA9" i="17"/>
  <c r="AA11" i="17" s="1"/>
  <c r="AC11" i="17" l="1"/>
  <c r="Z11" i="17"/>
  <c r="X11" i="17"/>
  <c r="W11" i="17"/>
  <c r="V11" i="17"/>
  <c r="T11" i="17"/>
  <c r="R11" i="17"/>
  <c r="Q11" i="17"/>
  <c r="P11" i="17"/>
  <c r="U10" i="17"/>
  <c r="AB10" i="17" s="1"/>
  <c r="U11" i="17" l="1"/>
  <c r="AB11" i="17" s="1"/>
  <c r="AB9" i="17"/>
</calcChain>
</file>

<file path=xl/sharedStrings.xml><?xml version="1.0" encoding="utf-8"?>
<sst xmlns="http://schemas.openxmlformats.org/spreadsheetml/2006/main" count="65" uniqueCount="52">
  <si>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</si>
  <si>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</si>
  <si>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</si>
  <si>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</si>
  <si>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</si>
  <si>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</si>
  <si>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</si>
  <si>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</si>
  <si>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</si>
  <si>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</si>
  <si>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</si>
  <si>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</si>
  <si>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</si>
  <si>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</si>
  <si>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</si>
  <si>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</si>
  <si>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</si>
  <si>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</si>
  <si>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</si>
  <si>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</si>
  <si>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</si>
  <si>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</si>
  <si>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</si>
  <si>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</si>
  <si>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</si>
  <si>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</si>
  <si>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</si>
  <si>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</si>
  <si>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</si>
  <si>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</si>
  <si>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</si>
  <si>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</si>
  <si>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</si>
  <si>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</si>
  <si>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t>RECURSOS PROPIOS INSTITUTOS</t>
  </si>
  <si>
    <t>RECURSOS PROPIOS MUNICIPIO</t>
  </si>
  <si>
    <t xml:space="preserve"> PLAN DE ACCIÓN - PLAN DE DESARROLLO MUNICIPAL
INSTITUTO DE SALUD DE BUCARAMANGA - ISABU</t>
  </si>
  <si>
    <t>BUCARAMANGA EQUITATIVA E INCLUYENTE: UNA CIUDAD DE BIENESTAR</t>
  </si>
  <si>
    <t>Mantener la infraestructura física de los 22 centros de salud y las 2 unidades hospitalarias de la ESE ISABU.</t>
  </si>
  <si>
    <t>Número de centros de salud y unidades hospitalarias de la ESE ISABU mantenidos con infraestructura física mantenida.</t>
  </si>
  <si>
    <t>ISABU</t>
  </si>
  <si>
    <t>Mantener en funcionamientos las 3 ambulancias con el fin de mejorar el sistema de referencia y contrareferencia interna de la ESE ISABU.</t>
  </si>
  <si>
    <t>Número de ambulancias mantenidas en funcionamiento con el fin de mejorar el sistema de referencia y contrareferencia interna de la ESE ISABU.</t>
  </si>
  <si>
    <t>Germán Gómez</t>
  </si>
  <si>
    <t>Prestación de Servicios de Salud</t>
  </si>
  <si>
    <r>
      <t xml:space="preserve">Código:  </t>
    </r>
    <r>
      <rPr>
        <sz val="11"/>
        <rFont val="Arial"/>
        <family val="2"/>
      </rPr>
      <t>F-DPM-1210-238,37-030</t>
    </r>
  </si>
  <si>
    <t>N/A</t>
  </si>
  <si>
    <t>Salud Con Calidad, Garantía De Una Ciudad De Oportunidades</t>
  </si>
  <si>
    <t>2.1.2.02.02.008
2.4.5.01.04
2.1.2.02.01.003
2.1.2.01.01.001.02.08</t>
  </si>
  <si>
    <t>2.1.2.02.01.003
2.1.2.02.02.007
2.4.5.01.04</t>
  </si>
  <si>
    <r>
      <t xml:space="preserve">Versión: </t>
    </r>
    <r>
      <rPr>
        <sz val="11"/>
        <rFont val="Arial"/>
        <family val="2"/>
      </rPr>
      <t>0.0</t>
    </r>
  </si>
  <si>
    <r>
      <t>Fecha aprobación:</t>
    </r>
    <r>
      <rPr>
        <sz val="11"/>
        <rFont val="Arial"/>
        <family val="2"/>
      </rPr>
      <t xml:space="preserve"> Abril-22-2021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</si>
</sst>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</numFmts>
  <fonts count="10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42" fontId="3" fillId="0" borderId="0" applyFont="0" applyFill="0" applyBorder="0" applyAlignment="0" applyProtection="0"/>
  </cellStyleXfs>
  <cellXfs count="55">
    <xf numFmtId="0" fontId="0" fillId="0" borderId="0" xfId="0"/>
    <xf numFmtId="164" fontId="6" fillId="0" borderId="2" xfId="0" applyNumberFormat="1" applyFont="1" applyBorder="1" applyAlignment="1">
      <alignment horizontal="justify" vertical="center" wrapText="1"/>
    </xf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3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3" xfId="0" applyFont="1" applyFill="1" applyBorder="1"/>
    <xf numFmtId="9" fontId="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165" fontId="7" fillId="2" borderId="2" xfId="108" applyNumberFormat="1" applyFont="1" applyFill="1" applyBorder="1" applyAlignment="1">
      <alignment vertical="center"/>
    </xf>
    <xf numFmtId="9" fontId="7" fillId="2" borderId="2" xfId="107" applyFont="1" applyFill="1" applyBorder="1" applyAlignment="1">
      <alignment horizontal="center" vertical="center" wrapText="1"/>
    </xf>
    <xf numFmtId="165" fontId="6" fillId="2" borderId="2" xfId="108" applyNumberFormat="1" applyFont="1" applyFill="1" applyBorder="1" applyAlignment="1">
      <alignment vertical="center"/>
    </xf>
    <xf numFmtId="0" fontId="8" fillId="0" borderId="2" xfId="0" applyFont="1" applyBorder="1" applyAlignment="1">
      <alignment horizontal="justify" vertical="center" wrapText="1"/>
    </xf>
    <xf numFmtId="164" fontId="0" fillId="0" borderId="2" xfId="0" applyNumberFormat="1" applyFont="1" applyBorder="1" applyAlignment="1">
      <alignment horizontal="justify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9" fontId="6" fillId="0" borderId="2" xfId="107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" fontId="0" fillId="0" borderId="2" xfId="0" applyNumberFormat="1" applyFont="1" applyBorder="1" applyAlignment="1">
      <alignment horizontal="justify" vertical="center" wrapText="1"/>
    </xf>
    <xf numFmtId="0" fontId="0" fillId="0" borderId="2" xfId="0" applyFont="1" applyBorder="1" applyAlignment="1">
      <alignment vertical="center" wrapText="1"/>
    </xf>
    <xf numFmtId="0" fontId="9" fillId="2" borderId="2" xfId="0" applyFont="1" applyFill="1" applyBorder="1" applyAlignment="1">
      <alignment horizontal="justify" vertical="center" wrapText="1"/>
    </xf>
    <xf numFmtId="14" fontId="0" fillId="3" borderId="0" xfId="0" applyNumberFormat="1" applyFont="1" applyFill="1" applyBorder="1" applyAlignment="1">
      <alignment vertical="top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164" fontId="0" fillId="0" borderId="2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justify"/>
    </xf>
    <xf numFmtId="0" fontId="6" fillId="2" borderId="2" xfId="0" applyFont="1" applyFill="1" applyBorder="1"/>
    <xf numFmtId="0" fontId="7" fillId="2" borderId="2" xfId="0" applyFont="1" applyFill="1" applyBorder="1" applyAlignment="1">
      <alignment vertical="center"/>
    </xf>
    <xf numFmtId="42" fontId="0" fillId="0" borderId="2" xfId="110" applyFont="1" applyBorder="1" applyAlignment="1">
      <alignment vertical="center"/>
    </xf>
    <xf numFmtId="165" fontId="8" fillId="0" borderId="2" xfId="0" applyNumberFormat="1" applyFont="1" applyBorder="1" applyAlignment="1">
      <alignment horizontal="right" vertical="center" wrapText="1"/>
    </xf>
    <xf numFmtId="165" fontId="7" fillId="2" borderId="2" xfId="108" applyNumberFormat="1" applyFont="1" applyFill="1" applyBorder="1" applyAlignment="1">
      <alignment horizontal="right" vertical="center" wrapText="1"/>
    </xf>
    <xf numFmtId="165" fontId="6" fillId="0" borderId="2" xfId="107" applyNumberFormat="1" applyFont="1" applyFill="1" applyBorder="1" applyAlignment="1">
      <alignment horizontal="right" vertical="center" wrapText="1"/>
    </xf>
    <xf numFmtId="165" fontId="6" fillId="0" borderId="2" xfId="108" applyNumberFormat="1" applyFont="1" applyFill="1" applyBorder="1" applyAlignment="1">
      <alignment horizontal="right" vertical="center" wrapText="1"/>
    </xf>
    <xf numFmtId="165" fontId="0" fillId="0" borderId="2" xfId="0" applyNumberFormat="1" applyFont="1" applyBorder="1" applyAlignment="1">
      <alignment horizontal="right" vertical="center"/>
    </xf>
    <xf numFmtId="165" fontId="0" fillId="0" borderId="2" xfId="0" applyNumberFormat="1" applyFont="1" applyBorder="1" applyAlignment="1">
      <alignment horizontal="right"/>
    </xf>
    <xf numFmtId="9" fontId="3" fillId="0" borderId="2" xfId="0" applyNumberFormat="1" applyFont="1" applyBorder="1" applyAlignment="1">
      <alignment horizontal="center" vertical="center"/>
    </xf>
    <xf numFmtId="0" fontId="0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center"/>
    </xf>
    <xf numFmtId="14" fontId="0" fillId="0" borderId="1" xfId="0" applyNumberFormat="1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center"/>
    </xf>
    <xf numFmtId="2" fontId="6" fillId="0" borderId="2" xfId="109" applyNumberFormat="1" applyFont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4" xfId="109" applyNumberFormat="1" applyFont="1" applyBorder="1" applyAlignment="1">
      <alignment horizontal="left" vertical="center" wrapText="1"/>
    </xf>
    <xf numFmtId="2" fontId="7" fillId="0" borderId="5" xfId="109" applyNumberFormat="1" applyFont="1" applyBorder="1" applyAlignment="1">
      <alignment horizontal="left" vertical="center" wrapText="1"/>
    </xf>
    <xf numFmtId="2" fontId="7" fillId="0" borderId="6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</cellXfs>
  <cellStyles count="1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Moneda [0]" xfId="110" builtinId="7"/>
    <cellStyle name="Normal" xfId="0" builtinId="0"/>
    <cellStyle name="Normal 2" xfId="109" xr:uid="{00000000-0005-0000-0000-00006D000000}"/>
    <cellStyle name="Porcentaje" xfId="107" builtinId="5"/>
  </cellStyles>
  <dxfs count="6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109532</xdr:colOff>
      <xdr:row>0</xdr:row>
      <xdr:rowOff>38100</xdr:rowOff>
    </xdr:from>
    <xdr:to>
      <xdr:col>1</xdr:col>
      <xdr:colOff>354438</xdr:colOff>
      <xdr:row>3</xdr:row>
      <xdr:rowOff>131164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532" y="38100"/>
          <a:ext cx="644956" cy="664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zoomScale="110" zoomScaleNormal="110" zoomScaleSheetLayoutView="74" workbookViewId="0">
      <selection activeCell="D5" sqref="D5:G5"/>
    </sheetView>
  </sheetViews>
  <sheetFormatPr baseColWidth="10" defaultColWidth="11.25" defaultRowHeight="14.25" x14ac:dyDescent="0.2"/>
  <cols>
    <col min="1" max="1" width="5.25" style="2" customWidth="1"/>
    <col min="2" max="2" width="15.875" style="2" customWidth="1"/>
    <col min="3" max="3" width="17.5" style="2" customWidth="1"/>
    <col min="4" max="4" width="13.625" style="2" customWidth="1"/>
    <col min="5" max="6" width="34.25" style="2" customWidth="1"/>
    <col min="7" max="7" width="9.5" style="2" customWidth="1"/>
    <col min="8" max="8" width="15" style="2" customWidth="1"/>
    <col min="9" max="9" width="14" style="2" customWidth="1"/>
    <col min="10" max="11" width="11.5" style="2" customWidth="1"/>
    <col min="12" max="12" width="13.75" style="2" customWidth="1"/>
    <col min="13" max="13" width="11.875" style="2" customWidth="1"/>
    <col min="14" max="14" width="11.25" style="2" bestFit="1" customWidth="1"/>
    <col min="15" max="15" width="19.5" style="2" customWidth="1"/>
    <col min="16" max="16" width="13.875" style="2" customWidth="1"/>
    <col min="17" max="18" width="8.75" style="2" customWidth="1"/>
    <col min="19" max="19" width="16.25" style="2" customWidth="1"/>
    <col min="20" max="20" width="8.875" style="2" customWidth="1"/>
    <col min="21" max="21" width="17.125" style="2" customWidth="1"/>
    <col min="22" max="22" width="13" style="2" customWidth="1"/>
    <col min="23" max="24" width="8.75" style="2" customWidth="1"/>
    <col min="25" max="25" width="16.875" style="2" customWidth="1"/>
    <col min="26" max="26" width="9.125" style="2" customWidth="1"/>
    <col min="27" max="27" width="17.125" style="2" customWidth="1"/>
    <col min="28" max="28" width="12.875" style="2" customWidth="1"/>
    <col min="29" max="29" width="20.25" style="2" customWidth="1"/>
    <col min="30" max="30" width="15.75" style="2" customWidth="1"/>
    <col min="31" max="31" width="15.375" style="2" customWidth="1"/>
    <col min="32" max="16384" width="11.25" style="2"/>
  </cols>
  <sheetData>
    <row r="1" spans="1:31" ht="15" x14ac:dyDescent="0.2">
      <c r="A1" s="47"/>
      <c r="B1" s="48" t="s">
        <v>36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50" t="s">
        <v>45</v>
      </c>
      <c r="AD1" s="50"/>
      <c r="AE1" s="50"/>
    </row>
    <row r="2" spans="1:31" ht="15" x14ac:dyDescent="0.2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51" t="s">
        <v>50</v>
      </c>
      <c r="AD2" s="52"/>
      <c r="AE2" s="53"/>
    </row>
    <row r="3" spans="1:31" ht="15" customHeight="1" x14ac:dyDescent="0.2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51" t="s">
        <v>51</v>
      </c>
      <c r="AD3" s="52"/>
      <c r="AE3" s="53"/>
    </row>
    <row r="4" spans="1:31" ht="15" x14ac:dyDescent="0.2">
      <c r="A4" s="47"/>
      <c r="B4" s="48"/>
      <c r="C4" s="48"/>
      <c r="D4" s="48"/>
      <c r="E4" s="48"/>
      <c r="F4" s="48"/>
      <c r="G4" s="48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54" t="s">
        <v>33</v>
      </c>
      <c r="AD4" s="54"/>
      <c r="AE4" s="54"/>
    </row>
    <row r="5" spans="1:31" ht="15" x14ac:dyDescent="0.2">
      <c r="A5" s="42" t="s">
        <v>31</v>
      </c>
      <c r="B5" s="42"/>
      <c r="C5" s="42"/>
      <c r="D5" s="43">
        <v>44839</v>
      </c>
      <c r="E5" s="43"/>
      <c r="F5" s="43"/>
      <c r="G5" s="43"/>
      <c r="H5" s="23"/>
      <c r="I5" s="23"/>
      <c r="J5" s="23"/>
      <c r="K5" s="23"/>
      <c r="L5" s="2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4"/>
    </row>
    <row r="6" spans="1:31" ht="15" x14ac:dyDescent="0.2">
      <c r="A6" s="44" t="s">
        <v>32</v>
      </c>
      <c r="B6" s="44"/>
      <c r="C6" s="44"/>
      <c r="D6" s="43">
        <v>44834</v>
      </c>
      <c r="E6" s="43"/>
      <c r="F6" s="43"/>
      <c r="G6" s="45"/>
      <c r="H6" s="23"/>
      <c r="I6" s="23"/>
      <c r="J6" s="23"/>
      <c r="K6" s="23"/>
      <c r="L6" s="2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5"/>
      <c r="AE6" s="6"/>
    </row>
    <row r="7" spans="1:31" ht="15" x14ac:dyDescent="0.2">
      <c r="A7" s="40"/>
      <c r="B7" s="46" t="s">
        <v>10</v>
      </c>
      <c r="C7" s="46"/>
      <c r="D7" s="46"/>
      <c r="E7" s="46"/>
      <c r="F7" s="46"/>
      <c r="G7" s="46" t="s">
        <v>11</v>
      </c>
      <c r="H7" s="46"/>
      <c r="I7" s="46"/>
      <c r="J7" s="46"/>
      <c r="K7" s="46"/>
      <c r="L7" s="46" t="s">
        <v>26</v>
      </c>
      <c r="M7" s="46"/>
      <c r="N7" s="46"/>
      <c r="O7" s="46" t="s">
        <v>24</v>
      </c>
      <c r="P7" s="46"/>
      <c r="Q7" s="46"/>
      <c r="R7" s="46"/>
      <c r="S7" s="46"/>
      <c r="T7" s="46"/>
      <c r="U7" s="46"/>
      <c r="V7" s="46" t="s">
        <v>18</v>
      </c>
      <c r="W7" s="46"/>
      <c r="X7" s="46"/>
      <c r="Y7" s="46"/>
      <c r="Z7" s="46"/>
      <c r="AA7" s="46"/>
      <c r="AB7" s="41" t="s">
        <v>19</v>
      </c>
      <c r="AC7" s="41" t="s">
        <v>27</v>
      </c>
      <c r="AD7" s="41" t="s">
        <v>25</v>
      </c>
      <c r="AE7" s="41"/>
    </row>
    <row r="8" spans="1:31" ht="45" x14ac:dyDescent="0.2">
      <c r="A8" s="27" t="s">
        <v>30</v>
      </c>
      <c r="B8" s="26" t="s">
        <v>1</v>
      </c>
      <c r="C8" s="27" t="s">
        <v>6</v>
      </c>
      <c r="D8" s="27" t="s">
        <v>2</v>
      </c>
      <c r="E8" s="27" t="s">
        <v>7</v>
      </c>
      <c r="F8" s="26" t="s">
        <v>20</v>
      </c>
      <c r="G8" s="26" t="s">
        <v>15</v>
      </c>
      <c r="H8" s="26" t="s">
        <v>3</v>
      </c>
      <c r="I8" s="26" t="s">
        <v>16</v>
      </c>
      <c r="J8" s="26" t="s">
        <v>22</v>
      </c>
      <c r="K8" s="26" t="s">
        <v>23</v>
      </c>
      <c r="L8" s="26" t="s">
        <v>4</v>
      </c>
      <c r="M8" s="26" t="s">
        <v>5</v>
      </c>
      <c r="N8" s="26" t="s">
        <v>0</v>
      </c>
      <c r="O8" s="27" t="s">
        <v>9</v>
      </c>
      <c r="P8" s="26" t="s">
        <v>35</v>
      </c>
      <c r="Q8" s="26" t="s">
        <v>8</v>
      </c>
      <c r="R8" s="26" t="s">
        <v>28</v>
      </c>
      <c r="S8" s="26" t="s">
        <v>34</v>
      </c>
      <c r="T8" s="26" t="s">
        <v>12</v>
      </c>
      <c r="U8" s="26" t="s">
        <v>21</v>
      </c>
      <c r="V8" s="26" t="s">
        <v>35</v>
      </c>
      <c r="W8" s="26" t="s">
        <v>8</v>
      </c>
      <c r="X8" s="26" t="s">
        <v>28</v>
      </c>
      <c r="Y8" s="26" t="s">
        <v>34</v>
      </c>
      <c r="Z8" s="26" t="s">
        <v>12</v>
      </c>
      <c r="AA8" s="26" t="s">
        <v>29</v>
      </c>
      <c r="AB8" s="41"/>
      <c r="AC8" s="41"/>
      <c r="AD8" s="26" t="s">
        <v>13</v>
      </c>
      <c r="AE8" s="26" t="s">
        <v>14</v>
      </c>
    </row>
    <row r="9" spans="1:31" ht="72.599999999999994" customHeight="1" x14ac:dyDescent="0.2">
      <c r="A9" s="27">
        <v>36</v>
      </c>
      <c r="B9" s="21" t="s">
        <v>37</v>
      </c>
      <c r="C9" s="25" t="s">
        <v>47</v>
      </c>
      <c r="D9" s="25" t="s">
        <v>44</v>
      </c>
      <c r="E9" s="22" t="s">
        <v>38</v>
      </c>
      <c r="F9" s="12" t="s">
        <v>39</v>
      </c>
      <c r="G9" s="13" t="s">
        <v>46</v>
      </c>
      <c r="H9" s="13" t="s">
        <v>46</v>
      </c>
      <c r="I9" s="13"/>
      <c r="J9" s="28">
        <v>44566</v>
      </c>
      <c r="K9" s="28">
        <v>44926</v>
      </c>
      <c r="L9" s="14">
        <v>24</v>
      </c>
      <c r="M9" s="18">
        <v>24</v>
      </c>
      <c r="N9" s="39">
        <f>IF(M9/L9&gt;100%,100%,M9/L9)</f>
        <v>1</v>
      </c>
      <c r="O9" s="13" t="s">
        <v>48</v>
      </c>
      <c r="P9" s="33"/>
      <c r="Q9" s="33"/>
      <c r="R9" s="33"/>
      <c r="S9" s="33">
        <v>566272600</v>
      </c>
      <c r="T9" s="33"/>
      <c r="U9" s="34">
        <f>SUM(P9:T9)</f>
        <v>566272600</v>
      </c>
      <c r="V9" s="35"/>
      <c r="W9" s="36"/>
      <c r="X9" s="37"/>
      <c r="Y9" s="33">
        <v>566272600</v>
      </c>
      <c r="Z9" s="38"/>
      <c r="AA9" s="34">
        <f>SUM(V9:Z9)</f>
        <v>566272600</v>
      </c>
      <c r="AB9" s="15">
        <f>IFERROR(AA9/U9,"-")</f>
        <v>1</v>
      </c>
      <c r="AC9" s="32"/>
      <c r="AD9" s="24" t="s">
        <v>40</v>
      </c>
      <c r="AE9" s="16" t="s">
        <v>43</v>
      </c>
    </row>
    <row r="10" spans="1:31" ht="72.599999999999994" customHeight="1" x14ac:dyDescent="0.2">
      <c r="A10" s="27">
        <v>37</v>
      </c>
      <c r="B10" s="21" t="s">
        <v>37</v>
      </c>
      <c r="C10" s="25" t="s">
        <v>47</v>
      </c>
      <c r="D10" s="25" t="s">
        <v>44</v>
      </c>
      <c r="E10" s="22" t="s">
        <v>41</v>
      </c>
      <c r="F10" s="12" t="s">
        <v>42</v>
      </c>
      <c r="G10" s="1" t="s">
        <v>46</v>
      </c>
      <c r="H10" s="1" t="s">
        <v>46</v>
      </c>
      <c r="I10" s="13"/>
      <c r="J10" s="28">
        <v>44566</v>
      </c>
      <c r="K10" s="28">
        <v>44926</v>
      </c>
      <c r="L10" s="14">
        <v>3</v>
      </c>
      <c r="M10" s="19">
        <v>3</v>
      </c>
      <c r="N10" s="39">
        <f>IF(M10/L10&gt;100%,100%,M10/L10)</f>
        <v>1</v>
      </c>
      <c r="O10" s="20" t="s">
        <v>49</v>
      </c>
      <c r="P10" s="33"/>
      <c r="Q10" s="33"/>
      <c r="R10" s="33"/>
      <c r="S10" s="33">
        <v>127705037</v>
      </c>
      <c r="T10" s="33"/>
      <c r="U10" s="34">
        <f>SUM(P10:T10)</f>
        <v>127705037</v>
      </c>
      <c r="V10" s="35"/>
      <c r="W10" s="36"/>
      <c r="X10" s="37"/>
      <c r="Y10" s="33">
        <v>94646314</v>
      </c>
      <c r="Z10" s="38"/>
      <c r="AA10" s="34">
        <f>SUM(V10:Z10)</f>
        <v>94646314</v>
      </c>
      <c r="AB10" s="15">
        <f>IFERROR(AA10/U10,"-")</f>
        <v>0.74113219199020319</v>
      </c>
      <c r="AC10" s="17"/>
      <c r="AD10" s="24" t="s">
        <v>40</v>
      </c>
      <c r="AE10" s="16" t="s">
        <v>43</v>
      </c>
    </row>
    <row r="11" spans="1:31" ht="15" x14ac:dyDescent="0.2">
      <c r="A11" s="27">
        <f>SUM(--(FREQUENCY(A9:A10,A9:A10)&gt;0))</f>
        <v>2</v>
      </c>
      <c r="B11" s="29"/>
      <c r="C11" s="30"/>
      <c r="D11" s="30"/>
      <c r="E11" s="30"/>
      <c r="F11" s="30"/>
      <c r="G11" s="30"/>
      <c r="H11" s="30"/>
      <c r="I11" s="30"/>
      <c r="J11" s="30"/>
      <c r="K11" s="7"/>
      <c r="L11" s="7"/>
      <c r="M11" s="31" t="s">
        <v>17</v>
      </c>
      <c r="N11" s="7">
        <f>IFERROR(AVERAGE(N9:N10),"-")</f>
        <v>1</v>
      </c>
      <c r="O11" s="8"/>
      <c r="P11" s="11">
        <f>SUM(P9:P10)</f>
        <v>0</v>
      </c>
      <c r="Q11" s="11">
        <f t="shared" ref="Q11:T11" si="0">SUM(Q9:Q10)</f>
        <v>0</v>
      </c>
      <c r="R11" s="11">
        <f t="shared" si="0"/>
        <v>0</v>
      </c>
      <c r="S11" s="11">
        <f>SUM(S9:S10)</f>
        <v>693977637</v>
      </c>
      <c r="T11" s="11">
        <f t="shared" si="0"/>
        <v>0</v>
      </c>
      <c r="U11" s="9">
        <f>SUM(U9:U10)</f>
        <v>693977637</v>
      </c>
      <c r="V11" s="11">
        <f>SUM(V9:V10)</f>
        <v>0</v>
      </c>
      <c r="W11" s="11">
        <f t="shared" ref="W11:Z11" si="1">SUM(W9:W10)</f>
        <v>0</v>
      </c>
      <c r="X11" s="11">
        <f t="shared" si="1"/>
        <v>0</v>
      </c>
      <c r="Y11" s="11">
        <f>SUM(Y9:Y10)</f>
        <v>660918914</v>
      </c>
      <c r="Z11" s="11">
        <f t="shared" si="1"/>
        <v>0</v>
      </c>
      <c r="AA11" s="9">
        <f>SUM(AA9:AA10)</f>
        <v>660918914</v>
      </c>
      <c r="AB11" s="10">
        <f>IFERROR(AA11/U11,"-")</f>
        <v>0.95236341743963138</v>
      </c>
      <c r="AC11" s="9">
        <f>SUM(AC9:AC10)</f>
        <v>0</v>
      </c>
      <c r="AD11" s="8"/>
      <c r="AE11" s="8"/>
    </row>
  </sheetData>
  <mergeCells count="18">
    <mergeCell ref="A1:A4"/>
    <mergeCell ref="B1:AB4"/>
    <mergeCell ref="AC1:AE1"/>
    <mergeCell ref="AC2:AE2"/>
    <mergeCell ref="AC3:AE3"/>
    <mergeCell ref="AC4:AE4"/>
    <mergeCell ref="AD7:AE7"/>
    <mergeCell ref="A5:C5"/>
    <mergeCell ref="D5:G5"/>
    <mergeCell ref="A6:C6"/>
    <mergeCell ref="D6:G6"/>
    <mergeCell ref="B7:F7"/>
    <mergeCell ref="G7:K7"/>
    <mergeCell ref="L7:N7"/>
    <mergeCell ref="O7:U7"/>
    <mergeCell ref="V7:AA7"/>
    <mergeCell ref="AB7:AB8"/>
    <mergeCell ref="AC7:AC8"/>
  </mergeCells>
  <conditionalFormatting sqref="N9">
    <cfRule type="cellIs" dxfId="5" priority="4" operator="between">
      <formula>0.66</formula>
      <formula>1</formula>
    </cfRule>
    <cfRule type="cellIs" dxfId="4" priority="5" operator="between">
      <formula>0.33</formula>
      <formula>0.66</formula>
    </cfRule>
    <cfRule type="cellIs" dxfId="3" priority="6" operator="between">
      <formula>0</formula>
      <formula>0.33</formula>
    </cfRule>
  </conditionalFormatting>
  <conditionalFormatting sqref="N10">
    <cfRule type="cellIs" dxfId="2" priority="1" operator="between">
      <formula>0.66</formula>
      <formula>1</formula>
    </cfRule>
    <cfRule type="cellIs" dxfId="1" priority="2" operator="between">
      <formula>0.33</formula>
      <formula>0.66</formula>
    </cfRule>
    <cfRule type="cellIs" dxfId="0" priority="3" operator="between">
      <formula>0</formula>
      <formula>0.33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19" scale="60" orientation="landscape" r:id="rId1"/>
  <colBreaks count="1" manualBreakCount="1">
    <brk id="14" max="1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 2022</vt:lpstr>
      <vt:lpstr>'PA 2022'!Área_de_impresión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2022-09-02T16:08:03Z</cp:lastPrinted>
  <dcterms:created xsi:type="dcterms:W3CDTF">2008-07-08T21:30:46Z</dcterms:created>
  <dcterms:modified xsi:type="dcterms:W3CDTF">2023-01-16T16:37:26Z</dcterms:modified>
</cp:coreProperties>
</file>