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11 - Noviembre\Revisados\"/>
    </mc:Choice>
  </mc:AlternateContent>
  <xr:revisionPtr revIDLastSave="0" documentId="13_ncr:1_{742877FF-A5D4-4BF9-A125-4422F02099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3" r:id="rId1"/>
  </sheets>
  <definedNames>
    <definedName name="_xlnm._FilterDatabase" localSheetId="0" hidden="1">'PA 2022'!$A$8:$AE$17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6" i="3" l="1"/>
  <c r="AA15" i="3"/>
  <c r="AA14" i="3"/>
  <c r="AA11" i="3"/>
  <c r="U9" i="3"/>
  <c r="N16" i="3"/>
  <c r="N15" i="3"/>
  <c r="N14" i="3"/>
  <c r="N11" i="3"/>
  <c r="N9" i="3"/>
  <c r="N17" i="3" s="1"/>
  <c r="P12" i="3"/>
  <c r="P17" i="3" s="1"/>
  <c r="A17" i="3"/>
  <c r="M14" i="3"/>
  <c r="AC17" i="3"/>
  <c r="Z17" i="3"/>
  <c r="Y17" i="3"/>
  <c r="X17" i="3"/>
  <c r="W17" i="3"/>
  <c r="V17" i="3"/>
  <c r="T17" i="3"/>
  <c r="S17" i="3"/>
  <c r="R17" i="3"/>
  <c r="Q17" i="3"/>
  <c r="U16" i="3"/>
  <c r="U15" i="3"/>
  <c r="U14" i="3"/>
  <c r="AA9" i="3"/>
  <c r="AA17" i="3" s="1"/>
  <c r="U11" i="3" l="1"/>
  <c r="AB11" i="3" s="1"/>
  <c r="AB9" i="3"/>
  <c r="AB15" i="3"/>
  <c r="AB14" i="3"/>
  <c r="AB16" i="3"/>
  <c r="U17" i="3"/>
  <c r="AB17" i="3" s="1"/>
</calcChain>
</file>

<file path=xl/sharedStrings.xml><?xml version="1.0" encoding="utf-8"?>
<sst xmlns="http://schemas.openxmlformats.org/spreadsheetml/2006/main" count="117" uniqueCount="78">
  <si>
    <t xml:space="preserve"> PLAN DE ACCIÓN - PLAN DE DESARROLLO MUNICIPAL
INSTITUTO DE VIVIENDA Y REFORMA URBANA DEL MUNICIPIO DE BUCARAMANGA - INVISBU</t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</si>
  <si>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</si>
  <si>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</si>
  <si>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</si>
  <si>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</si>
  <si>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</si>
  <si>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</si>
  <si>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</si>
  <si>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</si>
  <si>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</si>
  <si>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</si>
  <si>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</si>
  <si>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</si>
  <si>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</si>
  <si>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</si>
  <si>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</si>
  <si>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</si>
  <si>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</si>
  <si>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</si>
  <si>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</si>
  <si>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</si>
  <si>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</si>
  <si>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</si>
  <si>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</si>
  <si>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</si>
  <si>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</si>
  <si>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</si>
  <si>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</si>
  <si>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</si>
  <si>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</si>
  <si>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</si>
  <si>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</si>
  <si>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</si>
  <si>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</si>
  <si>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</si>
  <si>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</si>
  <si>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</si>
  <si>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</si>
  <si>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</si>
  <si>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</si>
  <si>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</si>
  <si>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</si>
  <si>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INVISBU</t>
  </si>
  <si>
    <t>Entregar 500 soluciones de vivienda con obras complementarias.</t>
  </si>
  <si>
    <t>Número de soluciones de vivienda entregadas con obras complementarias.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</si>
  <si>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</si>
  <si>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</si>
  <si>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</si>
  <si>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</si>
  <si>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</si>
  <si>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</si>
  <si>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</si>
  <si>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</si>
  <si>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BUCARAMANGA CIUDAD VITAL: LA VIDA ES SAGRADA</t>
  </si>
  <si>
    <t>Bucaramanga, Territorio Ordenado</t>
  </si>
  <si>
    <t>Planeando Construimos Ciudad Y Territorio</t>
  </si>
  <si>
    <t>Formular 1 Operación Urbana Estratégica - OUE.</t>
  </si>
  <si>
    <t>Porcentaje de avance en la formulación de la Operación Urbana Estratégica - OUE.</t>
  </si>
  <si>
    <t>TOTALES</t>
  </si>
  <si>
    <t>FORMULACIÓN DE UNA OPERACIÓN URBANA ESTRATÉGICA EN MUNICIPIO DE BUCARAMANGA</t>
  </si>
  <si>
    <t>2.3.2.02.02.005.4001004.201</t>
  </si>
  <si>
    <t>2.3.2.02.02.005.4001041.201</t>
  </si>
  <si>
    <t>Realizar la formulación de la OUE.</t>
  </si>
  <si>
    <t>Realizar 191 mejoramientos urbanos.</t>
  </si>
  <si>
    <t>MEJORAMIENTO DE VIVIENDAS EN EL SECTOR URBANO DEL MUNICIPIO BUCARAMANGA</t>
  </si>
  <si>
    <r>
      <t xml:space="preserve">Código:  </t>
    </r>
    <r>
      <rPr>
        <sz val="11"/>
        <rFont val="Arial"/>
        <family val="2"/>
      </rPr>
      <t>F-DPM-1210-238,37-030</t>
    </r>
  </si>
  <si>
    <t>Israel Andrés Barragán Jeréz</t>
  </si>
  <si>
    <t>Asignar subsidios complementarios a hogares vulnerables.</t>
  </si>
  <si>
    <t>Entregar soluciones de vivienda con obras complementarias.</t>
  </si>
  <si>
    <t>2.3.2.02.02.005.4001031.201 $830.991.561
2.3.2.02.02.009.4001031.201 $148.500.000</t>
  </si>
  <si>
    <t>2.3.2.02.02.009.4103050.201 $455.300.000
2.3.2.02.02.009.4103052.201   $63.500.000</t>
  </si>
  <si>
    <t>2.3.2.02.02.005.4001031.201 </t>
  </si>
  <si>
    <t>2.3.2.02.02.009.4001042.201 </t>
  </si>
  <si>
    <t>2.3.2.02.02.005.4001042.201 $3.693.560.821
2.3.2.02.02.009.4001042.201   $88.900.000</t>
  </si>
  <si>
    <t>DESARROLLO DE LA INTERVENTORÍA TÉCNICA, ADMINISTRATIVA, FINANCIERA, AMBIENTAL, DE SEGURIDAD Y SALUD EN EL TRABAJO PARA LA OBRA PÚBLICA DE MEJORAMIENTOS DE VIVIENDA URBANAS EN CUATRO BARRIOS DEL MUNICIPIO DE BUCARAMANGA</t>
  </si>
  <si>
    <t>Pendiente por definir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</si>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</sst>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\ #,##0;\-&quot;$&quot;\ #,##0"/>
    <numFmt numFmtId="6" formatCode="&quot;$&quot;\ #,##0;[Red]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_(&quot;$&quot;* #,##0.00_);_(&quot;$&quot;* \(#,##0.00\);_(&quot;$&quot;* &quot;-&quot;??_);_(@_)"/>
    <numFmt numFmtId="169" formatCode="_-&quot;$&quot;\ * #,##0.0_-;\-&quot;$&quot;\ * #,##0.0_-;_-&quot;$&quot;\ * &quot;-&quot;??_-;_-@_-"/>
    <numFmt numFmtId="170" formatCode="_-&quot;$&quot;\ * #,##0.0_-;\-&quot;$&quot;\ * #,##0.0_-;_-&quot;$&quot;\ * &quot;-&quot;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9"/>
      <color rgb="FF5555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</cellStyleXfs>
  <cellXfs count="128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justify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9" fontId="6" fillId="3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3" fillId="3" borderId="6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justify"/>
    </xf>
    <xf numFmtId="0" fontId="2" fillId="3" borderId="7" xfId="2" applyFont="1" applyFill="1" applyBorder="1"/>
    <xf numFmtId="9" fontId="3" fillId="3" borderId="7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0" fontId="8" fillId="0" borderId="0" xfId="2" applyFont="1"/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justify" vertical="center" wrapText="1"/>
    </xf>
    <xf numFmtId="0" fontId="10" fillId="3" borderId="1" xfId="1" applyFont="1" applyFill="1" applyBorder="1" applyAlignment="1">
      <alignment horizontal="justify" vertical="center" wrapText="1"/>
    </xf>
    <xf numFmtId="167" fontId="4" fillId="0" borderId="0" xfId="5" applyNumberFormat="1" applyFont="1"/>
    <xf numFmtId="9" fontId="2" fillId="0" borderId="1" xfId="4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justify" vertical="center" wrapText="1"/>
    </xf>
    <xf numFmtId="0" fontId="11" fillId="0" borderId="0" xfId="0" applyFont="1"/>
    <xf numFmtId="164" fontId="4" fillId="0" borderId="4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justify" vertical="center" wrapText="1"/>
    </xf>
    <xf numFmtId="169" fontId="2" fillId="3" borderId="1" xfId="3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5" fontId="0" fillId="0" borderId="0" xfId="0" applyNumberFormat="1"/>
    <xf numFmtId="5" fontId="0" fillId="2" borderId="0" xfId="0" applyNumberFormat="1" applyFill="1"/>
    <xf numFmtId="5" fontId="0" fillId="0" borderId="0" xfId="0" applyNumberFormat="1" applyAlignment="1">
      <alignment horizontal="center" vertical="center"/>
    </xf>
    <xf numFmtId="0" fontId="5" fillId="0" borderId="0" xfId="2" applyFont="1"/>
    <xf numFmtId="6" fontId="5" fillId="0" borderId="0" xfId="2" applyNumberFormat="1" applyFont="1"/>
    <xf numFmtId="5" fontId="5" fillId="0" borderId="0" xfId="2" applyNumberFormat="1" applyFont="1" applyAlignment="1">
      <alignment horizontal="center" vertical="center"/>
    </xf>
    <xf numFmtId="6" fontId="5" fillId="0" borderId="0" xfId="2" applyNumberFormat="1" applyFont="1" applyAlignment="1">
      <alignment horizontal="right" vertical="center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9" fontId="2" fillId="0" borderId="2" xfId="4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0" fontId="4" fillId="0" borderId="0" xfId="2"/>
    <xf numFmtId="14" fontId="4" fillId="2" borderId="0" xfId="2" applyNumberFormat="1" applyFill="1" applyAlignment="1">
      <alignment vertical="top"/>
    </xf>
    <xf numFmtId="0" fontId="4" fillId="2" borderId="0" xfId="2" applyFill="1" applyAlignment="1">
      <alignment vertical="top"/>
    </xf>
    <xf numFmtId="0" fontId="4" fillId="2" borderId="0" xfId="2" applyFill="1" applyAlignment="1">
      <alignment horizontal="center" vertical="center"/>
    </xf>
    <xf numFmtId="0" fontId="4" fillId="2" borderId="3" xfId="2" applyFill="1" applyBorder="1" applyAlignment="1">
      <alignment vertical="top"/>
    </xf>
    <xf numFmtId="14" fontId="5" fillId="2" borderId="0" xfId="2" applyNumberFormat="1" applyFont="1" applyFill="1" applyAlignment="1">
      <alignment vertical="center"/>
    </xf>
    <xf numFmtId="0" fontId="4" fillId="2" borderId="3" xfId="2" applyFill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4" fillId="2" borderId="1" xfId="2" applyFill="1" applyBorder="1" applyAlignment="1">
      <alignment vertical="center"/>
    </xf>
    <xf numFmtId="3" fontId="4" fillId="0" borderId="0" xfId="2" applyNumberFormat="1"/>
    <xf numFmtId="6" fontId="4" fillId="0" borderId="0" xfId="2" applyNumberFormat="1"/>
    <xf numFmtId="5" fontId="4" fillId="0" borderId="0" xfId="2" applyNumberFormat="1"/>
    <xf numFmtId="0" fontId="4" fillId="2" borderId="0" xfId="2" applyFill="1"/>
    <xf numFmtId="6" fontId="4" fillId="2" borderId="0" xfId="2" applyNumberFormat="1" applyFill="1"/>
    <xf numFmtId="5" fontId="4" fillId="0" borderId="0" xfId="2" applyNumberFormat="1" applyAlignment="1">
      <alignment horizontal="center" vertical="center"/>
    </xf>
    <xf numFmtId="170" fontId="4" fillId="0" borderId="0" xfId="2" applyNumberFormat="1" applyAlignment="1">
      <alignment horizontal="right" vertical="center"/>
    </xf>
    <xf numFmtId="0" fontId="4" fillId="0" borderId="0" xfId="2" applyAlignment="1">
      <alignment wrapText="1"/>
    </xf>
    <xf numFmtId="6" fontId="4" fillId="0" borderId="0" xfId="2" applyNumberFormat="1" applyAlignment="1">
      <alignment horizontal="right" vertical="center"/>
    </xf>
    <xf numFmtId="165" fontId="2" fillId="0" borderId="1" xfId="3" applyNumberFormat="1" applyFont="1" applyFill="1" applyBorder="1" applyAlignment="1">
      <alignment horizontal="right" vertical="center" wrapText="1"/>
    </xf>
    <xf numFmtId="165" fontId="2" fillId="2" borderId="1" xfId="3" applyNumberFormat="1" applyFont="1" applyFill="1" applyBorder="1" applyAlignment="1">
      <alignment horizontal="right" vertical="center" wrapText="1"/>
    </xf>
    <xf numFmtId="165" fontId="4" fillId="0" borderId="0" xfId="2" applyNumberFormat="1" applyAlignment="1">
      <alignment horizontal="right"/>
    </xf>
    <xf numFmtId="165" fontId="3" fillId="3" borderId="2" xfId="3" applyNumberFormat="1" applyFont="1" applyFill="1" applyBorder="1" applyAlignment="1">
      <alignment horizontal="right"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65" fontId="4" fillId="0" borderId="1" xfId="2" applyNumberFormat="1" applyBorder="1" applyAlignment="1">
      <alignment horizontal="right"/>
    </xf>
    <xf numFmtId="165" fontId="5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9" fontId="3" fillId="3" borderId="1" xfId="2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2" applyBorder="1" applyAlignment="1">
      <alignment vertical="center"/>
    </xf>
    <xf numFmtId="1" fontId="4" fillId="0" borderId="2" xfId="1" applyNumberFormat="1" applyFont="1" applyBorder="1" applyAlignment="1">
      <alignment horizontal="right" vertical="center"/>
    </xf>
    <xf numFmtId="1" fontId="4" fillId="0" borderId="1" xfId="1" applyNumberFormat="1" applyFont="1" applyBorder="1" applyAlignment="1">
      <alignment horizontal="right" vertical="center"/>
    </xf>
    <xf numFmtId="0" fontId="4" fillId="0" borderId="1" xfId="2" applyBorder="1"/>
    <xf numFmtId="0" fontId="10" fillId="3" borderId="2" xfId="1" applyFont="1" applyFill="1" applyBorder="1" applyAlignment="1">
      <alignment horizontal="justify" vertical="center" wrapText="1"/>
    </xf>
    <xf numFmtId="9" fontId="3" fillId="3" borderId="1" xfId="4" applyFont="1" applyFill="1" applyBorder="1" applyAlignment="1">
      <alignment horizontal="center" vertical="center" wrapText="1"/>
    </xf>
    <xf numFmtId="166" fontId="3" fillId="3" borderId="1" xfId="3" applyNumberFormat="1" applyFont="1" applyFill="1" applyBorder="1" applyAlignment="1">
      <alignment horizontal="center" vertical="center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5" xfId="4" applyFont="1" applyFill="1" applyBorder="1" applyAlignment="1">
      <alignment horizontal="center" vertical="center" wrapText="1"/>
    </xf>
    <xf numFmtId="9" fontId="2" fillId="0" borderId="8" xfId="4" applyFont="1" applyFill="1" applyBorder="1" applyAlignment="1">
      <alignment horizontal="center" vertical="center" wrapText="1"/>
    </xf>
    <xf numFmtId="165" fontId="2" fillId="0" borderId="8" xfId="4" applyNumberFormat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8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3" borderId="8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9" fontId="4" fillId="0" borderId="8" xfId="1" applyNumberFormat="1" applyFont="1" applyBorder="1" applyAlignment="1">
      <alignment horizontal="center" vertical="center"/>
    </xf>
    <xf numFmtId="9" fontId="4" fillId="0" borderId="5" xfId="1" applyNumberFormat="1" applyFont="1" applyBorder="1" applyAlignment="1">
      <alignment horizontal="center" vertical="center"/>
    </xf>
    <xf numFmtId="165" fontId="3" fillId="3" borderId="2" xfId="3" applyNumberFormat="1" applyFont="1" applyFill="1" applyBorder="1" applyAlignment="1">
      <alignment horizontal="right" vertical="center" wrapText="1"/>
    </xf>
    <xf numFmtId="165" fontId="3" fillId="3" borderId="8" xfId="3" applyNumberFormat="1" applyFont="1" applyFill="1" applyBorder="1" applyAlignment="1">
      <alignment horizontal="right" vertical="center" wrapText="1"/>
    </xf>
    <xf numFmtId="165" fontId="3" fillId="3" borderId="5" xfId="3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/>
    </xf>
    <xf numFmtId="14" fontId="4" fillId="0" borderId="6" xfId="2" applyNumberFormat="1" applyBorder="1" applyAlignment="1">
      <alignment horizontal="center" vertical="top"/>
    </xf>
    <xf numFmtId="14" fontId="4" fillId="0" borderId="7" xfId="2" applyNumberFormat="1" applyBorder="1" applyAlignment="1">
      <alignment horizontal="center" vertical="top"/>
    </xf>
    <xf numFmtId="14" fontId="4" fillId="0" borderId="4" xfId="2" applyNumberFormat="1" applyBorder="1" applyAlignment="1">
      <alignment horizontal="center" vertical="top"/>
    </xf>
    <xf numFmtId="14" fontId="4" fillId="0" borderId="6" xfId="2" applyNumberFormat="1" applyBorder="1" applyAlignment="1">
      <alignment horizontal="center" vertical="center"/>
    </xf>
    <xf numFmtId="14" fontId="4" fillId="0" borderId="7" xfId="2" applyNumberFormat="1" applyBorder="1" applyAlignment="1">
      <alignment horizontal="center" vertical="center"/>
    </xf>
    <xf numFmtId="14" fontId="4" fillId="0" borderId="4" xfId="2" applyNumberForma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 wrapText="1"/>
    </xf>
    <xf numFmtId="2" fontId="3" fillId="0" borderId="6" xfId="1" applyNumberFormat="1" applyFont="1" applyBorder="1" applyAlignment="1">
      <alignment horizontal="left" vertical="center" wrapText="1"/>
    </xf>
    <xf numFmtId="2" fontId="3" fillId="0" borderId="7" xfId="1" applyNumberFormat="1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left" vertical="center" wrapText="1"/>
    </xf>
  </cellXfs>
  <cellStyles count="12">
    <cellStyle name="Millares" xfId="5" builtinId="3"/>
    <cellStyle name="Millares [0] 2" xfId="9" xr:uid="{00000000-0005-0000-0000-000001000000}"/>
    <cellStyle name="Millares 2" xfId="8" xr:uid="{00000000-0005-0000-0000-000002000000}"/>
    <cellStyle name="Millares 3" xfId="10" xr:uid="{00000000-0005-0000-0000-000003000000}"/>
    <cellStyle name="Moneda 2" xfId="11" xr:uid="{00000000-0005-0000-0000-000004000000}"/>
    <cellStyle name="Moneda 3" xfId="3" xr:uid="{00000000-0005-0000-0000-000005000000}"/>
    <cellStyle name="Moneda 3 2" xfId="7" xr:uid="{00000000-0005-0000-0000-000006000000}"/>
    <cellStyle name="Normal" xfId="0" builtinId="0"/>
    <cellStyle name="Normal 13" xfId="6" xr:uid="{00000000-0005-0000-0000-000008000000}"/>
    <cellStyle name="Normal 2" xfId="2" xr:uid="{00000000-0005-0000-0000-000009000000}"/>
    <cellStyle name="Normal 2 2" xfId="1" xr:uid="{00000000-0005-0000-0000-00000A000000}"/>
    <cellStyle name="Porcentaje 2" xfId="4" xr:uid="{00000000-0005-0000-0000-00000B000000}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445900</xdr:colOff>
      <xdr:row>0</xdr:row>
      <xdr:rowOff>38100</xdr:rowOff>
    </xdr:from>
    <xdr:ext cx="674437" cy="652045"/>
    <xdr:pic>
      <xdr:nvPicPr>
        <xdr:cNvPr id="2" name="2 Imagen">
          <a:extLst>
            <a:ext uri="{FF2B5EF4-FFF2-40B4-BE49-F238E27FC236}">
              <a16:creationId xmlns:a16="http://schemas.microsoft.com/office/drawing/2014/main" id="{7CC75CE5-C688-4032-9C57-D79D30095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38100"/>
          <a:ext cx="674437" cy="6520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topLeftCell="O1" zoomScale="70" zoomScaleNormal="70" workbookViewId="0">
      <selection activeCell="AC2" sqref="AC2:AE4"/>
    </sheetView>
  </sheetViews>
  <sheetFormatPr baseColWidth="10" defaultColWidth="12.85546875" defaultRowHeight="14.25" x14ac:dyDescent="0.2"/>
  <cols>
    <col min="1" max="1" width="7.7109375" style="52" customWidth="1"/>
    <col min="2" max="2" width="22.5703125" style="52" customWidth="1"/>
    <col min="3" max="3" width="21.140625" style="52" customWidth="1"/>
    <col min="4" max="4" width="17.42578125" style="52" customWidth="1"/>
    <col min="5" max="6" width="47.28515625" style="52" customWidth="1"/>
    <col min="7" max="7" width="19.28515625" style="52" customWidth="1"/>
    <col min="8" max="8" width="55.140625" style="52" customWidth="1"/>
    <col min="9" max="9" width="35.140625" style="52" customWidth="1"/>
    <col min="10" max="10" width="15.28515625" style="52" customWidth="1"/>
    <col min="11" max="11" width="15.7109375" style="52" customWidth="1"/>
    <col min="12" max="12" width="17" style="52" customWidth="1"/>
    <col min="13" max="13" width="14.85546875" style="52" customWidth="1"/>
    <col min="14" max="14" width="12.85546875" style="52" customWidth="1"/>
    <col min="15" max="15" width="42.140625" style="52" customWidth="1"/>
    <col min="16" max="16" width="26.5703125" style="52" customWidth="1"/>
    <col min="17" max="18" width="19.28515625" style="52" customWidth="1"/>
    <col min="19" max="19" width="23.140625" style="52" customWidth="1"/>
    <col min="20" max="20" width="22.28515625" style="52" customWidth="1"/>
    <col min="21" max="21" width="27.7109375" style="59" bestFit="1" customWidth="1"/>
    <col min="22" max="22" width="25.42578125" style="52" bestFit="1" customWidth="1"/>
    <col min="23" max="26" width="18.28515625" style="52" customWidth="1"/>
    <col min="27" max="27" width="24.28515625" style="52" bestFit="1" customWidth="1"/>
    <col min="28" max="28" width="15.7109375" style="52" customWidth="1"/>
    <col min="29" max="29" width="19.28515625" style="52" customWidth="1"/>
    <col min="30" max="31" width="17.5703125" style="52" customWidth="1"/>
    <col min="32" max="16384" width="12.85546875" style="52"/>
  </cols>
  <sheetData>
    <row r="1" spans="1:31" ht="15" x14ac:dyDescent="0.2">
      <c r="A1" s="121"/>
      <c r="B1" s="122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4" t="s">
        <v>65</v>
      </c>
      <c r="AD1" s="124"/>
      <c r="AE1" s="124"/>
    </row>
    <row r="2" spans="1:31" ht="15" x14ac:dyDescent="0.2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5" t="s">
        <v>76</v>
      </c>
      <c r="AD2" s="126"/>
      <c r="AE2" s="127"/>
    </row>
    <row r="3" spans="1:31" ht="15" customHeight="1" x14ac:dyDescent="0.2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5" t="s">
        <v>77</v>
      </c>
      <c r="AD3" s="126"/>
      <c r="AE3" s="127"/>
    </row>
    <row r="4" spans="1:31" ht="15" x14ac:dyDescent="0.2">
      <c r="A4" s="121"/>
      <c r="B4" s="122"/>
      <c r="C4" s="122"/>
      <c r="D4" s="122"/>
      <c r="E4" s="122"/>
      <c r="F4" s="122"/>
      <c r="G4" s="122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4" t="s">
        <v>1</v>
      </c>
      <c r="AD4" s="124"/>
      <c r="AE4" s="124"/>
    </row>
    <row r="5" spans="1:31" ht="15" customHeight="1" x14ac:dyDescent="0.2">
      <c r="A5" s="113" t="s">
        <v>2</v>
      </c>
      <c r="B5" s="113"/>
      <c r="C5" s="113"/>
      <c r="D5" s="114">
        <v>44900</v>
      </c>
      <c r="E5" s="115"/>
      <c r="F5" s="115"/>
      <c r="G5" s="116"/>
      <c r="H5" s="53"/>
      <c r="I5" s="53"/>
      <c r="J5" s="53"/>
      <c r="K5" s="53"/>
      <c r="L5" s="53"/>
      <c r="M5" s="54"/>
      <c r="N5" s="54"/>
      <c r="O5" s="54"/>
      <c r="P5" s="54"/>
      <c r="Q5" s="54"/>
      <c r="R5" s="54"/>
      <c r="S5" s="54"/>
      <c r="T5" s="54"/>
      <c r="U5" s="55"/>
      <c r="V5" s="54"/>
      <c r="W5" s="54"/>
      <c r="X5" s="54"/>
      <c r="Y5" s="54"/>
      <c r="Z5" s="54"/>
      <c r="AA5" s="54"/>
      <c r="AB5" s="54"/>
      <c r="AC5" s="54"/>
      <c r="AD5" s="54"/>
      <c r="AE5" s="56"/>
    </row>
    <row r="6" spans="1:31" s="59" customFormat="1" ht="16.350000000000001" customHeight="1" x14ac:dyDescent="0.25">
      <c r="A6" s="113" t="s">
        <v>3</v>
      </c>
      <c r="B6" s="113"/>
      <c r="C6" s="113"/>
      <c r="D6" s="117">
        <v>44895</v>
      </c>
      <c r="E6" s="118"/>
      <c r="F6" s="118"/>
      <c r="G6" s="119"/>
      <c r="H6" s="57"/>
      <c r="I6" s="57"/>
      <c r="J6" s="57"/>
      <c r="K6" s="57"/>
      <c r="L6" s="57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8"/>
    </row>
    <row r="7" spans="1:31" ht="15" x14ac:dyDescent="0.2">
      <c r="A7" s="60"/>
      <c r="B7" s="120" t="s">
        <v>4</v>
      </c>
      <c r="C7" s="120"/>
      <c r="D7" s="120"/>
      <c r="E7" s="120"/>
      <c r="F7" s="120"/>
      <c r="G7" s="120" t="s">
        <v>5</v>
      </c>
      <c r="H7" s="120"/>
      <c r="I7" s="120"/>
      <c r="J7" s="120"/>
      <c r="K7" s="120"/>
      <c r="L7" s="120" t="s">
        <v>6</v>
      </c>
      <c r="M7" s="120"/>
      <c r="N7" s="120"/>
      <c r="O7" s="120" t="s">
        <v>7</v>
      </c>
      <c r="P7" s="120"/>
      <c r="Q7" s="120"/>
      <c r="R7" s="120"/>
      <c r="S7" s="120"/>
      <c r="T7" s="120"/>
      <c r="U7" s="120"/>
      <c r="V7" s="120" t="s">
        <v>8</v>
      </c>
      <c r="W7" s="120"/>
      <c r="X7" s="120"/>
      <c r="Y7" s="120"/>
      <c r="Z7" s="120"/>
      <c r="AA7" s="120"/>
      <c r="AB7" s="112" t="s">
        <v>9</v>
      </c>
      <c r="AC7" s="112" t="s">
        <v>10</v>
      </c>
      <c r="AD7" s="112" t="s">
        <v>11</v>
      </c>
      <c r="AE7" s="112"/>
    </row>
    <row r="8" spans="1:31" ht="45" x14ac:dyDescent="0.2">
      <c r="A8" s="44" t="s">
        <v>12</v>
      </c>
      <c r="B8" s="43" t="s">
        <v>13</v>
      </c>
      <c r="C8" s="44" t="s">
        <v>14</v>
      </c>
      <c r="D8" s="44" t="s">
        <v>15</v>
      </c>
      <c r="E8" s="44" t="s">
        <v>16</v>
      </c>
      <c r="F8" s="43" t="s">
        <v>17</v>
      </c>
      <c r="G8" s="43" t="s">
        <v>18</v>
      </c>
      <c r="H8" s="43" t="s">
        <v>19</v>
      </c>
      <c r="I8" s="43" t="s">
        <v>20</v>
      </c>
      <c r="J8" s="43" t="s">
        <v>21</v>
      </c>
      <c r="K8" s="43" t="s">
        <v>22</v>
      </c>
      <c r="L8" s="43" t="s">
        <v>23</v>
      </c>
      <c r="M8" s="43" t="s">
        <v>24</v>
      </c>
      <c r="N8" s="43" t="s">
        <v>25</v>
      </c>
      <c r="O8" s="44" t="s">
        <v>26</v>
      </c>
      <c r="P8" s="43" t="s">
        <v>27</v>
      </c>
      <c r="Q8" s="43" t="s">
        <v>28</v>
      </c>
      <c r="R8" s="43" t="s">
        <v>29</v>
      </c>
      <c r="S8" s="43" t="s">
        <v>30</v>
      </c>
      <c r="T8" s="43" t="s">
        <v>31</v>
      </c>
      <c r="U8" s="43" t="s">
        <v>32</v>
      </c>
      <c r="V8" s="43" t="s">
        <v>27</v>
      </c>
      <c r="W8" s="43" t="s">
        <v>28</v>
      </c>
      <c r="X8" s="43" t="s">
        <v>29</v>
      </c>
      <c r="Y8" s="43" t="s">
        <v>30</v>
      </c>
      <c r="Z8" s="43" t="s">
        <v>31</v>
      </c>
      <c r="AA8" s="43" t="s">
        <v>33</v>
      </c>
      <c r="AB8" s="112"/>
      <c r="AC8" s="112"/>
      <c r="AD8" s="43" t="s">
        <v>34</v>
      </c>
      <c r="AE8" s="43" t="s">
        <v>35</v>
      </c>
    </row>
    <row r="9" spans="1:31" ht="75" customHeight="1" x14ac:dyDescent="0.2">
      <c r="A9" s="1">
        <v>120</v>
      </c>
      <c r="B9" s="20" t="s">
        <v>36</v>
      </c>
      <c r="C9" s="20" t="s">
        <v>37</v>
      </c>
      <c r="D9" s="2" t="s">
        <v>38</v>
      </c>
      <c r="E9" s="25" t="s">
        <v>39</v>
      </c>
      <c r="F9" s="3" t="s">
        <v>40</v>
      </c>
      <c r="G9" s="82">
        <v>2020680010042</v>
      </c>
      <c r="H9" s="28" t="s">
        <v>41</v>
      </c>
      <c r="I9" s="21" t="s">
        <v>67</v>
      </c>
      <c r="J9" s="30">
        <v>44566</v>
      </c>
      <c r="K9" s="30">
        <v>44926</v>
      </c>
      <c r="L9" s="100">
        <v>165</v>
      </c>
      <c r="M9" s="103">
        <v>109</v>
      </c>
      <c r="N9" s="106">
        <f>IF(M9/L9&gt;100%,100%,M9/L9)</f>
        <v>0.66060606060606064</v>
      </c>
      <c r="O9" s="9" t="s">
        <v>69</v>
      </c>
      <c r="P9" s="70">
        <v>886661326</v>
      </c>
      <c r="Q9" s="72"/>
      <c r="R9" s="70"/>
      <c r="S9" s="70"/>
      <c r="T9" s="70"/>
      <c r="U9" s="109">
        <f>SUM(P9:T10)</f>
        <v>1048502420</v>
      </c>
      <c r="V9" s="70">
        <v>886661326</v>
      </c>
      <c r="W9" s="70"/>
      <c r="X9" s="74"/>
      <c r="Y9" s="75"/>
      <c r="Z9" s="75"/>
      <c r="AA9" s="109">
        <f>SUM(V9:Z10)</f>
        <v>886661326</v>
      </c>
      <c r="AB9" s="94">
        <f>IFERROR(AA9/U9,"-")</f>
        <v>0.84564547404668844</v>
      </c>
      <c r="AC9" s="88"/>
      <c r="AD9" s="90" t="s">
        <v>42</v>
      </c>
      <c r="AE9" s="92" t="s">
        <v>66</v>
      </c>
    </row>
    <row r="10" spans="1:31" ht="71.25" x14ac:dyDescent="0.2">
      <c r="A10" s="1">
        <v>120</v>
      </c>
      <c r="B10" s="20" t="s">
        <v>36</v>
      </c>
      <c r="C10" s="20" t="s">
        <v>37</v>
      </c>
      <c r="D10" s="2" t="s">
        <v>38</v>
      </c>
      <c r="E10" s="25" t="s">
        <v>39</v>
      </c>
      <c r="F10" s="3" t="s">
        <v>40</v>
      </c>
      <c r="G10" s="82"/>
      <c r="H10" s="81" t="s">
        <v>75</v>
      </c>
      <c r="I10" s="21" t="s">
        <v>67</v>
      </c>
      <c r="J10" s="30">
        <v>44566</v>
      </c>
      <c r="K10" s="30">
        <v>44926</v>
      </c>
      <c r="L10" s="102"/>
      <c r="M10" s="105"/>
      <c r="N10" s="108"/>
      <c r="O10" s="9" t="s">
        <v>71</v>
      </c>
      <c r="P10" s="70">
        <v>161841094</v>
      </c>
      <c r="Q10" s="70"/>
      <c r="R10" s="70"/>
      <c r="S10" s="70"/>
      <c r="T10" s="70"/>
      <c r="U10" s="111"/>
      <c r="V10" s="70"/>
      <c r="W10" s="74"/>
      <c r="X10" s="74"/>
      <c r="Y10" s="75"/>
      <c r="Z10" s="75"/>
      <c r="AA10" s="111"/>
      <c r="AB10" s="95"/>
      <c r="AC10" s="89"/>
      <c r="AD10" s="91"/>
      <c r="AE10" s="93"/>
    </row>
    <row r="11" spans="1:31" ht="72.599999999999994" customHeight="1" x14ac:dyDescent="0.2">
      <c r="A11" s="44">
        <v>121</v>
      </c>
      <c r="B11" s="5" t="s">
        <v>36</v>
      </c>
      <c r="C11" s="5" t="s">
        <v>37</v>
      </c>
      <c r="D11" s="5" t="s">
        <v>38</v>
      </c>
      <c r="E11" s="85" t="s">
        <v>43</v>
      </c>
      <c r="F11" s="32" t="s">
        <v>44</v>
      </c>
      <c r="G11" s="83">
        <v>2020680010042</v>
      </c>
      <c r="H11" s="79" t="s">
        <v>41</v>
      </c>
      <c r="I11" s="21" t="s">
        <v>68</v>
      </c>
      <c r="J11" s="80">
        <v>44566</v>
      </c>
      <c r="K11" s="80">
        <v>44926</v>
      </c>
      <c r="L11" s="100">
        <v>100</v>
      </c>
      <c r="M11" s="103">
        <v>87</v>
      </c>
      <c r="N11" s="106">
        <f>IF(M11/L11&gt;100%,100%,M11/L11)</f>
        <v>0.87</v>
      </c>
      <c r="O11" s="9" t="s">
        <v>73</v>
      </c>
      <c r="P11" s="70">
        <v>1368430235</v>
      </c>
      <c r="Q11" s="70"/>
      <c r="R11" s="70"/>
      <c r="S11" s="70"/>
      <c r="T11" s="70"/>
      <c r="U11" s="109">
        <f>SUM(P11:T13)</f>
        <v>4457449961.999999</v>
      </c>
      <c r="V11" s="70">
        <v>1368430235</v>
      </c>
      <c r="W11" s="76"/>
      <c r="X11" s="74"/>
      <c r="Y11" s="75"/>
      <c r="Z11" s="75"/>
      <c r="AA11" s="109">
        <f>SUM(V11:Z13)</f>
        <v>4463447037.999999</v>
      </c>
      <c r="AB11" s="94">
        <f>IFERROR(AA11/U11,"-")</f>
        <v>1.0013454051197714</v>
      </c>
      <c r="AC11" s="88"/>
      <c r="AD11" s="90" t="s">
        <v>42</v>
      </c>
      <c r="AE11" s="92" t="s">
        <v>66</v>
      </c>
    </row>
    <row r="12" spans="1:31" ht="71.25" x14ac:dyDescent="0.2">
      <c r="A12" s="44">
        <v>121</v>
      </c>
      <c r="B12" s="5" t="s">
        <v>36</v>
      </c>
      <c r="C12" s="5" t="s">
        <v>37</v>
      </c>
      <c r="D12" s="5" t="s">
        <v>38</v>
      </c>
      <c r="E12" s="85" t="s">
        <v>43</v>
      </c>
      <c r="F12" s="32" t="s">
        <v>44</v>
      </c>
      <c r="G12" s="84"/>
      <c r="H12" s="81" t="s">
        <v>75</v>
      </c>
      <c r="I12" s="21" t="s">
        <v>68</v>
      </c>
      <c r="J12" s="80">
        <v>44566</v>
      </c>
      <c r="K12" s="80">
        <v>44926</v>
      </c>
      <c r="L12" s="101"/>
      <c r="M12" s="104"/>
      <c r="N12" s="107"/>
      <c r="O12" s="34" t="s">
        <v>72</v>
      </c>
      <c r="P12" s="71">
        <f>717530235+2295898002.81</f>
        <v>3013428237.8099999</v>
      </c>
      <c r="Q12" s="70"/>
      <c r="R12" s="70"/>
      <c r="S12" s="70"/>
      <c r="T12" s="70"/>
      <c r="U12" s="110"/>
      <c r="V12" s="70">
        <v>3019425313.8099999</v>
      </c>
      <c r="W12" s="74"/>
      <c r="X12" s="74"/>
      <c r="Y12" s="75"/>
      <c r="Z12" s="75"/>
      <c r="AA12" s="110"/>
      <c r="AB12" s="96"/>
      <c r="AC12" s="97"/>
      <c r="AD12" s="98"/>
      <c r="AE12" s="99"/>
    </row>
    <row r="13" spans="1:31" ht="84.6" customHeight="1" x14ac:dyDescent="0.2">
      <c r="A13" s="44">
        <v>121</v>
      </c>
      <c r="B13" s="5" t="s">
        <v>36</v>
      </c>
      <c r="C13" s="5" t="s">
        <v>37</v>
      </c>
      <c r="D13" s="5" t="s">
        <v>38</v>
      </c>
      <c r="E13" s="85" t="s">
        <v>43</v>
      </c>
      <c r="F13" s="32" t="s">
        <v>44</v>
      </c>
      <c r="G13" s="83">
        <v>2022680010068</v>
      </c>
      <c r="H13" s="79" t="s">
        <v>74</v>
      </c>
      <c r="I13" s="21"/>
      <c r="J13" s="80"/>
      <c r="K13" s="80"/>
      <c r="L13" s="102"/>
      <c r="M13" s="105"/>
      <c r="N13" s="108"/>
      <c r="O13" s="34"/>
      <c r="P13" s="71">
        <v>75591489.189999998</v>
      </c>
      <c r="Q13" s="70"/>
      <c r="R13" s="70"/>
      <c r="S13" s="70"/>
      <c r="T13" s="70"/>
      <c r="U13" s="111"/>
      <c r="V13" s="70">
        <v>75591489.189999998</v>
      </c>
      <c r="W13" s="74"/>
      <c r="X13" s="74"/>
      <c r="Y13" s="75"/>
      <c r="Z13" s="75"/>
      <c r="AA13" s="111"/>
      <c r="AB13" s="95"/>
      <c r="AC13" s="89"/>
      <c r="AD13" s="91"/>
      <c r="AE13" s="93"/>
    </row>
    <row r="14" spans="1:31" ht="71.25" x14ac:dyDescent="0.2">
      <c r="A14" s="44">
        <v>122</v>
      </c>
      <c r="B14" s="20" t="s">
        <v>36</v>
      </c>
      <c r="C14" s="20" t="s">
        <v>37</v>
      </c>
      <c r="D14" s="2" t="s">
        <v>45</v>
      </c>
      <c r="E14" s="25" t="s">
        <v>46</v>
      </c>
      <c r="F14" s="3" t="s">
        <v>47</v>
      </c>
      <c r="G14" s="82">
        <v>2021680010132</v>
      </c>
      <c r="H14" s="6" t="s">
        <v>64</v>
      </c>
      <c r="I14" s="24" t="s">
        <v>63</v>
      </c>
      <c r="J14" s="30">
        <v>44566</v>
      </c>
      <c r="K14" s="30">
        <v>44926</v>
      </c>
      <c r="L14" s="46">
        <v>305</v>
      </c>
      <c r="M14" s="45">
        <f>292+39</f>
        <v>331</v>
      </c>
      <c r="N14" s="51">
        <f>IF(M14/L14&gt;100%,100%,M14/L14)</f>
        <v>1</v>
      </c>
      <c r="O14" s="9" t="s">
        <v>61</v>
      </c>
      <c r="P14" s="70">
        <v>5051671131</v>
      </c>
      <c r="Q14" s="70"/>
      <c r="R14" s="70"/>
      <c r="S14" s="70"/>
      <c r="T14" s="70"/>
      <c r="U14" s="73">
        <f>SUM(P14:T14)</f>
        <v>5051671131</v>
      </c>
      <c r="V14" s="70">
        <v>5051671131</v>
      </c>
      <c r="W14" s="76"/>
      <c r="X14" s="74"/>
      <c r="Y14" s="75"/>
      <c r="Z14" s="75"/>
      <c r="AA14" s="73">
        <f>SUM(V14:Z14)</f>
        <v>5051671131</v>
      </c>
      <c r="AB14" s="47">
        <f>IFERROR(AA14/U14,"-")</f>
        <v>1</v>
      </c>
      <c r="AC14" s="48"/>
      <c r="AD14" s="49" t="s">
        <v>42</v>
      </c>
      <c r="AE14" s="50" t="s">
        <v>66</v>
      </c>
    </row>
    <row r="15" spans="1:31" ht="71.25" x14ac:dyDescent="0.2">
      <c r="A15" s="44">
        <v>123</v>
      </c>
      <c r="B15" s="20" t="s">
        <v>36</v>
      </c>
      <c r="C15" s="20" t="s">
        <v>37</v>
      </c>
      <c r="D15" s="2" t="s">
        <v>48</v>
      </c>
      <c r="E15" s="25" t="s">
        <v>49</v>
      </c>
      <c r="F15" s="3" t="s">
        <v>50</v>
      </c>
      <c r="G15" s="82">
        <v>2020680010046</v>
      </c>
      <c r="H15" s="28" t="s">
        <v>51</v>
      </c>
      <c r="I15" s="21" t="s">
        <v>52</v>
      </c>
      <c r="J15" s="30">
        <v>44566</v>
      </c>
      <c r="K15" s="30">
        <v>44926</v>
      </c>
      <c r="L15" s="46">
        <v>7000</v>
      </c>
      <c r="M15" s="45">
        <v>6968</v>
      </c>
      <c r="N15" s="51">
        <f>IF(M15/L15&gt;100%,100%,M15/L15)</f>
        <v>0.99542857142857144</v>
      </c>
      <c r="O15" s="9" t="s">
        <v>70</v>
      </c>
      <c r="P15" s="70">
        <v>220800000</v>
      </c>
      <c r="Q15" s="70"/>
      <c r="R15" s="70"/>
      <c r="S15" s="70"/>
      <c r="T15" s="70"/>
      <c r="U15" s="73">
        <f>SUM(P15:T15)</f>
        <v>220800000</v>
      </c>
      <c r="V15" s="70">
        <v>212800000</v>
      </c>
      <c r="W15" s="74"/>
      <c r="X15" s="74"/>
      <c r="Y15" s="75"/>
      <c r="Z15" s="75"/>
      <c r="AA15" s="73">
        <f>SUM(V15:Z15)</f>
        <v>212800000</v>
      </c>
      <c r="AB15" s="47">
        <f>IFERROR(AA15/U15,"-")</f>
        <v>0.96376811594202894</v>
      </c>
      <c r="AC15" s="48"/>
      <c r="AD15" s="49" t="s">
        <v>42</v>
      </c>
      <c r="AE15" s="50" t="s">
        <v>66</v>
      </c>
    </row>
    <row r="16" spans="1:31" ht="57" x14ac:dyDescent="0.2">
      <c r="A16" s="44">
        <v>261</v>
      </c>
      <c r="B16" s="20" t="s">
        <v>53</v>
      </c>
      <c r="C16" s="20" t="s">
        <v>54</v>
      </c>
      <c r="D16" s="2" t="s">
        <v>55</v>
      </c>
      <c r="E16" s="25" t="s">
        <v>56</v>
      </c>
      <c r="F16" s="3" t="s">
        <v>57</v>
      </c>
      <c r="G16" s="82">
        <v>2021680010131</v>
      </c>
      <c r="H16" s="6" t="s">
        <v>59</v>
      </c>
      <c r="I16" s="21" t="s">
        <v>62</v>
      </c>
      <c r="J16" s="30">
        <v>44566</v>
      </c>
      <c r="K16" s="30">
        <v>44926</v>
      </c>
      <c r="L16" s="7">
        <v>0.85</v>
      </c>
      <c r="M16" s="8">
        <v>0.76</v>
      </c>
      <c r="N16" s="22">
        <f>IF(M16/L16&gt;100%,100%,M16/L16)</f>
        <v>0.89411764705882357</v>
      </c>
      <c r="O16" s="9" t="s">
        <v>60</v>
      </c>
      <c r="P16" s="70">
        <v>650000000</v>
      </c>
      <c r="Q16" s="70"/>
      <c r="R16" s="70"/>
      <c r="S16" s="70"/>
      <c r="T16" s="70"/>
      <c r="U16" s="73">
        <f>SUM(P16:T16)</f>
        <v>650000000</v>
      </c>
      <c r="V16" s="70">
        <v>607118330</v>
      </c>
      <c r="W16" s="77"/>
      <c r="X16" s="77"/>
      <c r="Y16" s="75"/>
      <c r="Z16" s="75"/>
      <c r="AA16" s="73">
        <f>SUM(V16:Z16)</f>
        <v>607118330</v>
      </c>
      <c r="AB16" s="27">
        <f>IFERROR(AA16/U16,"-")</f>
        <v>0.93402819999999998</v>
      </c>
      <c r="AC16" s="4"/>
      <c r="AD16" s="31" t="s">
        <v>42</v>
      </c>
      <c r="AE16" s="23" t="s">
        <v>66</v>
      </c>
    </row>
    <row r="17" spans="1:31" ht="21" customHeight="1" x14ac:dyDescent="0.2">
      <c r="A17" s="10">
        <f>SUM(--(FREQUENCY(A9:A16,A9:A16)&gt;0))</f>
        <v>5</v>
      </c>
      <c r="B17" s="11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5" t="s">
        <v>58</v>
      </c>
      <c r="N17" s="78">
        <f>IFERROR(AVERAGE(N9:N16),"-")</f>
        <v>0.88403045581869111</v>
      </c>
      <c r="O17" s="16"/>
      <c r="P17" s="33">
        <f t="shared" ref="P17:Z17" si="0">SUM(P9:P16)</f>
        <v>11428423513</v>
      </c>
      <c r="Q17" s="17">
        <f t="shared" si="0"/>
        <v>0</v>
      </c>
      <c r="R17" s="17">
        <f t="shared" si="0"/>
        <v>0</v>
      </c>
      <c r="S17" s="17">
        <f t="shared" si="0"/>
        <v>0</v>
      </c>
      <c r="T17" s="17">
        <f t="shared" si="0"/>
        <v>0</v>
      </c>
      <c r="U17" s="87">
        <f t="shared" si="0"/>
        <v>11428423513</v>
      </c>
      <c r="V17" s="17">
        <f t="shared" si="0"/>
        <v>11221697825</v>
      </c>
      <c r="W17" s="17">
        <f t="shared" si="0"/>
        <v>0</v>
      </c>
      <c r="X17" s="17">
        <f t="shared" si="0"/>
        <v>0</v>
      </c>
      <c r="Y17" s="17">
        <f t="shared" si="0"/>
        <v>0</v>
      </c>
      <c r="Z17" s="17">
        <f t="shared" si="0"/>
        <v>0</v>
      </c>
      <c r="AA17" s="18">
        <f>SUM(AA9:AA16)</f>
        <v>11221697825</v>
      </c>
      <c r="AB17" s="86">
        <f>IFERROR(AA17/U17,"-")</f>
        <v>0.98191126818455354</v>
      </c>
      <c r="AC17" s="18">
        <f>SUM(AC9:AC16)</f>
        <v>0</v>
      </c>
      <c r="AD17" s="16"/>
      <c r="AE17" s="16"/>
    </row>
    <row r="19" spans="1:31" ht="15" x14ac:dyDescent="0.25">
      <c r="H19" s="2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31" ht="15" x14ac:dyDescent="0.25">
      <c r="N20"/>
      <c r="O20"/>
      <c r="P20"/>
      <c r="Q20" s="36"/>
      <c r="R20" s="36"/>
      <c r="S20"/>
      <c r="T20" s="36"/>
      <c r="U20"/>
      <c r="V20"/>
      <c r="W20"/>
      <c r="X20"/>
      <c r="Y20"/>
      <c r="Z20"/>
      <c r="AA20"/>
    </row>
    <row r="21" spans="1:31" ht="15" x14ac:dyDescent="0.25">
      <c r="F21" s="19"/>
      <c r="M21" s="61"/>
      <c r="N21"/>
      <c r="O21"/>
      <c r="P21"/>
      <c r="Q21" s="36"/>
      <c r="R21" s="36"/>
      <c r="S21" s="36"/>
      <c r="T21"/>
      <c r="U21"/>
      <c r="V21"/>
      <c r="W21"/>
      <c r="X21"/>
      <c r="Y21"/>
      <c r="Z21"/>
      <c r="AA21"/>
    </row>
    <row r="22" spans="1:31" ht="15" x14ac:dyDescent="0.25">
      <c r="N22"/>
      <c r="O22" s="36"/>
      <c r="P22"/>
      <c r="Q22"/>
      <c r="R22" s="36"/>
      <c r="S22"/>
      <c r="T22" s="37"/>
      <c r="U22" s="35"/>
      <c r="V22" s="36"/>
      <c r="W22"/>
      <c r="X22"/>
      <c r="Y22"/>
      <c r="Z22" s="36"/>
      <c r="AA22"/>
    </row>
    <row r="23" spans="1:31" ht="15" x14ac:dyDescent="0.25">
      <c r="N23"/>
      <c r="O23"/>
      <c r="P23"/>
      <c r="Q23"/>
      <c r="R23" s="36"/>
      <c r="S23" s="36"/>
      <c r="T23"/>
      <c r="U23" s="38"/>
      <c r="V23"/>
      <c r="W23" s="36"/>
      <c r="X23"/>
      <c r="Y23"/>
      <c r="Z23"/>
      <c r="AA23"/>
    </row>
    <row r="24" spans="1:31" ht="15" x14ac:dyDescent="0.25">
      <c r="N24"/>
      <c r="O24"/>
      <c r="P24"/>
      <c r="Q24" s="62"/>
      <c r="R24"/>
      <c r="S24"/>
      <c r="T24"/>
      <c r="U24" s="35"/>
      <c r="V24" s="36"/>
      <c r="W24"/>
      <c r="X24"/>
      <c r="Y24"/>
      <c r="Z24"/>
      <c r="AA24"/>
    </row>
    <row r="25" spans="1:31" x14ac:dyDescent="0.2">
      <c r="Q25" s="62"/>
      <c r="X25" s="63"/>
    </row>
    <row r="26" spans="1:31" x14ac:dyDescent="0.2">
      <c r="P26" s="64"/>
      <c r="Q26" s="65"/>
      <c r="U26" s="66"/>
    </row>
    <row r="27" spans="1:31" ht="15" x14ac:dyDescent="0.25">
      <c r="P27" s="64"/>
      <c r="Q27" s="65"/>
      <c r="T27" s="39"/>
      <c r="U27" s="41"/>
      <c r="W27" s="63"/>
      <c r="Y27" s="63"/>
    </row>
    <row r="28" spans="1:31" x14ac:dyDescent="0.2">
      <c r="P28" s="64"/>
      <c r="Q28" s="65"/>
      <c r="S28" s="63"/>
      <c r="W28" s="62"/>
    </row>
    <row r="29" spans="1:31" ht="15" x14ac:dyDescent="0.25">
      <c r="P29" s="39"/>
      <c r="Q29" s="40"/>
      <c r="AC29" s="26"/>
    </row>
    <row r="30" spans="1:31" x14ac:dyDescent="0.2">
      <c r="U30" s="67"/>
    </row>
    <row r="31" spans="1:31" ht="15" x14ac:dyDescent="0.25">
      <c r="Q31" s="40"/>
      <c r="T31" s="68"/>
      <c r="U31" s="69"/>
    </row>
    <row r="32" spans="1:31" ht="15" x14ac:dyDescent="0.25">
      <c r="S32" s="63"/>
      <c r="T32" s="39"/>
      <c r="U32" s="42"/>
    </row>
  </sheetData>
  <mergeCells count="36">
    <mergeCell ref="A1:A4"/>
    <mergeCell ref="B1:AB4"/>
    <mergeCell ref="AC1:AE1"/>
    <mergeCell ref="AC2:AE2"/>
    <mergeCell ref="AC3:AE3"/>
    <mergeCell ref="AC4:AE4"/>
    <mergeCell ref="AD7:AE7"/>
    <mergeCell ref="A5:C5"/>
    <mergeCell ref="D5:G5"/>
    <mergeCell ref="A6:C6"/>
    <mergeCell ref="D6:G6"/>
    <mergeCell ref="B7:F7"/>
    <mergeCell ref="G7:K7"/>
    <mergeCell ref="L7:N7"/>
    <mergeCell ref="O7:U7"/>
    <mergeCell ref="V7:AA7"/>
    <mergeCell ref="AB7:AB8"/>
    <mergeCell ref="AC7:AC8"/>
    <mergeCell ref="L9:L10"/>
    <mergeCell ref="M9:M10"/>
    <mergeCell ref="N9:N10"/>
    <mergeCell ref="U9:U10"/>
    <mergeCell ref="AA9:AA10"/>
    <mergeCell ref="L11:L13"/>
    <mergeCell ref="M11:M13"/>
    <mergeCell ref="N11:N13"/>
    <mergeCell ref="U11:U13"/>
    <mergeCell ref="AA11:AA13"/>
    <mergeCell ref="AC9:AC10"/>
    <mergeCell ref="AD9:AD10"/>
    <mergeCell ref="AE9:AE10"/>
    <mergeCell ref="AB9:AB10"/>
    <mergeCell ref="AB11:AB13"/>
    <mergeCell ref="AC11:AC13"/>
    <mergeCell ref="AD11:AD13"/>
    <mergeCell ref="AE11:AE13"/>
  </mergeCells>
  <conditionalFormatting sqref="N9 N11 N15:N16">
    <cfRule type="cellIs" dxfId="5" priority="4" operator="between">
      <formula>0.66</formula>
      <formula>1</formula>
    </cfRule>
    <cfRule type="cellIs" dxfId="4" priority="5" operator="between">
      <formula>0.33</formula>
      <formula>0.66</formula>
    </cfRule>
    <cfRule type="cellIs" dxfId="3" priority="6" operator="between">
      <formula>0</formula>
      <formula>0.33</formula>
    </cfRule>
  </conditionalFormatting>
  <conditionalFormatting sqref="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PC</cp:lastModifiedBy>
  <cp:revision/>
  <dcterms:created xsi:type="dcterms:W3CDTF">2021-08-06T21:04:50Z</dcterms:created>
  <dcterms:modified xsi:type="dcterms:W3CDTF">2023-01-16T16:01:33Z</dcterms:modified>
  <cp:category/>
  <cp:contentStatus/>
</cp:coreProperties>
</file>