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9 - Septiembre\1 - Revisados\"/>
    </mc:Choice>
  </mc:AlternateContent>
  <xr:revisionPtr revIDLastSave="0" documentId="13_ncr:1_{1CA22852-46E7-42E7-950C-877EFEAF47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" r:id="rId1"/>
  </sheets>
  <definedNames>
    <definedName name="_xlnm._FilterDatabase" localSheetId="0" hidden="1">'PA 2022'!$A$8:$AE$19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S10" i="1"/>
  <c r="AA9" i="1"/>
  <c r="N9" i="1"/>
  <c r="S9" i="1"/>
  <c r="U9" i="1" s="1"/>
  <c r="A19" i="1" l="1" a="1"/>
  <c r="A19" i="1" s="1"/>
  <c r="Y17" i="1"/>
  <c r="Y11" i="1"/>
  <c r="S17" i="1"/>
  <c r="S11" i="1"/>
  <c r="P19" i="1" l="1"/>
  <c r="W19" i="1"/>
  <c r="X19" i="1"/>
  <c r="Y19" i="1"/>
  <c r="Z19" i="1"/>
  <c r="V19" i="1"/>
  <c r="Q19" i="1"/>
  <c r="R19" i="1"/>
  <c r="T19" i="1"/>
  <c r="AA11" i="1"/>
  <c r="S14" i="1"/>
  <c r="U11" i="1" s="1"/>
  <c r="U19" i="1" s="1"/>
  <c r="S19" i="1" l="1"/>
  <c r="AA19" i="1"/>
  <c r="N11" i="1"/>
  <c r="H27" i="1" l="1"/>
  <c r="AC19" i="1" l="1"/>
  <c r="AB9" i="1"/>
  <c r="N19" i="1" l="1"/>
  <c r="AB19" i="1"/>
  <c r="AB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<sst xmlns="http://schemas.openxmlformats.org/spreadsheetml/2006/main" count="127" uniqueCount="75">
  <si>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</si>
  <si>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</si>
  <si>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</si>
  <si>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</si>
  <si>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</si>
  <si>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</si>
  <si>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</si>
  <si>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</si>
  <si>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</si>
  <si>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</si>
  <si>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</si>
  <si>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</si>
  <si>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</si>
  <si>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</si>
  <si>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</si>
  <si>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</si>
  <si>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</si>
  <si>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</si>
  <si>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</si>
  <si>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</si>
  <si>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</si>
  <si>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</si>
  <si>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</si>
  <si>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</si>
  <si>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</si>
  <si>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</si>
  <si>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</si>
  <si>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</si>
  <si>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</si>
  <si>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</si>
  <si>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</si>
  <si>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</si>
  <si>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</si>
  <si>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</si>
  <si>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TOTALES</t>
  </si>
  <si>
    <t>BUCARAMANGA SOSTENIBLE: UNA REGIÓN CON FUTURO</t>
  </si>
  <si>
    <t>Bucaramanga Gestiona El Riesgo De Desastre Y Se Adapta Al Proceso De Cambio Climático</t>
  </si>
  <si>
    <t>Manejo Del Riesgo Y Adaptación Al Cambio Climático</t>
  </si>
  <si>
    <t>Mantener las 4 estaciones de bomberos.</t>
  </si>
  <si>
    <t>Formular e implementar 1 estrategia de fortalecimiento de la capacidad operativa de Bomberos.</t>
  </si>
  <si>
    <t>Número de estaciones de bomberos mantenidas.</t>
  </si>
  <si>
    <t>Número de estrategias de fortalecimiento de la capacidad operativa de Bomberos formuladas e implementadas.</t>
  </si>
  <si>
    <t>Bomberos</t>
  </si>
  <si>
    <t>Adecuar las estaciones de propiedad de Bomberos de Bucaramanga.</t>
  </si>
  <si>
    <t>Adquisición de software de gestion y misional para Bomberos de Bucaramanga.</t>
  </si>
  <si>
    <t>Generación de un proyecto de impacto a la comunidad con el tema de prevención.</t>
  </si>
  <si>
    <t xml:space="preserve">Servicio de capacitación para los funcionarios de Bomberos de Bucramanga acorde al PIC de la entidad. </t>
  </si>
  <si>
    <t>Adquisición de equipos especializados que apoyen las labores de prevención y atención que ofrece Bomberos de Bucaramanga a la comunidad.</t>
  </si>
  <si>
    <t>Yelitza Oliveros Ramírez</t>
  </si>
  <si>
    <t>FORTALECIMIENTO DE LA ESTRUCTURA ADMINISTRATIVA DE BOMBEROS DE BUCARAMANGA</t>
  </si>
  <si>
    <t>FORTALECIMIENTO DE LOS SISTEMAS DE INFORMACIÓN Y COMUNICACIONES DE BOMBEROS DE BUCARAMANGA</t>
  </si>
  <si>
    <t>CAPACITACIÓN Y SENSIBILIZACIÓN EN PREVENCIÓN ORIENTADA A BOMBERITOS Y BRIGADISTAS PARA LAS COMUNAS DE LA CIUDAD DE BUCARAMANGA</t>
  </si>
  <si>
    <t>2.3.2.02.02.009 $150.0000.000</t>
  </si>
  <si>
    <t>ADECUACIÓN DE LA PLANTA FÍSICA EN LAS ESTACIONES PROPIEDAD DE BOMBEROS DE BUCARAMANGA</t>
  </si>
  <si>
    <t>CAPACITACIÓN DEL PERSONAL OPERATIVO Y ADMINISTRATIVO EN CUMPLIMIENTO AL PIC DE BOMBEROS DE  BUCARAMANGA</t>
  </si>
  <si>
    <t>ADQUISICIÓN DE EQUIPOS ESPECIALIZADOS PARA EL ÁREA OPERATIVA, PREVENCIÓN Y GESTIÓN DEL CUERPO OFICIAL DE BOMBEROS DE   BUCARAMANGA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</si>
  <si>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</si>
  <si>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 PLAN DE ACCIÓN - PLAN DE DESARROLLO MUNICIPAL
BOMBEROS DE BUCARAMANGA</t>
  </si>
  <si>
    <t>Código BPIN</t>
  </si>
  <si>
    <t>2.3.2.02.02.009 $374.0000.000</t>
  </si>
  <si>
    <t>FORTALECIMIENTO DEL PARQUE AUTOMOTRIZ DE BOMBEROS DE BUCARAMANGA</t>
  </si>
  <si>
    <t>Actualizar (2) vehículos</t>
  </si>
  <si>
    <t>2.3.2.01.01.003.02.08</t>
  </si>
  <si>
    <t>2.3.2.01.01.003.02.08 $100.000.000</t>
  </si>
  <si>
    <t>C 2.3.2.02.02.006 $40.000.000
C 2.3.2.02.02.008 $360.000.000</t>
  </si>
  <si>
    <t>PENDIENTE POR INCLUIR EN PROYECTO</t>
  </si>
  <si>
    <t>2.3.2.01.01.005.02.03.01.01 $320.000.000
2.3.2.01.01.005.02.03.01.02 $  50.000.000
2.3.2.01.01.005.02.03.02       $ 37.000.000
2.3.2.01.01.003.05.03             $  18.000.000
2.3.2.01.01.003.05.03             $  31.500.000</t>
  </si>
  <si>
    <t xml:space="preserve">2.3.2.01.01.001.02.14 $10.000.000
2.3.2.02.02.005 $100.000.000
</t>
  </si>
  <si>
    <t>2.3.2.02.02.005 $402.885.483
2.3.2.01.01.001.02.14 $1.370.000.000</t>
  </si>
  <si>
    <t>2.3.2.02.02.008 $87.500.000
2.3.2.02.02.009 $36.000.000
2.3.2.01.01.003.03.01 $10.000.000
2.3.2.01.01.003.03.02 $470.000.000
2.3.2.01.01.005.02.03.02 $13.000.000
2.3.2.01.01.003.05.03 $2.000.000
2.3.2.01.01.005.02.05 $5.000.000
2.3.2.01.01.003.02.08 $473.020.036</t>
  </si>
  <si>
    <t>FORTALECIMIENTO DEL PARQUE AUTOMOTOR DE BOMBEROS DE BUCARAMANGA, CON EL FIN DE ATENDER DE FORMA OPORTUNA Y EFECTIVA LOS INCIDENTES QUE SE PRESENTEN EN EL MUNICIPIO DE BUCARAMANGA</t>
  </si>
  <si>
    <t>Adquirir (2)  Vehículos especializados para la atención de emergencias. Vigencias futuras.</t>
  </si>
  <si>
    <t>Fortalecer el área de gestión documental a partir de herramientas como el PINAR, entre otras.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</si>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</sst>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86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justify"/>
    </xf>
    <xf numFmtId="0" fontId="2" fillId="3" borderId="8" xfId="2" applyFont="1" applyFill="1" applyBorder="1"/>
    <xf numFmtId="9" fontId="3" fillId="3" borderId="8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9" fontId="3" fillId="3" borderId="1" xfId="4" applyFont="1" applyFill="1" applyBorder="1" applyAlignment="1">
      <alignment horizontal="center" vertical="center" wrapText="1"/>
    </xf>
    <xf numFmtId="0" fontId="8" fillId="0" borderId="0" xfId="2" applyFont="1"/>
    <xf numFmtId="0" fontId="4" fillId="0" borderId="0" xfId="2" applyFont="1"/>
    <xf numFmtId="0" fontId="4" fillId="2" borderId="0" xfId="2" applyFont="1" applyFill="1" applyAlignment="1">
      <alignment vertical="top"/>
    </xf>
    <xf numFmtId="0" fontId="4" fillId="2" borderId="3" xfId="2" applyFont="1" applyFill="1" applyBorder="1" applyAlignment="1">
      <alignment vertical="top"/>
    </xf>
    <xf numFmtId="0" fontId="4" fillId="0" borderId="1" xfId="2" applyFont="1" applyBorder="1" applyAlignment="1">
      <alignment vertical="center"/>
    </xf>
    <xf numFmtId="0" fontId="4" fillId="2" borderId="1" xfId="1" applyFont="1" applyFill="1" applyBorder="1" applyAlignment="1">
      <alignment horizontal="justify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justify" vertical="center" wrapText="1"/>
    </xf>
    <xf numFmtId="167" fontId="4" fillId="0" borderId="0" xfId="5" applyNumberFormat="1" applyFont="1"/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5" fontId="2" fillId="0" borderId="1" xfId="3" applyNumberFormat="1" applyFont="1" applyFill="1" applyBorder="1" applyAlignment="1">
      <alignment horizontal="right" vertical="center" wrapText="1"/>
    </xf>
    <xf numFmtId="0" fontId="4" fillId="2" borderId="0" xfId="2" applyFont="1" applyFill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0" fillId="3" borderId="2" xfId="0" applyFont="1" applyFill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0" borderId="1" xfId="1" applyFont="1" applyBorder="1" applyAlignment="1">
      <alignment horizontal="right" vertical="center" wrapText="1"/>
    </xf>
    <xf numFmtId="0" fontId="4" fillId="0" borderId="1" xfId="2" applyFont="1" applyBorder="1" applyAlignment="1">
      <alignment horizontal="right"/>
    </xf>
    <xf numFmtId="0" fontId="3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horizontal="justify" vertical="center" wrapText="1"/>
    </xf>
    <xf numFmtId="0" fontId="4" fillId="2" borderId="0" xfId="2" applyFont="1" applyFill="1" applyBorder="1" applyAlignment="1">
      <alignment vertical="top"/>
    </xf>
    <xf numFmtId="0" fontId="6" fillId="0" borderId="2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4" fillId="0" borderId="1" xfId="2" applyFont="1" applyBorder="1"/>
    <xf numFmtId="5" fontId="2" fillId="0" borderId="0" xfId="3" applyNumberFormat="1" applyFont="1" applyFill="1" applyBorder="1" applyAlignment="1">
      <alignment horizontal="right" vertical="center" wrapText="1"/>
    </xf>
    <xf numFmtId="166" fontId="0" fillId="0" borderId="0" xfId="0" applyNumberFormat="1"/>
    <xf numFmtId="164" fontId="2" fillId="0" borderId="1" xfId="1" applyNumberFormat="1" applyFont="1" applyFill="1" applyBorder="1" applyAlignment="1">
      <alignment horizontal="justify" vertical="center" wrapText="1"/>
    </xf>
    <xf numFmtId="0" fontId="3" fillId="3" borderId="1" xfId="2" applyFont="1" applyFill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right" vertical="center"/>
    </xf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/>
    </xf>
    <xf numFmtId="14" fontId="4" fillId="0" borderId="1" xfId="2" applyNumberFormat="1" applyFont="1" applyBorder="1" applyAlignment="1">
      <alignment horizontal="center" vertical="top"/>
    </xf>
    <xf numFmtId="5" fontId="3" fillId="3" borderId="2" xfId="3" applyNumberFormat="1" applyFont="1" applyFill="1" applyBorder="1" applyAlignment="1">
      <alignment horizontal="right" vertical="center" wrapText="1"/>
    </xf>
    <xf numFmtId="5" fontId="3" fillId="3" borderId="6" xfId="3" applyNumberFormat="1" applyFont="1" applyFill="1" applyBorder="1" applyAlignment="1">
      <alignment horizontal="right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3" fontId="6" fillId="3" borderId="6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9" fontId="2" fillId="0" borderId="2" xfId="4" applyFont="1" applyFill="1" applyBorder="1" applyAlignment="1">
      <alignment horizontal="center" vertical="center" wrapText="1"/>
    </xf>
    <xf numFmtId="9" fontId="2" fillId="0" borderId="6" xfId="4" applyFont="1" applyFill="1" applyBorder="1" applyAlignment="1">
      <alignment horizontal="center" vertical="center" wrapText="1"/>
    </xf>
    <xf numFmtId="9" fontId="2" fillId="0" borderId="5" xfId="4" applyFont="1" applyFill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165" fontId="2" fillId="0" borderId="5" xfId="4" applyNumberFormat="1" applyFont="1" applyFill="1" applyBorder="1" applyAlignment="1">
      <alignment horizontal="center" vertical="center" wrapText="1"/>
    </xf>
    <xf numFmtId="165" fontId="2" fillId="0" borderId="6" xfId="4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168" fontId="6" fillId="3" borderId="2" xfId="1" applyNumberFormat="1" applyFont="1" applyFill="1" applyBorder="1" applyAlignment="1">
      <alignment horizontal="center" vertical="center" wrapText="1"/>
    </xf>
    <xf numFmtId="168" fontId="6" fillId="3" borderId="5" xfId="1" applyNumberFormat="1" applyFont="1" applyFill="1" applyBorder="1" applyAlignment="1">
      <alignment horizontal="center" vertical="center" wrapText="1"/>
    </xf>
    <xf numFmtId="168" fontId="6" fillId="3" borderId="6" xfId="1" applyNumberFormat="1" applyFont="1" applyFill="1" applyBorder="1" applyAlignment="1">
      <alignment horizontal="center" vertical="center" wrapText="1"/>
    </xf>
    <xf numFmtId="9" fontId="4" fillId="0" borderId="5" xfId="1" applyNumberFormat="1" applyFont="1" applyBorder="1" applyAlignment="1">
      <alignment horizontal="center" vertical="center"/>
    </xf>
    <xf numFmtId="5" fontId="3" fillId="3" borderId="5" xfId="3" applyNumberFormat="1" applyFont="1" applyFill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left" vertical="center" wrapText="1"/>
    </xf>
    <xf numFmtId="2" fontId="3" fillId="0" borderId="7" xfId="1" applyNumberFormat="1" applyFont="1" applyBorder="1" applyAlignment="1">
      <alignment horizontal="left" vertical="center" wrapText="1"/>
    </xf>
    <xf numFmtId="2" fontId="3" fillId="0" borderId="8" xfId="1" applyNumberFormat="1" applyFont="1" applyBorder="1" applyAlignment="1">
      <alignment horizontal="left" vertical="center" wrapText="1"/>
    </xf>
    <xf numFmtId="2" fontId="3" fillId="0" borderId="4" xfId="1" applyNumberFormat="1" applyFont="1" applyBorder="1" applyAlignment="1">
      <alignment horizontal="left" vertical="center" wrapText="1"/>
    </xf>
  </cellXfs>
  <cellStyles count="7">
    <cellStyle name="Millares" xfId="5" builtinId="3"/>
    <cellStyle name="Moneda 3" xfId="3" xr:uid="{00000000-0005-0000-0000-000002000000}"/>
    <cellStyle name="Normal" xfId="0" builtinId="0"/>
    <cellStyle name="Normal 13" xfId="6" xr:uid="{00000000-0005-0000-0000-000004000000}"/>
    <cellStyle name="Normal 2" xfId="2" xr:uid="{00000000-0005-0000-0000-000005000000}"/>
    <cellStyle name="Normal 2 2" xfId="1" xr:uid="{00000000-0005-0000-0000-000006000000}"/>
    <cellStyle name="Porcentaje 2" xfId="4" xr:uid="{00000000-0005-0000-0000-000007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577685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9075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zoomScale="60" zoomScaleNormal="60" workbookViewId="0">
      <selection activeCell="AC9" sqref="AC9:AC10"/>
    </sheetView>
  </sheetViews>
  <sheetFormatPr baseColWidth="10" defaultColWidth="12.85546875" defaultRowHeight="14.25" x14ac:dyDescent="0.2"/>
  <cols>
    <col min="1" max="1" width="7.42578125" style="14" customWidth="1"/>
    <col min="2" max="2" width="22.5703125" style="14" customWidth="1"/>
    <col min="3" max="3" width="25.28515625" style="14" customWidth="1"/>
    <col min="4" max="4" width="26.7109375" style="14" customWidth="1"/>
    <col min="5" max="5" width="41.85546875" style="14" customWidth="1"/>
    <col min="6" max="6" width="39.28515625" style="14" customWidth="1"/>
    <col min="7" max="7" width="19.28515625" style="14" customWidth="1"/>
    <col min="8" max="8" width="58.85546875" style="14" customWidth="1"/>
    <col min="9" max="9" width="42.7109375" style="14" customWidth="1"/>
    <col min="10" max="10" width="15.28515625" style="14" customWidth="1"/>
    <col min="11" max="11" width="15.7109375" style="14" customWidth="1"/>
    <col min="12" max="13" width="17" style="14" customWidth="1"/>
    <col min="14" max="14" width="12.85546875" style="14" customWidth="1"/>
    <col min="15" max="15" width="47.140625" style="14" customWidth="1"/>
    <col min="16" max="18" width="19.28515625" style="14" customWidth="1"/>
    <col min="19" max="19" width="23.140625" style="14" customWidth="1"/>
    <col min="20" max="20" width="22.28515625" style="14" customWidth="1"/>
    <col min="21" max="21" width="23.85546875" style="14" customWidth="1"/>
    <col min="22" max="24" width="19.28515625" style="14" customWidth="1"/>
    <col min="25" max="25" width="21.42578125" style="14" customWidth="1"/>
    <col min="26" max="26" width="19.28515625" style="14" customWidth="1"/>
    <col min="27" max="27" width="22" style="14" customWidth="1"/>
    <col min="28" max="28" width="19.5703125" style="14" customWidth="1"/>
    <col min="29" max="29" width="21" style="14" customWidth="1"/>
    <col min="30" max="31" width="17.5703125" style="14" customWidth="1"/>
    <col min="32" max="16384" width="12.85546875" style="14"/>
  </cols>
  <sheetData>
    <row r="1" spans="1:31" ht="15" x14ac:dyDescent="0.2">
      <c r="A1" s="48"/>
      <c r="B1" s="49" t="s">
        <v>57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82" t="s">
        <v>56</v>
      </c>
      <c r="AD1" s="82"/>
      <c r="AE1" s="82"/>
    </row>
    <row r="2" spans="1:31" ht="15" x14ac:dyDescent="0.2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83" t="s">
        <v>73</v>
      </c>
      <c r="AD2" s="84"/>
      <c r="AE2" s="85"/>
    </row>
    <row r="3" spans="1:31" ht="15" customHeight="1" x14ac:dyDescent="0.2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83" t="s">
        <v>74</v>
      </c>
      <c r="AD3" s="84"/>
      <c r="AE3" s="85"/>
    </row>
    <row r="4" spans="1:31" ht="15" x14ac:dyDescent="0.2">
      <c r="A4" s="48"/>
      <c r="B4" s="49"/>
      <c r="C4" s="49"/>
      <c r="D4" s="49"/>
      <c r="E4" s="49"/>
      <c r="F4" s="49"/>
      <c r="G4" s="49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82" t="s">
        <v>0</v>
      </c>
      <c r="AD4" s="82"/>
      <c r="AE4" s="82"/>
    </row>
    <row r="5" spans="1:31" ht="15" x14ac:dyDescent="0.2">
      <c r="A5" s="54" t="s">
        <v>1</v>
      </c>
      <c r="B5" s="54"/>
      <c r="C5" s="54"/>
      <c r="D5" s="55">
        <v>44846</v>
      </c>
      <c r="E5" s="55"/>
      <c r="F5" s="55"/>
      <c r="G5" s="55"/>
      <c r="H5" s="34"/>
      <c r="I5" s="34"/>
      <c r="J5" s="34"/>
      <c r="K5" s="34"/>
      <c r="L5" s="34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</row>
    <row r="6" spans="1:31" s="27" customFormat="1" ht="15.6" customHeight="1" x14ac:dyDescent="0.25">
      <c r="A6" s="51" t="s">
        <v>2</v>
      </c>
      <c r="B6" s="51"/>
      <c r="C6" s="51"/>
      <c r="D6" s="55">
        <v>44834</v>
      </c>
      <c r="E6" s="55"/>
      <c r="F6" s="55"/>
      <c r="G6" s="55"/>
      <c r="H6" s="15"/>
      <c r="I6" s="15"/>
      <c r="J6" s="15"/>
      <c r="K6" s="15"/>
      <c r="L6" s="1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6"/>
    </row>
    <row r="7" spans="1:31" ht="15" x14ac:dyDescent="0.2">
      <c r="A7" s="17"/>
      <c r="B7" s="52" t="s">
        <v>3</v>
      </c>
      <c r="C7" s="52"/>
      <c r="D7" s="52"/>
      <c r="E7" s="52"/>
      <c r="F7" s="52"/>
      <c r="G7" s="52" t="s">
        <v>4</v>
      </c>
      <c r="H7" s="52"/>
      <c r="I7" s="52"/>
      <c r="J7" s="52"/>
      <c r="K7" s="52"/>
      <c r="L7" s="52" t="s">
        <v>5</v>
      </c>
      <c r="M7" s="52"/>
      <c r="N7" s="52"/>
      <c r="O7" s="52" t="s">
        <v>6</v>
      </c>
      <c r="P7" s="52"/>
      <c r="Q7" s="52"/>
      <c r="R7" s="52"/>
      <c r="S7" s="52"/>
      <c r="T7" s="52"/>
      <c r="U7" s="52"/>
      <c r="V7" s="52" t="s">
        <v>7</v>
      </c>
      <c r="W7" s="52"/>
      <c r="X7" s="52"/>
      <c r="Y7" s="52"/>
      <c r="Z7" s="52"/>
      <c r="AA7" s="52"/>
      <c r="AB7" s="53" t="s">
        <v>8</v>
      </c>
      <c r="AC7" s="53" t="s">
        <v>9</v>
      </c>
      <c r="AD7" s="53" t="s">
        <v>10</v>
      </c>
      <c r="AE7" s="53"/>
    </row>
    <row r="8" spans="1:31" ht="45" x14ac:dyDescent="0.2">
      <c r="A8" s="22" t="s">
        <v>11</v>
      </c>
      <c r="B8" s="23" t="s">
        <v>12</v>
      </c>
      <c r="C8" s="22" t="s">
        <v>13</v>
      </c>
      <c r="D8" s="22" t="s">
        <v>14</v>
      </c>
      <c r="E8" s="22" t="s">
        <v>15</v>
      </c>
      <c r="F8" s="23" t="s">
        <v>16</v>
      </c>
      <c r="G8" s="23" t="s">
        <v>58</v>
      </c>
      <c r="H8" s="23" t="s">
        <v>17</v>
      </c>
      <c r="I8" s="23" t="s">
        <v>18</v>
      </c>
      <c r="J8" s="23" t="s">
        <v>19</v>
      </c>
      <c r="K8" s="23" t="s">
        <v>20</v>
      </c>
      <c r="L8" s="23" t="s">
        <v>21</v>
      </c>
      <c r="M8" s="23" t="s">
        <v>22</v>
      </c>
      <c r="N8" s="23" t="s">
        <v>23</v>
      </c>
      <c r="O8" s="22" t="s">
        <v>24</v>
      </c>
      <c r="P8" s="23" t="s">
        <v>25</v>
      </c>
      <c r="Q8" s="23" t="s">
        <v>26</v>
      </c>
      <c r="R8" s="23" t="s">
        <v>27</v>
      </c>
      <c r="S8" s="23" t="s">
        <v>28</v>
      </c>
      <c r="T8" s="23" t="s">
        <v>29</v>
      </c>
      <c r="U8" s="23" t="s">
        <v>30</v>
      </c>
      <c r="V8" s="23" t="s">
        <v>25</v>
      </c>
      <c r="W8" s="23" t="s">
        <v>26</v>
      </c>
      <c r="X8" s="23" t="s">
        <v>27</v>
      </c>
      <c r="Y8" s="23" t="s">
        <v>28</v>
      </c>
      <c r="Z8" s="23" t="s">
        <v>29</v>
      </c>
      <c r="AA8" s="23" t="s">
        <v>31</v>
      </c>
      <c r="AB8" s="53"/>
      <c r="AC8" s="53"/>
      <c r="AD8" s="23" t="s">
        <v>32</v>
      </c>
      <c r="AE8" s="23" t="s">
        <v>33</v>
      </c>
    </row>
    <row r="9" spans="1:31" ht="62.45" customHeight="1" x14ac:dyDescent="0.2">
      <c r="A9" s="1">
        <v>178</v>
      </c>
      <c r="B9" s="29" t="s">
        <v>35</v>
      </c>
      <c r="C9" s="29" t="s">
        <v>36</v>
      </c>
      <c r="D9" s="29" t="s">
        <v>37</v>
      </c>
      <c r="E9" s="28" t="s">
        <v>38</v>
      </c>
      <c r="F9" s="35" t="s">
        <v>40</v>
      </c>
      <c r="G9" s="47">
        <v>2021680010110</v>
      </c>
      <c r="H9" s="33" t="s">
        <v>53</v>
      </c>
      <c r="I9" s="18" t="s">
        <v>43</v>
      </c>
      <c r="J9" s="19">
        <v>44713</v>
      </c>
      <c r="K9" s="19">
        <v>44926</v>
      </c>
      <c r="L9" s="60">
        <v>4</v>
      </c>
      <c r="M9" s="58">
        <v>4</v>
      </c>
      <c r="N9" s="62">
        <f>IF(M9/L9&gt;100%,100%,M9/L9)</f>
        <v>1</v>
      </c>
      <c r="O9" s="42" t="s">
        <v>67</v>
      </c>
      <c r="P9" s="24"/>
      <c r="Q9" s="24"/>
      <c r="R9" s="24"/>
      <c r="S9" s="24">
        <f>110000000</f>
        <v>110000000</v>
      </c>
      <c r="T9" s="24"/>
      <c r="U9" s="56">
        <f>SUM(P9:T10)</f>
        <v>1882885483</v>
      </c>
      <c r="V9" s="24"/>
      <c r="W9" s="30"/>
      <c r="X9" s="30"/>
      <c r="Y9" s="31"/>
      <c r="Z9" s="31"/>
      <c r="AA9" s="56">
        <f>SUM(V9:Z10)</f>
        <v>0</v>
      </c>
      <c r="AB9" s="64">
        <f t="shared" ref="AB9:AB11" si="0">IFERROR(AA9/U9,"-")</f>
        <v>0</v>
      </c>
      <c r="AC9" s="67"/>
      <c r="AD9" s="70" t="s">
        <v>42</v>
      </c>
      <c r="AE9" s="73" t="s">
        <v>48</v>
      </c>
    </row>
    <row r="10" spans="1:31" ht="62.45" customHeight="1" x14ac:dyDescent="0.2">
      <c r="A10" s="1">
        <v>178</v>
      </c>
      <c r="B10" s="29" t="s">
        <v>35</v>
      </c>
      <c r="C10" s="29" t="s">
        <v>36</v>
      </c>
      <c r="D10" s="29" t="s">
        <v>37</v>
      </c>
      <c r="E10" s="28" t="s">
        <v>38</v>
      </c>
      <c r="F10" s="35" t="s">
        <v>40</v>
      </c>
      <c r="G10" s="47"/>
      <c r="H10" s="33" t="s">
        <v>65</v>
      </c>
      <c r="I10" s="18"/>
      <c r="J10" s="19"/>
      <c r="K10" s="19"/>
      <c r="L10" s="61"/>
      <c r="M10" s="59"/>
      <c r="N10" s="63"/>
      <c r="O10" s="42" t="s">
        <v>68</v>
      </c>
      <c r="P10" s="24"/>
      <c r="Q10" s="24"/>
      <c r="R10" s="24"/>
      <c r="S10" s="24">
        <f>112114517+290770966+1370000000</f>
        <v>1772885483</v>
      </c>
      <c r="T10" s="24"/>
      <c r="U10" s="57"/>
      <c r="V10" s="24"/>
      <c r="W10" s="30"/>
      <c r="X10" s="30"/>
      <c r="Y10" s="31"/>
      <c r="Z10" s="31"/>
      <c r="AA10" s="57"/>
      <c r="AB10" s="65"/>
      <c r="AC10" s="69"/>
      <c r="AD10" s="72"/>
      <c r="AE10" s="75"/>
    </row>
    <row r="11" spans="1:31" ht="75" customHeight="1" x14ac:dyDescent="0.2">
      <c r="A11" s="22">
        <v>179</v>
      </c>
      <c r="B11" s="29" t="s">
        <v>35</v>
      </c>
      <c r="C11" s="29" t="s">
        <v>36</v>
      </c>
      <c r="D11" s="29" t="s">
        <v>37</v>
      </c>
      <c r="E11" s="28" t="s">
        <v>39</v>
      </c>
      <c r="F11" s="36" t="s">
        <v>41</v>
      </c>
      <c r="G11" s="47">
        <v>2021680010108</v>
      </c>
      <c r="H11" s="33" t="s">
        <v>50</v>
      </c>
      <c r="I11" s="18" t="s">
        <v>44</v>
      </c>
      <c r="J11" s="19">
        <v>44585</v>
      </c>
      <c r="K11" s="19">
        <v>44926</v>
      </c>
      <c r="L11" s="60">
        <v>1</v>
      </c>
      <c r="M11" s="77">
        <v>0.1</v>
      </c>
      <c r="N11" s="62">
        <f>IF(M11/L11&gt;100%,100%,M11/L11)</f>
        <v>0.1</v>
      </c>
      <c r="O11" s="42" t="s">
        <v>66</v>
      </c>
      <c r="P11" s="24"/>
      <c r="Q11" s="24"/>
      <c r="R11" s="24"/>
      <c r="S11" s="24">
        <f>425000000+31500000</f>
        <v>456500000</v>
      </c>
      <c r="T11" s="24"/>
      <c r="U11" s="56">
        <f>SUM(P11:T18)</f>
        <v>9669766599</v>
      </c>
      <c r="V11" s="24"/>
      <c r="W11" s="39"/>
      <c r="X11" s="30"/>
      <c r="Y11" s="24">
        <f>70250000+31500000</f>
        <v>101750000</v>
      </c>
      <c r="Z11" s="31"/>
      <c r="AA11" s="56">
        <f>SUM(V11:Z18)</f>
        <v>628273927</v>
      </c>
      <c r="AB11" s="64">
        <f t="shared" si="0"/>
        <v>6.4973018797058968E-2</v>
      </c>
      <c r="AC11" s="67"/>
      <c r="AD11" s="70" t="s">
        <v>42</v>
      </c>
      <c r="AE11" s="73" t="s">
        <v>48</v>
      </c>
    </row>
    <row r="12" spans="1:31" ht="60" x14ac:dyDescent="0.2">
      <c r="A12" s="37">
        <v>179</v>
      </c>
      <c r="B12" s="29" t="s">
        <v>35</v>
      </c>
      <c r="C12" s="29" t="s">
        <v>36</v>
      </c>
      <c r="D12" s="29" t="s">
        <v>37</v>
      </c>
      <c r="E12" s="28" t="s">
        <v>39</v>
      </c>
      <c r="F12" s="36" t="s">
        <v>41</v>
      </c>
      <c r="G12" s="47">
        <v>2021680010109</v>
      </c>
      <c r="H12" s="33" t="s">
        <v>51</v>
      </c>
      <c r="I12" s="20" t="s">
        <v>45</v>
      </c>
      <c r="J12" s="19">
        <v>44587</v>
      </c>
      <c r="K12" s="19">
        <v>44926</v>
      </c>
      <c r="L12" s="76"/>
      <c r="M12" s="78"/>
      <c r="N12" s="80"/>
      <c r="O12" s="42" t="s">
        <v>52</v>
      </c>
      <c r="P12" s="39"/>
      <c r="Q12" s="24"/>
      <c r="R12" s="24"/>
      <c r="S12" s="24">
        <v>150000000</v>
      </c>
      <c r="T12" s="24"/>
      <c r="U12" s="81"/>
      <c r="V12" s="39"/>
      <c r="W12" s="30"/>
      <c r="X12" s="30"/>
      <c r="Y12" s="24">
        <v>127846883</v>
      </c>
      <c r="Z12" s="31"/>
      <c r="AA12" s="81"/>
      <c r="AB12" s="66"/>
      <c r="AC12" s="68"/>
      <c r="AD12" s="71"/>
      <c r="AE12" s="74"/>
    </row>
    <row r="13" spans="1:31" ht="60" x14ac:dyDescent="0.2">
      <c r="A13" s="37">
        <v>179</v>
      </c>
      <c r="B13" s="29" t="s">
        <v>35</v>
      </c>
      <c r="C13" s="29" t="s">
        <v>36</v>
      </c>
      <c r="D13" s="29" t="s">
        <v>37</v>
      </c>
      <c r="E13" s="28" t="s">
        <v>39</v>
      </c>
      <c r="F13" s="36" t="s">
        <v>41</v>
      </c>
      <c r="G13" s="47">
        <v>2021680010111</v>
      </c>
      <c r="H13" s="33" t="s">
        <v>54</v>
      </c>
      <c r="I13" s="20" t="s">
        <v>46</v>
      </c>
      <c r="J13" s="19">
        <v>44713</v>
      </c>
      <c r="K13" s="19">
        <v>44926</v>
      </c>
      <c r="L13" s="76"/>
      <c r="M13" s="78"/>
      <c r="N13" s="80"/>
      <c r="O13" s="42" t="s">
        <v>64</v>
      </c>
      <c r="P13" s="39"/>
      <c r="Q13" s="24"/>
      <c r="R13" s="24"/>
      <c r="S13" s="24">
        <v>400000000</v>
      </c>
      <c r="T13" s="24"/>
      <c r="U13" s="81"/>
      <c r="V13" s="39"/>
      <c r="W13" s="30"/>
      <c r="X13" s="30"/>
      <c r="Y13" s="24"/>
      <c r="Z13" s="31"/>
      <c r="AA13" s="81"/>
      <c r="AB13" s="66"/>
      <c r="AC13" s="68"/>
      <c r="AD13" s="71"/>
      <c r="AE13" s="74"/>
    </row>
    <row r="14" spans="1:31" ht="71.45" customHeight="1" x14ac:dyDescent="0.2">
      <c r="A14" s="37">
        <v>179</v>
      </c>
      <c r="B14" s="29" t="s">
        <v>35</v>
      </c>
      <c r="C14" s="29" t="s">
        <v>36</v>
      </c>
      <c r="D14" s="29" t="s">
        <v>37</v>
      </c>
      <c r="E14" s="28" t="s">
        <v>39</v>
      </c>
      <c r="F14" s="36" t="s">
        <v>41</v>
      </c>
      <c r="G14" s="47">
        <v>2021680010112</v>
      </c>
      <c r="H14" s="33" t="s">
        <v>55</v>
      </c>
      <c r="I14" s="18" t="s">
        <v>47</v>
      </c>
      <c r="J14" s="19">
        <v>44304</v>
      </c>
      <c r="K14" s="19">
        <v>44926</v>
      </c>
      <c r="L14" s="76"/>
      <c r="M14" s="78"/>
      <c r="N14" s="80"/>
      <c r="O14" s="42" t="s">
        <v>63</v>
      </c>
      <c r="P14" s="39"/>
      <c r="Q14" s="24"/>
      <c r="R14" s="24"/>
      <c r="S14" s="24">
        <f>100000000</f>
        <v>100000000</v>
      </c>
      <c r="T14" s="24"/>
      <c r="U14" s="81"/>
      <c r="V14" s="39"/>
      <c r="W14" s="30"/>
      <c r="X14" s="30"/>
      <c r="Y14" s="24">
        <v>55580378</v>
      </c>
      <c r="Z14" s="31"/>
      <c r="AA14" s="81"/>
      <c r="AB14" s="66"/>
      <c r="AC14" s="68"/>
      <c r="AD14" s="71"/>
      <c r="AE14" s="74"/>
    </row>
    <row r="15" spans="1:31" ht="71.45" customHeight="1" x14ac:dyDescent="0.2">
      <c r="A15" s="38">
        <v>179</v>
      </c>
      <c r="B15" s="29" t="s">
        <v>35</v>
      </c>
      <c r="C15" s="29" t="s">
        <v>36</v>
      </c>
      <c r="D15" s="29" t="s">
        <v>37</v>
      </c>
      <c r="E15" s="28" t="s">
        <v>39</v>
      </c>
      <c r="F15" s="36" t="s">
        <v>41</v>
      </c>
      <c r="G15" s="47">
        <v>2022680010026</v>
      </c>
      <c r="H15" s="33" t="s">
        <v>60</v>
      </c>
      <c r="I15" s="18" t="s">
        <v>61</v>
      </c>
      <c r="J15" s="19">
        <v>44749</v>
      </c>
      <c r="K15" s="19">
        <v>44926</v>
      </c>
      <c r="L15" s="76"/>
      <c r="M15" s="78"/>
      <c r="N15" s="80"/>
      <c r="O15" s="42" t="s">
        <v>62</v>
      </c>
      <c r="P15" s="39"/>
      <c r="Q15" s="39"/>
      <c r="R15" s="24"/>
      <c r="S15" s="24">
        <v>1167846563</v>
      </c>
      <c r="T15" s="24"/>
      <c r="U15" s="81"/>
      <c r="V15" s="39"/>
      <c r="W15" s="30"/>
      <c r="X15" s="30"/>
      <c r="Y15" s="24"/>
      <c r="Z15" s="31"/>
      <c r="AA15" s="81"/>
      <c r="AB15" s="66"/>
      <c r="AC15" s="68"/>
      <c r="AD15" s="71"/>
      <c r="AE15" s="74"/>
    </row>
    <row r="16" spans="1:31" ht="79.900000000000006" customHeight="1" x14ac:dyDescent="0.2">
      <c r="A16" s="38">
        <v>179</v>
      </c>
      <c r="B16" s="29" t="s">
        <v>35</v>
      </c>
      <c r="C16" s="29" t="s">
        <v>36</v>
      </c>
      <c r="D16" s="29" t="s">
        <v>37</v>
      </c>
      <c r="E16" s="28" t="s">
        <v>39</v>
      </c>
      <c r="F16" s="36" t="s">
        <v>41</v>
      </c>
      <c r="G16" s="47"/>
      <c r="H16" s="33" t="s">
        <v>70</v>
      </c>
      <c r="I16" s="18" t="s">
        <v>71</v>
      </c>
      <c r="J16" s="19">
        <v>44784</v>
      </c>
      <c r="K16" s="19">
        <v>44926</v>
      </c>
      <c r="L16" s="76"/>
      <c r="M16" s="78"/>
      <c r="N16" s="80"/>
      <c r="O16" s="42" t="s">
        <v>62</v>
      </c>
      <c r="P16" s="39"/>
      <c r="Q16" s="39"/>
      <c r="R16" s="24"/>
      <c r="S16" s="24">
        <v>5924900000</v>
      </c>
      <c r="T16" s="24"/>
      <c r="U16" s="81"/>
      <c r="V16" s="39"/>
      <c r="W16" s="30"/>
      <c r="X16" s="30"/>
      <c r="Y16" s="24"/>
      <c r="Z16" s="31"/>
      <c r="AA16" s="81"/>
      <c r="AB16" s="66"/>
      <c r="AC16" s="68"/>
      <c r="AD16" s="71"/>
      <c r="AE16" s="74"/>
    </row>
    <row r="17" spans="1:31" ht="60" x14ac:dyDescent="0.2">
      <c r="A17" s="37">
        <v>179</v>
      </c>
      <c r="B17" s="29" t="s">
        <v>35</v>
      </c>
      <c r="C17" s="29" t="s">
        <v>36</v>
      </c>
      <c r="D17" s="44" t="s">
        <v>37</v>
      </c>
      <c r="E17" s="45" t="s">
        <v>39</v>
      </c>
      <c r="F17" s="36" t="s">
        <v>41</v>
      </c>
      <c r="G17" s="47">
        <v>2021680010113</v>
      </c>
      <c r="H17" s="33" t="s">
        <v>49</v>
      </c>
      <c r="I17" s="18" t="s">
        <v>72</v>
      </c>
      <c r="J17" s="46">
        <v>44585</v>
      </c>
      <c r="K17" s="46">
        <v>44926</v>
      </c>
      <c r="L17" s="76"/>
      <c r="M17" s="78"/>
      <c r="N17" s="80"/>
      <c r="O17" s="42" t="s">
        <v>59</v>
      </c>
      <c r="P17" s="24"/>
      <c r="Q17" s="24"/>
      <c r="R17" s="24"/>
      <c r="S17" s="24">
        <f>250000000+124000000</f>
        <v>374000000</v>
      </c>
      <c r="T17" s="24"/>
      <c r="U17" s="81"/>
      <c r="V17" s="24"/>
      <c r="W17" s="32"/>
      <c r="X17" s="32"/>
      <c r="Y17" s="24">
        <f>250000000+93096666</f>
        <v>343096666</v>
      </c>
      <c r="Z17" s="31"/>
      <c r="AA17" s="81"/>
      <c r="AB17" s="66"/>
      <c r="AC17" s="68"/>
      <c r="AD17" s="71"/>
      <c r="AE17" s="74"/>
    </row>
    <row r="18" spans="1:31" ht="126.6" customHeight="1" x14ac:dyDescent="0.2">
      <c r="A18" s="43">
        <v>179</v>
      </c>
      <c r="B18" s="29" t="s">
        <v>35</v>
      </c>
      <c r="C18" s="29" t="s">
        <v>36</v>
      </c>
      <c r="D18" s="44" t="s">
        <v>37</v>
      </c>
      <c r="E18" s="45" t="s">
        <v>39</v>
      </c>
      <c r="F18" s="36" t="s">
        <v>41</v>
      </c>
      <c r="G18" s="47"/>
      <c r="H18" s="33" t="s">
        <v>65</v>
      </c>
      <c r="I18" s="18"/>
      <c r="J18" s="46"/>
      <c r="K18" s="46"/>
      <c r="L18" s="61"/>
      <c r="M18" s="79"/>
      <c r="N18" s="63"/>
      <c r="O18" s="42" t="s">
        <v>69</v>
      </c>
      <c r="P18" s="24"/>
      <c r="Q18" s="24"/>
      <c r="R18" s="24"/>
      <c r="S18" s="24">
        <f>87500000+32000000+4000000+10000000+470000000+13000000+2000000+5000000+473020036</f>
        <v>1096520036</v>
      </c>
      <c r="T18" s="24"/>
      <c r="U18" s="57"/>
      <c r="V18" s="24"/>
      <c r="W18" s="32"/>
      <c r="X18" s="32"/>
      <c r="Y18" s="31"/>
      <c r="Z18" s="31"/>
      <c r="AA18" s="57"/>
      <c r="AB18" s="65"/>
      <c r="AC18" s="69"/>
      <c r="AD18" s="72"/>
      <c r="AE18" s="75"/>
    </row>
    <row r="19" spans="1:31" ht="15" x14ac:dyDescent="0.2">
      <c r="A19" s="2" cm="1">
        <f t="array" ref="A19">SUM(--(FREQUENCY(A9:A18,A9:A18)&gt;0))</f>
        <v>2</v>
      </c>
      <c r="B19" s="3"/>
      <c r="C19" s="4"/>
      <c r="D19" s="4"/>
      <c r="E19" s="4"/>
      <c r="F19" s="4"/>
      <c r="G19" s="4"/>
      <c r="H19" s="4"/>
      <c r="I19" s="4"/>
      <c r="J19" s="4"/>
      <c r="K19" s="5"/>
      <c r="L19" s="6"/>
      <c r="M19" s="7" t="s">
        <v>34</v>
      </c>
      <c r="N19" s="8">
        <f>IFERROR(AVERAGE(N9:N17),"-")</f>
        <v>0.55000000000000004</v>
      </c>
      <c r="O19" s="9"/>
      <c r="P19" s="10">
        <f t="shared" ref="P19:AA19" si="1">SUM(P9:P18)</f>
        <v>0</v>
      </c>
      <c r="Q19" s="10">
        <f t="shared" si="1"/>
        <v>0</v>
      </c>
      <c r="R19" s="10">
        <f t="shared" si="1"/>
        <v>0</v>
      </c>
      <c r="S19" s="10">
        <f t="shared" si="1"/>
        <v>11552652082</v>
      </c>
      <c r="T19" s="10">
        <f t="shared" si="1"/>
        <v>0</v>
      </c>
      <c r="U19" s="11">
        <f t="shared" si="1"/>
        <v>11552652082</v>
      </c>
      <c r="V19" s="10">
        <f t="shared" si="1"/>
        <v>0</v>
      </c>
      <c r="W19" s="10">
        <f t="shared" si="1"/>
        <v>0</v>
      </c>
      <c r="X19" s="10">
        <f t="shared" si="1"/>
        <v>0</v>
      </c>
      <c r="Y19" s="10">
        <f t="shared" si="1"/>
        <v>628273927</v>
      </c>
      <c r="Z19" s="10">
        <f t="shared" si="1"/>
        <v>0</v>
      </c>
      <c r="AA19" s="11">
        <f t="shared" si="1"/>
        <v>628273927</v>
      </c>
      <c r="AB19" s="12">
        <f>IFERROR(AA19/U19,"-")</f>
        <v>5.43835235875322E-2</v>
      </c>
      <c r="AC19" s="11">
        <f>SUM(AC9:AC17)</f>
        <v>0</v>
      </c>
      <c r="AD19" s="9"/>
      <c r="AE19" s="9"/>
    </row>
    <row r="21" spans="1:31" ht="15" x14ac:dyDescent="0.25">
      <c r="O21"/>
      <c r="P21" s="40"/>
      <c r="Q21"/>
      <c r="R21"/>
      <c r="S21"/>
      <c r="T21"/>
      <c r="U21"/>
    </row>
    <row r="22" spans="1:31" ht="15" x14ac:dyDescent="0.25">
      <c r="O22"/>
      <c r="P22" s="41"/>
      <c r="Q22"/>
      <c r="R22"/>
      <c r="S22"/>
      <c r="T22"/>
      <c r="U22"/>
    </row>
    <row r="23" spans="1:31" ht="15" x14ac:dyDescent="0.25">
      <c r="F23" s="13"/>
      <c r="O23"/>
      <c r="P23"/>
      <c r="Q23"/>
      <c r="R23"/>
      <c r="S23"/>
      <c r="T23"/>
      <c r="U23"/>
    </row>
    <row r="24" spans="1:31" ht="15" x14ac:dyDescent="0.25">
      <c r="O24"/>
      <c r="P24"/>
      <c r="Q24"/>
      <c r="R24"/>
      <c r="S24"/>
      <c r="T24"/>
      <c r="U24"/>
    </row>
    <row r="25" spans="1:31" ht="15" x14ac:dyDescent="0.25">
      <c r="O25"/>
      <c r="P25"/>
      <c r="Q25"/>
      <c r="R25"/>
      <c r="S25"/>
      <c r="T25"/>
      <c r="U25"/>
    </row>
    <row r="26" spans="1:31" ht="15" x14ac:dyDescent="0.25">
      <c r="O26"/>
      <c r="P26"/>
      <c r="Q26"/>
      <c r="R26"/>
      <c r="S26"/>
    </row>
    <row r="27" spans="1:31" x14ac:dyDescent="0.2">
      <c r="H27" s="14" t="str">
        <f t="shared" ref="H27" si="2">UPPER(H19)</f>
        <v/>
      </c>
    </row>
    <row r="31" spans="1:31" x14ac:dyDescent="0.2">
      <c r="AC31" s="21"/>
    </row>
  </sheetData>
  <mergeCells count="36">
    <mergeCell ref="AC1:AE1"/>
    <mergeCell ref="AC2:AE2"/>
    <mergeCell ref="AC3:AE3"/>
    <mergeCell ref="AC4:AE4"/>
    <mergeCell ref="AD7:AE7"/>
    <mergeCell ref="L11:L18"/>
    <mergeCell ref="M11:M18"/>
    <mergeCell ref="N11:N18"/>
    <mergeCell ref="U11:U18"/>
    <mergeCell ref="AA11:AA18"/>
    <mergeCell ref="AB11:AB18"/>
    <mergeCell ref="AC11:AC18"/>
    <mergeCell ref="AD11:AD18"/>
    <mergeCell ref="AE11:AE18"/>
    <mergeCell ref="AC7:AC8"/>
    <mergeCell ref="AC9:AC10"/>
    <mergeCell ref="AD9:AD10"/>
    <mergeCell ref="AE9:AE10"/>
    <mergeCell ref="U9:U10"/>
    <mergeCell ref="M9:M10"/>
    <mergeCell ref="L9:L10"/>
    <mergeCell ref="N9:N10"/>
    <mergeCell ref="AB9:AB10"/>
    <mergeCell ref="AA9:AA10"/>
    <mergeCell ref="A1:A4"/>
    <mergeCell ref="B1:AB4"/>
    <mergeCell ref="A6:C6"/>
    <mergeCell ref="B7:F7"/>
    <mergeCell ref="G7:K7"/>
    <mergeCell ref="L7:N7"/>
    <mergeCell ref="O7:U7"/>
    <mergeCell ref="V7:AA7"/>
    <mergeCell ref="AB7:AB8"/>
    <mergeCell ref="A5:C5"/>
    <mergeCell ref="D6:G6"/>
    <mergeCell ref="D5:G5"/>
  </mergeCells>
  <phoneticPr fontId="11" type="noConversion"/>
  <conditionalFormatting sqref="N9 N11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PC</cp:lastModifiedBy>
  <cp:revision/>
  <dcterms:created xsi:type="dcterms:W3CDTF">2021-08-06T21:04:50Z</dcterms:created>
  <dcterms:modified xsi:type="dcterms:W3CDTF">2023-01-16T16:36:11Z</dcterms:modified>
  <cp:category/>
  <cp:contentStatus/>
</cp:coreProperties>
</file>