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3F5EA1FF-E1B7-472B-991D-34EAAFA8FB9E}"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36" l="1"/>
  <c r="I27" i="36"/>
  <c r="E11" i="30"/>
  <c r="B12" i="36" s="1"/>
  <c r="B42" i="36"/>
  <c r="I42" i="47"/>
  <c r="G42" i="36"/>
  <c r="I13" i="36"/>
  <c r="I14" i="36"/>
  <c r="I12" i="36"/>
  <c r="D12" i="42"/>
  <c r="Q12" i="47"/>
  <c r="B6" i="47"/>
  <c r="B6" i="33"/>
  <c r="B5" i="47"/>
  <c r="B5" i="33" s="1"/>
  <c r="B6" i="36"/>
  <c r="B6" i="43"/>
  <c r="B5" i="43"/>
  <c r="B6" i="44"/>
  <c r="B5" i="44"/>
  <c r="B6" i="45"/>
  <c r="B5" i="45"/>
  <c r="B5" i="36" s="1"/>
  <c r="B8" i="39"/>
  <c r="B6" i="31" s="1"/>
  <c r="B7" i="39"/>
  <c r="B5" i="31" s="1"/>
  <c r="B6" i="42"/>
  <c r="B5" i="42"/>
  <c r="E13" i="30"/>
  <c r="E14" i="30"/>
  <c r="B15" i="44" s="1"/>
  <c r="E15" i="30"/>
  <c r="E16" i="30"/>
  <c r="E17" i="30"/>
  <c r="E18" i="30"/>
  <c r="E19" i="30"/>
  <c r="E20" i="30"/>
  <c r="E21" i="30"/>
  <c r="E22" i="30"/>
  <c r="E23" i="30"/>
  <c r="E24" i="30"/>
  <c r="E25" i="30"/>
  <c r="E26" i="30"/>
  <c r="E27" i="30"/>
  <c r="E28" i="30"/>
  <c r="E29" i="30"/>
  <c r="E30" i="30"/>
  <c r="E12" i="30"/>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8" i="36"/>
  <c r="I29" i="36"/>
  <c r="I30" i="36"/>
  <c r="I31" i="36"/>
  <c r="I32" i="36"/>
  <c r="I33" i="36"/>
  <c r="I34" i="36"/>
  <c r="I35" i="36"/>
  <c r="I36" i="36"/>
  <c r="I37" i="36"/>
  <c r="I38" i="36"/>
  <c r="I39" i="36"/>
  <c r="I40" i="36"/>
  <c r="I41" i="36"/>
  <c r="I42"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E13" i="42" s="1" a="1"/>
  <c r="E13" i="42" s="1"/>
  <c r="C13" i="31" s="1"/>
  <c r="G14" i="42"/>
  <c r="F14" i="42" s="1" a="1"/>
  <c r="F14" i="42" s="1"/>
  <c r="E14" i="42" s="1" a="1"/>
  <c r="E14" i="42" s="1"/>
  <c r="C14" i="31" s="1"/>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8" i="39"/>
  <c r="B17" i="45"/>
  <c r="B20" i="39"/>
  <c r="B21" i="39"/>
  <c r="B21" i="44"/>
  <c r="B25" i="39"/>
  <c r="B26" i="39"/>
  <c r="B25" i="44"/>
  <c r="B28" i="39"/>
  <c r="B29" i="39"/>
  <c r="B28" i="44"/>
  <c r="B29" i="44"/>
  <c r="B30" i="45"/>
  <c r="B28" i="42"/>
  <c r="B30" i="39"/>
  <c r="B237" i="43"/>
  <c r="B177" i="43"/>
  <c r="B29" i="42"/>
  <c r="B21" i="42"/>
  <c r="B31" i="39"/>
  <c r="B23" i="39"/>
  <c r="B19" i="45"/>
  <c r="B23" i="45"/>
  <c r="B27" i="45"/>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8" i="45"/>
  <c r="B22" i="45"/>
  <c r="B26" i="45"/>
  <c r="B280" i="47"/>
  <c r="B282" i="36"/>
  <c r="B20" i="42"/>
  <c r="B117" i="43"/>
  <c r="B252" i="36"/>
  <c r="B250" i="47"/>
  <c r="B175" i="47"/>
  <c r="B177" i="36"/>
  <c r="B30" i="42"/>
  <c r="B22" i="42"/>
  <c r="B32" i="39"/>
  <c r="B24" i="39"/>
  <c r="B102" i="43"/>
  <c r="B162" i="43"/>
  <c r="B222" i="43"/>
  <c r="B282" i="43"/>
  <c r="B18" i="44"/>
  <c r="B22" i="44"/>
  <c r="B26" i="44"/>
  <c r="B30" i="44"/>
  <c r="B14" i="42"/>
  <c r="B40" i="47"/>
  <c r="B42" i="43"/>
  <c r="B14" i="44"/>
  <c r="B14" i="45"/>
  <c r="B15" i="39"/>
  <c r="B13" i="45"/>
  <c r="B27" i="43"/>
  <c r="B13" i="42"/>
  <c r="B25" i="47"/>
  <c r="B27" i="36"/>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s="1"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2" i="36"/>
  <c r="E21" i="31"/>
  <c r="E147" i="36" s="1"/>
  <c r="E18" i="31"/>
  <c r="E18" i="45" s="1"/>
  <c r="E102" i="36"/>
  <c r="E72" i="43"/>
  <c r="E16" i="45"/>
  <c r="A13" i="31"/>
  <c r="B13" i="31"/>
  <c r="A14" i="31"/>
  <c r="B14" i="31"/>
  <c r="A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15" i="31" l="1"/>
  <c r="B17" i="39"/>
  <c r="B57" i="36"/>
  <c r="B57" i="43"/>
  <c r="B15" i="45"/>
  <c r="B15" i="42"/>
  <c r="B55" i="47"/>
  <c r="B12" i="31"/>
  <c r="B12" i="44"/>
  <c r="B12" i="43"/>
  <c r="B14" i="39"/>
  <c r="B12" i="45"/>
  <c r="B12" i="47"/>
  <c r="B12" i="42"/>
  <c r="X44" i="43"/>
  <c r="Y44" i="43" s="1" a="1"/>
  <c r="Y44" i="43" s="1"/>
  <c r="AB44" i="43" s="1" a="1"/>
  <c r="AB44" i="43" s="1"/>
  <c r="AD44" i="43" s="1" a="1"/>
  <c r="AD44" i="43" s="1"/>
  <c r="X42" i="43"/>
  <c r="Y42" i="43" s="1" a="1"/>
  <c r="Y42" i="43" s="1"/>
  <c r="AB42" i="43" s="1" a="1"/>
  <c r="AB42" i="43" s="1"/>
  <c r="AC42" i="43" s="1" a="1"/>
  <c r="AC42" i="43" s="1"/>
  <c r="X43" i="43"/>
  <c r="Y43" i="43" s="1" a="1"/>
  <c r="Y43" i="43" s="1"/>
  <c r="AB43" i="43" s="1" a="1"/>
  <c r="AB43" i="43" s="1"/>
  <c r="AC43" i="43" s="1" a="1"/>
  <c r="AC43" i="43" s="1"/>
  <c r="X28" i="43"/>
  <c r="Y28" i="43" s="1" a="1"/>
  <c r="Y28" i="43" s="1"/>
  <c r="AB28" i="43" s="1" a="1"/>
  <c r="AB28" i="43" s="1"/>
  <c r="X27" i="43"/>
  <c r="Y27" i="43" s="1" a="1"/>
  <c r="Y27" i="43" s="1"/>
  <c r="AB27" i="43" s="1" a="1"/>
  <c r="AB27" i="43" s="1"/>
  <c r="AC27" i="43" s="1" a="1"/>
  <c r="AC27" i="43" s="1"/>
  <c r="D27" i="36"/>
  <c r="D27" i="43"/>
  <c r="AJ27" i="43" s="1"/>
  <c r="D13" i="44" s="1"/>
  <c r="X12" i="43"/>
  <c r="Y12" i="43" s="1" a="1"/>
  <c r="Y12" i="43" s="1"/>
  <c r="AB12" i="43" s="1" a="1"/>
  <c r="AB12" i="43" s="1"/>
  <c r="AC12" i="43" s="1" a="1"/>
  <c r="AC12" i="43" s="1"/>
  <c r="AE12" i="43" s="1"/>
  <c r="AF12" i="43" s="1" a="1"/>
  <c r="AF12" i="43" s="1"/>
  <c r="AG12" i="43" s="1"/>
  <c r="AH12" i="43" s="1" a="1"/>
  <c r="AH12" i="43" s="1"/>
  <c r="AI12" i="43" s="1" a="1"/>
  <c r="AI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44" i="43" l="1" a="1"/>
  <c r="AC44" i="43" s="1"/>
  <c r="AE42" i="43" s="1"/>
  <c r="AF42" i="43" s="1" a="1"/>
  <c r="AF42" i="43" s="1"/>
  <c r="AG42" i="43" s="1"/>
  <c r="AH42" i="43" s="1" a="1"/>
  <c r="AH42" i="43" s="1"/>
  <c r="AI42" i="43" s="1" a="1"/>
  <c r="AI42" i="43" s="1"/>
  <c r="C14" i="44" s="1"/>
  <c r="AD42" i="43" a="1"/>
  <c r="AD42" i="43" s="1"/>
  <c r="AD43" i="43" a="1"/>
  <c r="AD43" i="43" s="1"/>
  <c r="AD28" i="43" a="1"/>
  <c r="AD28" i="43" s="1"/>
  <c r="AC28" i="43" a="1"/>
  <c r="AC28" i="43" s="1"/>
  <c r="AE27" i="43" s="1"/>
  <c r="AF27" i="43" s="1" a="1"/>
  <c r="AF27" i="43" s="1"/>
  <c r="AG27" i="43" s="1"/>
  <c r="AH27" i="43" s="1" a="1"/>
  <c r="AH27" i="43" s="1"/>
  <c r="AI27" i="43" s="1" a="1"/>
  <c r="AI27" i="43" s="1"/>
  <c r="AK27" i="43" s="1"/>
  <c r="E13" i="44" s="1"/>
  <c r="AD27" i="43" a="1"/>
  <c r="AD27" i="43" s="1"/>
  <c r="AD12" i="43" a="1"/>
  <c r="AD12" i="43"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42" i="43" l="1"/>
  <c r="E14" i="44" s="1"/>
  <c r="G40" i="47" s="1"/>
  <c r="C13" i="44"/>
  <c r="E25" i="47"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L42" i="36" l="1"/>
  <c r="H14" i="45"/>
  <c r="K15" i="44"/>
  <c r="V15" i="45" s="1"/>
  <c r="I13" i="44"/>
  <c r="J27" i="36"/>
  <c r="L12" i="44"/>
  <c r="W12" i="45" s="1"/>
  <c r="F13" i="45"/>
  <c r="J15" i="44"/>
  <c r="I15"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19" i="33" l="1"/>
  <c r="C20" i="33"/>
  <c r="B24" i="33"/>
  <c r="C17"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<sst xmlns="http://schemas.openxmlformats.org/spreadsheetml/2006/main" count="1924" uniqueCount="429">
  <si>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</si>
  <si>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</si>
  <si>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</si>
  <si>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</si>
  <si>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</si>
  <si>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</si>
  <si>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</si>
  <si>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</si>
  <si>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</si>
  <si>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</si>
  <si>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</si>
  <si>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</si>
  <si>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</si>
  <si>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</si>
  <si>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</si>
  <si>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</si>
  <si>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</si>
  <si>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</si>
  <si>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</si>
  <si>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</si>
  <si>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</si>
  <si>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</si>
  <si>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</si>
  <si>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</si>
  <si>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</si>
  <si>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</si>
  <si>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</si>
  <si>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</si>
  <si>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</si>
  <si>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</si>
  <si>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</si>
  <si>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</si>
  <si>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</si>
  <si>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</si>
  <si>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</si>
  <si>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</si>
  <si>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</si>
  <si>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</si>
  <si>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</si>
  <si>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</si>
  <si>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</si>
  <si>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</si>
  <si>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</si>
  <si>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</si>
  <si>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</si>
  <si>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</si>
  <si>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</si>
  <si>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</si>
  <si>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</si>
  <si>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</si>
  <si>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</si>
  <si>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</si>
  <si>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</si>
  <si>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</si>
  <si>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</si>
  <si>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</si>
  <si>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</si>
  <si>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</si>
  <si>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</si>
  <si>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</si>
  <si>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</si>
  <si>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</si>
  <si>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</si>
  <si>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</si>
  <si>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</si>
  <si>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</si>
  <si>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</si>
  <si>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</si>
  <si>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</si>
  <si>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</si>
  <si>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</si>
  <si>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</si>
  <si>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</si>
  <si>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</si>
  <si>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</si>
  <si>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</si>
  <si>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</si>
  <si>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</si>
  <si>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</si>
  <si>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</si>
  <si>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</si>
  <si>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</si>
  <si>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</si>
  <si>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</si>
  <si>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</si>
  <si>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</si>
  <si>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</si>
  <si>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</si>
  <si>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</si>
  <si>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</si>
  <si>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</si>
  <si>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</si>
  <si>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</si>
  <si>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</si>
  <si>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</si>
  <si>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</si>
  <si>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</si>
  <si>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</si>
  <si>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</si>
  <si>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</si>
  <si>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</si>
  <si>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</si>
  <si>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</si>
  <si>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</si>
  <si>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</si>
  <si>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</si>
  <si>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</si>
  <si>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</si>
  <si>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</si>
  <si>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</si>
  <si>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</si>
  <si>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</si>
  <si>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</si>
  <si>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</si>
  <si>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</si>
  <si>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</si>
  <si>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</si>
  <si>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</si>
  <si>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</si>
  <si>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</si>
  <si>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</si>
  <si>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</si>
  <si>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</si>
  <si>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</si>
  <si>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</si>
  <si>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</si>
  <si>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</si>
  <si>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</si>
  <si>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</si>
  <si>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</si>
  <si>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</si>
  <si>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</si>
  <si>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</si>
  <si>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</si>
  <si>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</si>
  <si>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</si>
  <si>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</si>
  <si>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</si>
  <si>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</si>
  <si>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</si>
  <si>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</si>
  <si>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</si>
  <si>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</si>
  <si>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</si>
  <si>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</si>
  <si>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</si>
  <si>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</si>
  <si>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</si>
  <si>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</si>
  <si>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</si>
  <si>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</si>
  <si>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</si>
  <si>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</si>
  <si>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</si>
  <si>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</si>
  <si>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</si>
  <si>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</si>
  <si>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</si>
  <si>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</si>
  <si>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</si>
  <si>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</si>
  <si>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</si>
  <si>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</si>
  <si>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</si>
  <si>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</si>
  <si>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</si>
  <si>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</si>
  <si>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</si>
  <si>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</si>
  <si>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</si>
  <si>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</si>
  <si>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</si>
  <si>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</si>
  <si>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</si>
  <si>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</si>
  <si>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</si>
  <si>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</si>
  <si>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</si>
  <si>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</si>
  <si>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</si>
  <si>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</si>
  <si>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</si>
  <si>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</si>
  <si>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</si>
  <si>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</si>
  <si>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</si>
  <si>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</si>
  <si>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</si>
  <si>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</si>
  <si>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</si>
  <si>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</si>
  <si>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</si>
  <si>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</si>
  <si>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</si>
  <si>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</si>
  <si>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</si>
  <si>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</si>
  <si>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</si>
  <si>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</si>
  <si>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</si>
  <si>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</si>
  <si>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</si>
  <si>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</si>
  <si>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</si>
  <si>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</si>
  <si>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</si>
  <si>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</si>
  <si>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</si>
  <si>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</si>
  <si>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</si>
  <si>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</si>
  <si>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</si>
  <si>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</si>
  <si>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</si>
  <si>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</si>
  <si>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</si>
  <si>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</si>
  <si>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</si>
  <si>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</si>
  <si>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</si>
  <si>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</si>
  <si>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</si>
  <si>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</si>
  <si>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</si>
  <si>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</si>
  <si>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</si>
  <si>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</si>
  <si>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</si>
  <si>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</si>
  <si>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</si>
  <si>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</si>
  <si>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</si>
  <si>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</si>
  <si>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</si>
  <si>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</si>
  <si>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</si>
  <si>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</si>
  <si>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</si>
  <si>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</si>
  <si>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</si>
  <si>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</si>
  <si>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</si>
  <si>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</si>
  <si>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</si>
  <si>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</si>
  <si>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</si>
  <si>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</si>
  <si>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</si>
  <si>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</si>
  <si>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</si>
  <si>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</si>
  <si>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</si>
  <si>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</si>
  <si>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</si>
  <si>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</si>
  <si>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</si>
  <si>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</si>
  <si>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</si>
  <si>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</si>
  <si>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</si>
  <si>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</si>
  <si>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</si>
  <si>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</si>
  <si>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</si>
  <si>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</si>
  <si>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</si>
  <si>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</si>
  <si>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</si>
  <si>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</si>
  <si>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</si>
  <si>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</si>
  <si>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</si>
  <si>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</si>
  <si>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</si>
  <si>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</si>
  <si>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</si>
  <si>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</si>
  <si>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</si>
  <si>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</si>
  <si>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</si>
  <si>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</si>
  <si>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</si>
  <si>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</si>
  <si>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</si>
  <si>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</si>
  <si>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</si>
  <si>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</si>
  <si>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</si>
  <si>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</si>
  <si>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</si>
  <si>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</si>
  <si>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</si>
  <si>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</si>
  <si>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</si>
  <si>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</si>
  <si>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</si>
  <si>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</si>
  <si>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</si>
  <si>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</si>
  <si>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</si>
  <si>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</si>
  <si>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</si>
  <si>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</si>
  <si>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</si>
  <si>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</si>
  <si>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</si>
  <si>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</si>
  <si>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</si>
  <si>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</si>
  <si>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</si>
  <si>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</si>
  <si>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</si>
  <si>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</si>
  <si>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</si>
  <si>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</si>
  <si>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</si>
  <si>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</si>
  <si>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</si>
  <si>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</si>
  <si>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</si>
  <si>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</si>
  <si>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</si>
  <si>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</si>
  <si>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</si>
  <si>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</si>
  <si>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</si>
  <si>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</si>
  <si>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</si>
  <si>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</si>
  <si>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</si>
  <si>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</si>
  <si>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</si>
  <si>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</si>
  <si>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</si>
  <si>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</si>
  <si>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</si>
  <si>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</si>
  <si>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</si>
  <si>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</si>
  <si>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</si>
  <si>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</si>
  <si>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</si>
  <si>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</si>
  <si>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</si>
  <si>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</si>
  <si>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</si>
  <si>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</si>
  <si>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</si>
  <si>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</si>
  <si>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</si>
  <si>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</si>
  <si>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</si>
  <si>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</si>
  <si>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</si>
  <si>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</si>
  <si>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</si>
  <si>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</si>
  <si>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</si>
  <si>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</si>
  <si>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</si>
  <si>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</si>
  <si>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Página:</t>
    </r>
    <r>
      <rPr>
        <sz val="9"/>
        <rFont val="Arial"/>
        <family val="2"/>
      </rPr>
      <t xml:space="preserve"> 3 d e10</t>
    </r>
  </si>
  <si>
    <r>
      <t xml:space="preserve">Página: </t>
    </r>
    <r>
      <rPr>
        <sz val="9"/>
        <rFont val="Arial"/>
        <family val="2"/>
      </rPr>
      <t>2 de 10</t>
    </r>
  </si>
  <si>
    <t>PLANEACIÓN Y DIRECCIONAMIENTO ESTRATEGICO</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</si>
  <si>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</si>
  <si>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</si>
  <si>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</si>
  <si>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</si>
  <si>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</si>
  <si>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Actas y/o informes semestrales de cumplimiento de requisitos de los proyectos</t>
  </si>
  <si>
    <t>Líder de presupuestos participativos</t>
  </si>
  <si>
    <t>Informar al jefe inmediato para tomar las medidas administrativas necesarias</t>
  </si>
  <si>
    <t>Líder del Banco de Proyectos de la entidad</t>
  </si>
  <si>
    <t>diligenciar la encuesta del SISBEN</t>
  </si>
  <si>
    <r>
      <t xml:space="preserve">Página: </t>
    </r>
    <r>
      <rPr>
        <sz val="9"/>
        <color theme="1"/>
        <rFont val="Arial Narrow"/>
        <family val="2"/>
      </rPr>
      <t>6 de 10</t>
    </r>
  </si>
  <si>
    <t>Fotografías, Listados de asistencia, registros de solicitudes radicadas</t>
  </si>
  <si>
    <t>Si no existen escenarios institucionales, la Oficina de SISBEN coordinará campañas de registro e información</t>
  </si>
  <si>
    <t>Coordinador SISBEN</t>
  </si>
  <si>
    <t>Cuando se requiera</t>
  </si>
  <si>
    <t>Número de campañas realizadas</t>
  </si>
  <si>
    <t>Continuar y fortalecer el acompañamiento en campo sobre el diligenciamiento de las encuesta</t>
  </si>
  <si>
    <t>Encuesta diligenciadas</t>
  </si>
  <si>
    <t>Número de encuestas diligenciadas</t>
  </si>
  <si>
    <t>emitir el concepto técnico sobre  el cumpliendo de las normas urbanísticas frente al acto administrativo y a planos aprobados por la Curaduría Urbana</t>
  </si>
  <si>
    <t xml:space="preserve">Revisión técnica documental de los informes emitidos por los profesionales encargados de las visitas </t>
  </si>
  <si>
    <t xml:space="preserve">Informes y formatos diligenciados </t>
  </si>
  <si>
    <t>Grupo de Control de Obra (profesionales encargados)</t>
  </si>
  <si>
    <t>Informar al Comité del RIMB las contravenciones encontradas en las licencias urbanísticas para la visita de inspección.</t>
  </si>
  <si>
    <t>Acta de Comité</t>
  </si>
  <si>
    <t>Coordinador de Control de Obra</t>
  </si>
  <si>
    <t>Oficio de remisión de revisión al peticionario o autoridad</t>
  </si>
  <si>
    <t>Se lleva directamente al comité la PQRSD y se solicita las diligencias pertinentes</t>
  </si>
  <si>
    <t>Presentar al Comité del RIMB las contravenciones encontradas en las licencias urbanísticas para la visita de inspección.</t>
  </si>
  <si>
    <t xml:space="preserve">Coordinador de Control de Obra  </t>
  </si>
  <si>
    <t>Manipular la información u omitir evidencias y requisitos de la norma urbanística</t>
  </si>
  <si>
    <t>Elaborar dos (2) informes sobre el chequeo de las licencias donde se verifica el cumplimiento de la norma urbanística</t>
  </si>
  <si>
    <t xml:space="preserve">Realizar la revisión física al 100% de los informes emitidos por los profesionales </t>
  </si>
  <si>
    <r>
      <rPr>
        <b/>
        <sz val="9"/>
        <rFont val="Arial Narrow"/>
        <family val="2"/>
      </rPr>
      <t xml:space="preserve">Código: </t>
    </r>
    <r>
      <rPr>
        <sz val="9"/>
        <rFont val="Arial Narrow"/>
        <family val="2"/>
      </rPr>
      <t>F-DPM-1210-238,37-038</t>
    </r>
  </si>
  <si>
    <r>
      <t xml:space="preserve">Versión: </t>
    </r>
    <r>
      <rPr>
        <sz val="9"/>
        <rFont val="Arial Narrow"/>
        <family val="2"/>
      </rPr>
      <t>0.0</t>
    </r>
  </si>
  <si>
    <r>
      <t xml:space="preserve">Fecha de aprobación: </t>
    </r>
    <r>
      <rPr>
        <sz val="9"/>
        <rFont val="Arial Narrow"/>
        <family val="2"/>
      </rPr>
      <t>Noviembre-30-2021</t>
    </r>
  </si>
  <si>
    <r>
      <t xml:space="preserve">Página: </t>
    </r>
    <r>
      <rPr>
        <sz val="9"/>
        <rFont val="Arial Narrow"/>
        <family val="2"/>
      </rPr>
      <t>1 de 10</t>
    </r>
  </si>
  <si>
    <r>
      <t xml:space="preserve">Código: </t>
    </r>
    <r>
      <rPr>
        <sz val="9"/>
        <rFont val="Arial Narrow"/>
        <family val="2"/>
      </rPr>
      <t>F-DPM-1210-238,37-038</t>
    </r>
  </si>
  <si>
    <r>
      <t xml:space="preserve">Página: </t>
    </r>
    <r>
      <rPr>
        <sz val="9"/>
        <color theme="1"/>
        <rFont val="Arial Narrow"/>
        <family val="2"/>
      </rPr>
      <t>7 de 10</t>
    </r>
  </si>
  <si>
    <r>
      <t xml:space="preserve">Código: </t>
    </r>
    <r>
      <rPr>
        <sz val="9"/>
        <rFont val="Arial Narrow"/>
        <family val="2"/>
      </rPr>
      <t xml:space="preserve">F-DPM-1210-238,37-038 </t>
    </r>
  </si>
  <si>
    <r>
      <t xml:space="preserve">Página: </t>
    </r>
    <r>
      <rPr>
        <sz val="9"/>
        <rFont val="Arial Narrow"/>
        <family val="2"/>
      </rPr>
      <t>8 de 10</t>
    </r>
  </si>
  <si>
    <t>Elaborar dos (2) actas y/o informes de cumplimiento de requisitos en los proyectos que serán presentados ante el comité técnico de presupuestos participativos</t>
  </si>
  <si>
    <t>Comunicación interna</t>
  </si>
  <si>
    <t>Matriz Mapa Riesgos de Corrupción 2023</t>
  </si>
  <si>
    <t>Suministro de información falsa y/o desactualizada por parte del ciudadano al momento de diligenciar la encuesta para acceder a los diferentes beneficios que otorgan los programas sociales</t>
  </si>
  <si>
    <t>Realizar controles a través de llamadas telefónicas para verificar el ejercicio de diligenciamiento de la encuesta por parte de los servidores publicos y contratistas que cumplen con esa actividad</t>
  </si>
  <si>
    <t>Oficina SISBEN</t>
  </si>
  <si>
    <t>Planillas de registro de llamadas de monitoreo</t>
  </si>
  <si>
    <t>Profesional responsable base de datos SISBEN</t>
  </si>
  <si>
    <t>gestionar un proyecto de inversión sin el cumplimiento de los requisitos en el marco de la estrategia general de presupuestos participativos</t>
  </si>
  <si>
    <t>Verificar requisitos metodológicos, técnicos, financieros, legales del proyecto por parte del profesional evaluador del BPPIM asignado</t>
  </si>
  <si>
    <t xml:space="preserve">Actas de reunión del Comité de Reacción Inmediata de Bucaramanga -RIMB </t>
  </si>
  <si>
    <t xml:space="preserve">Presentar en el comité del RIMB el 100% de los casos de control de obra que estén incumpliendo con los planos aprobados por las Curadurías Urbanas. </t>
  </si>
  <si>
    <t xml:space="preserve">Inadecuado ejercicio de revisión y verificación de requisitos (formatos, estudios, conceptos, etc) para el trámite de registro y/o actualización del proyecto ante el Banco de Proyectos </t>
  </si>
  <si>
    <t>Promover jornadas/campañas de concientización a la ciudadanía sobre la importancia de suministrar información veraz en la encuesta SISBEN, de acuerdo con los lineamientos del Departamento Nacional de Planeación (ferias y/o eventos institucionales)</t>
  </si>
  <si>
    <t>Verificar los requisitos de las licencias de acuerdo con la norma, a través de las listas de Chequeo (formato Informe técnico F-DPM-1220-238,37-012 y Control de Licencias F-GDPM-1220-238,37-018)</t>
  </si>
  <si>
    <t xml:space="preserve">Reuniones periódicas del Comité de Reacción Inmediata de Bucaramanga -RIMB para presentar los casos de control de obra, que estén incumpliendo con los planos aprobados por las Curadurías Urbanas. </t>
  </si>
  <si>
    <t>Número de fichas de verificación de requisitos de proyectos</t>
  </si>
  <si>
    <t xml:space="preserve">Realizar nueve (9) jornadas/campañas de concientización a la ciudadanía sobre la importancia de suministrar información veraz en la encuesta SISBEN, de acuerdo con los lineamientos del DNP en los diferentes eventos institucionales </t>
  </si>
  <si>
    <t>Registro fotográfico, control de asistencia</t>
  </si>
  <si>
    <t xml:space="preserve">Realizar monitoreo cuatrimestral por servidores públicos y contratistas de la entidad, al 5% de las encuestas diligenciadas, por medio de llamadas telefónicas aleatorias, para verificar la aplicación de la metodología del SISBEN </t>
  </si>
  <si>
    <t>Coordinador de Control de Obra  y Subsecretaria de Planeación</t>
  </si>
  <si>
    <t xml:space="preserve">Número de licencias urbanísticas para visita de inspección </t>
  </si>
  <si>
    <t>Número de licencias con contravenciones presentadas para visita de inspección</t>
  </si>
  <si>
    <t>Número de PQRSD presentadas al comité solicitando las diligencias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</si>
</sst>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7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30" fillId="5" borderId="0" xfId="0" applyFont="1" applyFill="1" applyBorder="1" applyAlignment="1">
      <alignment vertical="center"/>
    </xf>
    <xf numFmtId="0" fontId="16" fillId="5" borderId="74" xfId="2" applyFont="1" applyFill="1" applyBorder="1" applyAlignment="1">
      <alignment horizontal="justify" vertical="center" wrapText="1"/>
    </xf>
    <xf numFmtId="0" fontId="16" fillId="5" borderId="24" xfId="2" applyFont="1" applyFill="1" applyBorder="1" applyAlignment="1">
      <alignment horizontal="justify" vertical="center" wrapText="1"/>
    </xf>
    <xf numFmtId="0" fontId="16" fillId="5" borderId="29" xfId="2" applyFont="1" applyFill="1" applyBorder="1" applyAlignment="1" applyProtection="1">
      <alignment horizontal="justify" vertical="center" wrapText="1"/>
      <protection locked="0"/>
    </xf>
    <xf numFmtId="0" fontId="16" fillId="5" borderId="33" xfId="2" applyFont="1" applyFill="1" applyBorder="1" applyAlignment="1" applyProtection="1">
      <alignment horizontal="justify" vertical="center" wrapText="1"/>
      <protection locked="0"/>
    </xf>
    <xf numFmtId="0" fontId="16" fillId="5" borderId="6" xfId="2" applyFont="1" applyFill="1" applyBorder="1" applyAlignment="1" applyProtection="1">
      <alignment horizontal="justify" vertical="center" wrapText="1"/>
      <protection locked="0"/>
    </xf>
    <xf numFmtId="14" fontId="16" fillId="5" borderId="6" xfId="2" applyNumberFormat="1" applyFont="1" applyFill="1" applyBorder="1" applyAlignment="1" applyProtection="1">
      <alignment horizontal="justify" vertical="center" wrapText="1"/>
      <protection locked="0"/>
    </xf>
    <xf numFmtId="14" fontId="16" fillId="5" borderId="24" xfId="2" applyNumberFormat="1" applyFont="1" applyFill="1" applyBorder="1" applyAlignment="1" applyProtection="1">
      <alignment horizontal="justify" vertical="center" wrapText="1"/>
      <protection locked="0"/>
    </xf>
    <xf numFmtId="49" fontId="16" fillId="5" borderId="33" xfId="2" applyNumberFormat="1" applyFont="1" applyFill="1" applyBorder="1" applyAlignment="1" applyProtection="1">
      <alignment horizontal="justify" vertical="center" wrapText="1"/>
      <protection locked="0"/>
    </xf>
    <xf numFmtId="49" fontId="16" fillId="5" borderId="24" xfId="2" applyNumberFormat="1" applyFont="1" applyFill="1" applyBorder="1" applyAlignment="1" applyProtection="1">
      <alignment horizontal="justify" vertical="center" wrapText="1"/>
      <protection locked="0"/>
    </xf>
    <xf numFmtId="17" fontId="16" fillId="5" borderId="70" xfId="2" applyNumberFormat="1" applyFont="1" applyFill="1" applyBorder="1" applyAlignment="1" applyProtection="1">
      <alignment horizontal="justify" vertical="center" wrapText="1"/>
      <protection locked="0"/>
    </xf>
    <xf numFmtId="16" fontId="16" fillId="5" borderId="33" xfId="2" applyNumberFormat="1" applyFont="1" applyFill="1" applyBorder="1" applyAlignment="1" applyProtection="1">
      <alignment horizontal="justify" vertical="center" wrapText="1"/>
      <protection locked="0"/>
    </xf>
    <xf numFmtId="16" fontId="16" fillId="5" borderId="6" xfId="2" applyNumberFormat="1" applyFont="1" applyFill="1" applyBorder="1" applyAlignment="1" applyProtection="1">
      <alignment horizontal="justify" vertical="center" wrapText="1"/>
      <protection locked="0"/>
    </xf>
    <xf numFmtId="16" fontId="16" fillId="5" borderId="24" xfId="2" applyNumberFormat="1" applyFont="1" applyFill="1" applyBorder="1" applyAlignment="1" applyProtection="1">
      <alignment horizontal="justify" vertical="center" wrapText="1"/>
      <protection locked="0"/>
    </xf>
    <xf numFmtId="0" fontId="16" fillId="5" borderId="31" xfId="2" applyFont="1" applyFill="1" applyBorder="1" applyAlignment="1" applyProtection="1">
      <alignment horizontal="justify" vertical="center" wrapText="1"/>
      <protection locked="0"/>
    </xf>
    <xf numFmtId="0" fontId="16" fillId="5" borderId="0" xfId="2" applyFont="1" applyFill="1" applyAlignment="1">
      <alignment horizontal="justify" vertical="center" wrapText="1"/>
    </xf>
    <xf numFmtId="0" fontId="17" fillId="5" borderId="0" xfId="2" applyFont="1" applyFill="1" applyAlignment="1">
      <alignment vertical="center" wrapText="1"/>
    </xf>
    <xf numFmtId="0" fontId="20" fillId="5" borderId="0" xfId="3" applyFont="1" applyFill="1" applyAlignment="1">
      <alignment wrapText="1"/>
    </xf>
    <xf numFmtId="0" fontId="20" fillId="5" borderId="0" xfId="3" applyFont="1" applyFill="1" applyAlignment="1">
      <alignment horizontal="center"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41" fillId="15" borderId="117" xfId="2" applyFont="1" applyFill="1" applyBorder="1" applyAlignment="1">
      <alignment horizontal="left" vertical="center" wrapText="1"/>
    </xf>
    <xf numFmtId="0" fontId="42"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Border="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42" fillId="14" borderId="130"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84" xfId="2" applyFont="1" applyBorder="1" applyAlignment="1">
      <alignment horizontal="center" vertical="center" wrapText="1"/>
    </xf>
    <xf numFmtId="0" fontId="16" fillId="2" borderId="0" xfId="2" applyFont="1" applyFill="1" applyAlignment="1">
      <alignment horizontal="center" vertical="center" wrapText="1"/>
    </xf>
    <xf numFmtId="14" fontId="42" fillId="15" borderId="117" xfId="0" applyNumberFormat="1" applyFont="1" applyFill="1" applyBorder="1" applyAlignment="1">
      <alignment horizontal="left"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9" t="s">
        <v>0</v>
      </c>
      <c r="C2" s="580"/>
      <c r="D2" s="580"/>
      <c r="E2" s="580"/>
      <c r="F2" s="580"/>
      <c r="G2" s="580"/>
      <c r="H2" s="581"/>
    </row>
    <row r="3" spans="2:8" x14ac:dyDescent="0.2">
      <c r="B3" s="269"/>
      <c r="C3" s="270"/>
      <c r="D3" s="270"/>
      <c r="E3" s="270"/>
      <c r="F3" s="270"/>
      <c r="G3" s="270"/>
      <c r="H3" s="271"/>
    </row>
    <row r="4" spans="2:8" s="406" customFormat="1" ht="63" customHeight="1" x14ac:dyDescent="0.2">
      <c r="B4" s="582" t="s">
        <v>1</v>
      </c>
      <c r="C4" s="583"/>
      <c r="D4" s="583"/>
      <c r="E4" s="583"/>
      <c r="F4" s="583"/>
      <c r="G4" s="583"/>
      <c r="H4" s="584"/>
    </row>
    <row r="5" spans="2:8" s="406" customFormat="1" ht="63" customHeight="1" x14ac:dyDescent="0.2">
      <c r="B5" s="585"/>
      <c r="C5" s="586"/>
      <c r="D5" s="586"/>
      <c r="E5" s="586"/>
      <c r="F5" s="586"/>
      <c r="G5" s="586"/>
      <c r="H5" s="587"/>
    </row>
    <row r="6" spans="2:8" s="406" customFormat="1" x14ac:dyDescent="0.2">
      <c r="B6" s="550" t="s">
        <v>2</v>
      </c>
      <c r="C6" s="588"/>
      <c r="D6" s="588"/>
      <c r="E6" s="588"/>
      <c r="F6" s="588"/>
      <c r="G6" s="588"/>
      <c r="H6" s="589"/>
    </row>
    <row r="7" spans="2:8" s="406" customFormat="1" ht="60" customHeight="1" x14ac:dyDescent="0.2">
      <c r="B7" s="590" t="s">
        <v>3</v>
      </c>
      <c r="C7" s="591"/>
      <c r="D7" s="591"/>
      <c r="E7" s="591"/>
      <c r="F7" s="591"/>
      <c r="G7" s="591"/>
      <c r="H7" s="592"/>
    </row>
    <row r="8" spans="2:8" x14ac:dyDescent="0.2">
      <c r="B8" s="272"/>
      <c r="C8" s="273"/>
      <c r="D8" s="273"/>
      <c r="E8" s="273"/>
      <c r="F8" s="273"/>
      <c r="G8" s="273"/>
      <c r="H8" s="274"/>
    </row>
    <row r="9" spans="2:8" ht="20.45" customHeight="1" x14ac:dyDescent="0.2">
      <c r="B9" s="593" t="s">
        <v>4</v>
      </c>
      <c r="C9" s="594"/>
      <c r="D9" s="594"/>
      <c r="E9" s="594"/>
      <c r="F9" s="594"/>
      <c r="G9" s="594"/>
      <c r="H9" s="595"/>
    </row>
    <row r="10" spans="2:8" x14ac:dyDescent="0.2">
      <c r="B10" s="424"/>
      <c r="C10" s="425"/>
      <c r="D10" s="425"/>
      <c r="E10" s="425"/>
      <c r="F10" s="425"/>
      <c r="G10" s="425"/>
      <c r="H10" s="426"/>
    </row>
    <row r="11" spans="2:8" ht="20.45" customHeight="1" x14ac:dyDescent="0.2">
      <c r="B11" s="596" t="s">
        <v>5</v>
      </c>
      <c r="C11" s="597"/>
      <c r="D11" s="597"/>
      <c r="E11" s="597"/>
      <c r="F11" s="597"/>
      <c r="G11" s="597"/>
      <c r="H11" s="598"/>
    </row>
    <row r="12" spans="2:8" ht="20.45" customHeight="1" x14ac:dyDescent="0.2">
      <c r="B12" s="601" t="s">
        <v>6</v>
      </c>
      <c r="C12" s="602"/>
      <c r="D12" s="602"/>
      <c r="E12" s="602"/>
      <c r="F12" s="602"/>
      <c r="G12" s="602"/>
      <c r="H12" s="603"/>
    </row>
    <row r="13" spans="2:8" ht="20.45" customHeight="1" x14ac:dyDescent="0.2">
      <c r="B13" s="428"/>
      <c r="C13" s="429"/>
      <c r="D13" s="429"/>
      <c r="E13" s="429"/>
      <c r="F13" s="429"/>
      <c r="G13" s="429"/>
      <c r="H13" s="430"/>
    </row>
    <row r="14" spans="2:8" ht="27" customHeight="1" x14ac:dyDescent="0.2">
      <c r="B14" s="604" t="s">
        <v>7</v>
      </c>
      <c r="C14" s="605"/>
      <c r="D14" s="605"/>
      <c r="E14" s="605"/>
      <c r="F14" s="605"/>
      <c r="G14" s="605"/>
      <c r="H14" s="606"/>
    </row>
    <row r="15" spans="2:8" s="172" customFormat="1" ht="20.45" customHeight="1" x14ac:dyDescent="0.2">
      <c r="B15" s="428"/>
      <c r="C15" s="429"/>
      <c r="D15" s="429"/>
      <c r="E15" s="429"/>
      <c r="F15" s="429"/>
      <c r="G15" s="429"/>
      <c r="H15" s="430"/>
    </row>
    <row r="16" spans="2:8" ht="20.45" customHeight="1" x14ac:dyDescent="0.2">
      <c r="B16" s="593" t="s">
        <v>8</v>
      </c>
      <c r="C16" s="569"/>
      <c r="D16" s="569"/>
      <c r="E16" s="569"/>
      <c r="F16" s="569"/>
      <c r="G16" s="569"/>
      <c r="H16" s="570"/>
    </row>
    <row r="17" spans="2:8" ht="9" customHeight="1" x14ac:dyDescent="0.2">
      <c r="B17" s="568"/>
      <c r="C17" s="569"/>
      <c r="D17" s="569"/>
      <c r="E17" s="569"/>
      <c r="F17" s="569"/>
      <c r="G17" s="569"/>
      <c r="H17" s="570"/>
    </row>
    <row r="18" spans="2:8" x14ac:dyDescent="0.2">
      <c r="B18" s="593" t="s">
        <v>9</v>
      </c>
      <c r="C18" s="569"/>
      <c r="D18" s="569"/>
      <c r="E18" s="569"/>
      <c r="F18" s="569"/>
      <c r="G18" s="569"/>
      <c r="H18" s="570"/>
    </row>
    <row r="19" spans="2:8" x14ac:dyDescent="0.2">
      <c r="B19" s="418"/>
      <c r="C19" s="427"/>
      <c r="D19" s="427"/>
      <c r="E19" s="427"/>
      <c r="F19" s="427"/>
      <c r="G19" s="427"/>
      <c r="H19" s="420"/>
    </row>
    <row r="20" spans="2:8" ht="18.600000000000001" customHeight="1" x14ac:dyDescent="0.2">
      <c r="B20" s="568" t="s">
        <v>10</v>
      </c>
      <c r="C20" s="569"/>
      <c r="D20" s="569"/>
      <c r="E20" s="569"/>
      <c r="F20" s="569"/>
      <c r="G20" s="569"/>
      <c r="H20" s="570"/>
    </row>
    <row r="21" spans="2:8" ht="18.600000000000001" customHeight="1" x14ac:dyDescent="0.2">
      <c r="B21" s="418"/>
      <c r="C21" s="427"/>
      <c r="D21" s="427"/>
      <c r="E21" s="427"/>
      <c r="F21" s="427"/>
      <c r="G21" s="427"/>
      <c r="H21" s="420"/>
    </row>
    <row r="22" spans="2:8" ht="27.75" customHeight="1" x14ac:dyDescent="0.2">
      <c r="B22" s="565" t="s">
        <v>11</v>
      </c>
      <c r="C22" s="566"/>
      <c r="D22" s="566"/>
      <c r="E22" s="566"/>
      <c r="F22" s="566"/>
      <c r="G22" s="566"/>
      <c r="H22" s="567"/>
    </row>
    <row r="23" spans="2:8" ht="18.600000000000001" customHeight="1" thickBot="1" x14ac:dyDescent="0.25">
      <c r="B23" s="285"/>
      <c r="C23" s="419"/>
      <c r="D23" s="419"/>
      <c r="E23" s="419"/>
      <c r="F23" s="419"/>
      <c r="G23" s="419"/>
      <c r="H23" s="286"/>
    </row>
    <row r="24" spans="2:8" ht="12.75" thickTop="1" x14ac:dyDescent="0.2">
      <c r="B24" s="431"/>
      <c r="C24" s="557" t="s">
        <v>12</v>
      </c>
      <c r="D24" s="558"/>
      <c r="E24" s="559" t="s">
        <v>13</v>
      </c>
      <c r="F24" s="560"/>
      <c r="G24" s="275"/>
      <c r="H24" s="432"/>
    </row>
    <row r="25" spans="2:8" ht="26.25" customHeight="1" x14ac:dyDescent="0.2">
      <c r="B25" s="431"/>
      <c r="C25" s="548" t="s">
        <v>14</v>
      </c>
      <c r="D25" s="549"/>
      <c r="E25" s="546" t="s">
        <v>15</v>
      </c>
      <c r="F25" s="547"/>
      <c r="G25" s="275"/>
      <c r="H25" s="432"/>
    </row>
    <row r="26" spans="2:8" ht="30.75" customHeight="1" x14ac:dyDescent="0.2">
      <c r="B26" s="431"/>
      <c r="C26" s="548" t="s">
        <v>16</v>
      </c>
      <c r="D26" s="549"/>
      <c r="E26" s="546" t="s">
        <v>17</v>
      </c>
      <c r="F26" s="547"/>
      <c r="G26" s="275"/>
      <c r="H26" s="432"/>
    </row>
    <row r="27" spans="2:8" ht="20.45" customHeight="1" x14ac:dyDescent="0.2">
      <c r="B27" s="431"/>
      <c r="C27" s="548" t="s">
        <v>18</v>
      </c>
      <c r="D27" s="549"/>
      <c r="E27" s="546" t="s">
        <v>19</v>
      </c>
      <c r="F27" s="547"/>
      <c r="G27" s="275"/>
      <c r="H27" s="432"/>
    </row>
    <row r="28" spans="2:8" ht="29.45" customHeight="1" x14ac:dyDescent="0.2">
      <c r="B28" s="431"/>
      <c r="C28" s="599" t="s">
        <v>20</v>
      </c>
      <c r="D28" s="600"/>
      <c r="E28" s="555" t="s">
        <v>21</v>
      </c>
      <c r="F28" s="556"/>
      <c r="G28" s="275"/>
      <c r="H28" s="432"/>
    </row>
    <row r="29" spans="2:8" ht="23.1" customHeight="1" x14ac:dyDescent="0.2">
      <c r="B29" s="431"/>
      <c r="C29" s="599" t="s">
        <v>22</v>
      </c>
      <c r="D29" s="600"/>
      <c r="E29" s="555" t="s">
        <v>23</v>
      </c>
      <c r="F29" s="556"/>
      <c r="G29" s="275"/>
      <c r="H29" s="432"/>
    </row>
    <row r="30" spans="2:8" ht="47.1" customHeight="1" x14ac:dyDescent="0.2">
      <c r="B30" s="431"/>
      <c r="C30" s="599" t="s">
        <v>24</v>
      </c>
      <c r="D30" s="600"/>
      <c r="E30" s="555" t="s">
        <v>25</v>
      </c>
      <c r="F30" s="556"/>
      <c r="G30" s="275"/>
      <c r="H30" s="432"/>
    </row>
    <row r="31" spans="2:8" ht="69.75" customHeight="1" x14ac:dyDescent="0.2">
      <c r="B31" s="431"/>
      <c r="C31" s="599" t="s">
        <v>26</v>
      </c>
      <c r="D31" s="600"/>
      <c r="E31" s="555" t="s">
        <v>27</v>
      </c>
      <c r="F31" s="556"/>
      <c r="G31" s="275"/>
      <c r="H31" s="432"/>
    </row>
    <row r="32" spans="2:8" x14ac:dyDescent="0.2">
      <c r="B32" s="433"/>
      <c r="C32" s="276"/>
      <c r="D32" s="276"/>
      <c r="E32" s="277"/>
      <c r="F32" s="277"/>
      <c r="G32" s="278"/>
      <c r="H32" s="434"/>
    </row>
    <row r="33" spans="2:8" ht="54.75" customHeight="1" x14ac:dyDescent="0.2">
      <c r="B33" s="565" t="s">
        <v>28</v>
      </c>
      <c r="C33" s="566"/>
      <c r="D33" s="566"/>
      <c r="E33" s="566"/>
      <c r="F33" s="566"/>
      <c r="G33" s="566"/>
      <c r="H33" s="567"/>
    </row>
    <row r="34" spans="2:8" ht="14.45" customHeight="1" thickBot="1" x14ac:dyDescent="0.25">
      <c r="B34" s="279"/>
      <c r="C34" s="280"/>
      <c r="D34" s="280"/>
      <c r="E34" s="280"/>
      <c r="F34" s="280"/>
      <c r="G34" s="280"/>
      <c r="H34" s="281"/>
    </row>
    <row r="35" spans="2:8" ht="14.45" customHeight="1" thickTop="1" x14ac:dyDescent="0.2">
      <c r="B35" s="279"/>
      <c r="C35" s="571" t="s">
        <v>29</v>
      </c>
      <c r="D35" s="572"/>
      <c r="E35" s="559" t="s">
        <v>13</v>
      </c>
      <c r="F35" s="560"/>
      <c r="G35" s="280"/>
      <c r="H35" s="281"/>
    </row>
    <row r="36" spans="2:8" ht="52.5" customHeight="1" x14ac:dyDescent="0.2">
      <c r="B36" s="279"/>
      <c r="C36" s="573" t="s">
        <v>30</v>
      </c>
      <c r="D36" s="574"/>
      <c r="E36" s="555" t="s">
        <v>31</v>
      </c>
      <c r="F36" s="556"/>
      <c r="G36" s="280"/>
      <c r="H36" s="281"/>
    </row>
    <row r="37" spans="2:8" ht="23.45" customHeight="1" x14ac:dyDescent="0.2">
      <c r="B37" s="279"/>
      <c r="C37" s="599" t="s">
        <v>32</v>
      </c>
      <c r="D37" s="600"/>
      <c r="E37" s="555" t="s">
        <v>33</v>
      </c>
      <c r="F37" s="556"/>
      <c r="G37" s="280"/>
      <c r="H37" s="281"/>
    </row>
    <row r="38" spans="2:8" ht="57.75" customHeight="1" x14ac:dyDescent="0.2">
      <c r="B38" s="279"/>
      <c r="C38" s="599" t="s">
        <v>34</v>
      </c>
      <c r="D38" s="600"/>
      <c r="E38" s="555" t="s">
        <v>35</v>
      </c>
      <c r="F38" s="556"/>
      <c r="G38" s="280"/>
      <c r="H38" s="281"/>
    </row>
    <row r="39" spans="2:8" ht="77.45" customHeight="1" x14ac:dyDescent="0.2">
      <c r="B39" s="279"/>
      <c r="C39" s="599" t="s">
        <v>36</v>
      </c>
      <c r="D39" s="600"/>
      <c r="E39" s="555" t="s">
        <v>37</v>
      </c>
      <c r="F39" s="556"/>
      <c r="G39" s="280"/>
      <c r="H39" s="281"/>
    </row>
    <row r="40" spans="2:8" ht="36.950000000000003" customHeight="1" x14ac:dyDescent="0.2">
      <c r="B40" s="279"/>
      <c r="C40" s="599" t="s">
        <v>38</v>
      </c>
      <c r="D40" s="600"/>
      <c r="E40" s="555" t="s">
        <v>39</v>
      </c>
      <c r="F40" s="556"/>
      <c r="G40" s="280"/>
      <c r="H40" s="281"/>
    </row>
    <row r="41" spans="2:8" ht="34.5" customHeight="1" x14ac:dyDescent="0.2">
      <c r="B41" s="279"/>
      <c r="C41" s="607" t="s">
        <v>40</v>
      </c>
      <c r="D41" s="608"/>
      <c r="E41" s="563" t="s">
        <v>41</v>
      </c>
      <c r="F41" s="564"/>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65" t="s">
        <v>42</v>
      </c>
      <c r="C44" s="566"/>
      <c r="D44" s="566"/>
      <c r="E44" s="566"/>
      <c r="F44" s="566"/>
      <c r="G44" s="566"/>
      <c r="H44" s="56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7" t="s">
        <v>12</v>
      </c>
      <c r="D47" s="558"/>
      <c r="E47" s="559" t="s">
        <v>13</v>
      </c>
      <c r="F47" s="560"/>
      <c r="G47" s="275"/>
      <c r="H47" s="432"/>
    </row>
    <row r="48" spans="2:8" x14ac:dyDescent="0.2">
      <c r="B48" s="431"/>
      <c r="C48" s="548" t="s">
        <v>43</v>
      </c>
      <c r="D48" s="549"/>
      <c r="E48" s="546" t="s">
        <v>44</v>
      </c>
      <c r="F48" s="547"/>
      <c r="G48" s="275"/>
      <c r="H48" s="432"/>
    </row>
    <row r="49" spans="2:8" x14ac:dyDescent="0.2">
      <c r="B49" s="431"/>
      <c r="C49" s="548" t="s">
        <v>45</v>
      </c>
      <c r="D49" s="549"/>
      <c r="E49" s="546" t="s">
        <v>44</v>
      </c>
      <c r="F49" s="547"/>
      <c r="G49" s="275"/>
      <c r="H49" s="432"/>
    </row>
    <row r="50" spans="2:8" x14ac:dyDescent="0.2">
      <c r="B50" s="431"/>
      <c r="C50" s="548" t="s">
        <v>46</v>
      </c>
      <c r="D50" s="549"/>
      <c r="E50" s="546" t="s">
        <v>47</v>
      </c>
      <c r="F50" s="547"/>
      <c r="G50" s="275"/>
      <c r="H50" s="432"/>
    </row>
    <row r="51" spans="2:8" x14ac:dyDescent="0.2">
      <c r="B51" s="431"/>
      <c r="C51" s="548" t="s">
        <v>48</v>
      </c>
      <c r="D51" s="549"/>
      <c r="E51" s="546" t="s">
        <v>47</v>
      </c>
      <c r="F51" s="547"/>
      <c r="G51" s="275"/>
      <c r="H51" s="432"/>
    </row>
    <row r="52" spans="2:8" ht="34.5" customHeight="1" x14ac:dyDescent="0.2">
      <c r="B52" s="431"/>
      <c r="C52" s="609" t="s">
        <v>49</v>
      </c>
      <c r="D52" s="610"/>
      <c r="E52" s="611" t="s">
        <v>50</v>
      </c>
      <c r="F52" s="612"/>
      <c r="G52" s="275"/>
      <c r="H52" s="432"/>
    </row>
    <row r="53" spans="2:8" x14ac:dyDescent="0.2">
      <c r="B53" s="431"/>
      <c r="G53" s="275"/>
      <c r="H53" s="432"/>
    </row>
    <row r="54" spans="2:8" ht="12" customHeight="1" x14ac:dyDescent="0.2">
      <c r="B54" s="431"/>
      <c r="G54" s="275"/>
      <c r="H54" s="432"/>
    </row>
    <row r="55" spans="2:8" ht="18.600000000000001" customHeight="1" x14ac:dyDescent="0.2">
      <c r="B55" s="565" t="s">
        <v>51</v>
      </c>
      <c r="C55" s="566"/>
      <c r="D55" s="566"/>
      <c r="E55" s="566"/>
      <c r="F55" s="566"/>
      <c r="G55" s="566"/>
      <c r="H55" s="567"/>
    </row>
    <row r="56" spans="2:8" ht="18.600000000000001" customHeight="1" x14ac:dyDescent="0.2">
      <c r="B56" s="282"/>
      <c r="C56" s="283"/>
      <c r="D56" s="283"/>
      <c r="E56" s="283"/>
      <c r="F56" s="283"/>
      <c r="G56" s="283"/>
      <c r="H56" s="284"/>
    </row>
    <row r="57" spans="2:8" ht="63.75" customHeight="1" x14ac:dyDescent="0.2">
      <c r="B57" s="568" t="s">
        <v>52</v>
      </c>
      <c r="C57" s="569"/>
      <c r="D57" s="569"/>
      <c r="E57" s="569"/>
      <c r="F57" s="569"/>
      <c r="G57" s="569"/>
      <c r="H57" s="570"/>
    </row>
    <row r="58" spans="2:8" ht="18.600000000000001" customHeight="1" thickBot="1" x14ac:dyDescent="0.25">
      <c r="B58" s="285"/>
      <c r="C58" s="419"/>
      <c r="D58" s="419"/>
      <c r="E58" s="419"/>
      <c r="F58" s="419"/>
      <c r="G58" s="419"/>
      <c r="H58" s="286"/>
    </row>
    <row r="59" spans="2:8" ht="18.600000000000001" customHeight="1" thickTop="1" x14ac:dyDescent="0.2">
      <c r="B59" s="285"/>
      <c r="C59" s="571" t="s">
        <v>29</v>
      </c>
      <c r="D59" s="572"/>
      <c r="E59" s="559" t="s">
        <v>13</v>
      </c>
      <c r="F59" s="560"/>
      <c r="G59" s="419"/>
      <c r="H59" s="286"/>
    </row>
    <row r="60" spans="2:8" ht="53.1" customHeight="1" x14ac:dyDescent="0.2">
      <c r="B60" s="285"/>
      <c r="C60" s="575" t="s">
        <v>53</v>
      </c>
      <c r="D60" s="576"/>
      <c r="E60" s="555" t="s">
        <v>54</v>
      </c>
      <c r="F60" s="556"/>
      <c r="G60" s="419"/>
      <c r="H60" s="286"/>
    </row>
    <row r="61" spans="2:8" ht="113.25" customHeight="1" x14ac:dyDescent="0.2">
      <c r="B61" s="285"/>
      <c r="C61" s="553" t="s">
        <v>55</v>
      </c>
      <c r="D61" s="554"/>
      <c r="E61" s="577" t="s">
        <v>56</v>
      </c>
      <c r="F61" s="578"/>
      <c r="G61" s="419"/>
      <c r="H61" s="286"/>
    </row>
    <row r="62" spans="2:8" ht="54" customHeight="1" x14ac:dyDescent="0.2">
      <c r="B62" s="285"/>
      <c r="C62" s="553" t="s">
        <v>57</v>
      </c>
      <c r="D62" s="554"/>
      <c r="E62" s="555" t="s">
        <v>58</v>
      </c>
      <c r="F62" s="556"/>
      <c r="G62" s="419"/>
      <c r="H62" s="286"/>
    </row>
    <row r="63" spans="2:8" ht="51.95" customHeight="1" x14ac:dyDescent="0.2">
      <c r="B63" s="285"/>
      <c r="C63" s="553" t="s">
        <v>59</v>
      </c>
      <c r="D63" s="554"/>
      <c r="E63" s="555" t="s">
        <v>60</v>
      </c>
      <c r="F63" s="556"/>
      <c r="G63" s="419"/>
      <c r="H63" s="286"/>
    </row>
    <row r="64" spans="2:8" ht="53.45" customHeight="1" x14ac:dyDescent="0.2">
      <c r="B64" s="285"/>
      <c r="C64" s="553" t="s">
        <v>61</v>
      </c>
      <c r="D64" s="554"/>
      <c r="E64" s="555" t="s">
        <v>62</v>
      </c>
      <c r="F64" s="556"/>
      <c r="G64" s="419"/>
      <c r="H64" s="286"/>
    </row>
    <row r="65" spans="2:8" ht="48.6" customHeight="1" x14ac:dyDescent="0.2">
      <c r="B65" s="285"/>
      <c r="C65" s="553" t="s">
        <v>63</v>
      </c>
      <c r="D65" s="554"/>
      <c r="E65" s="555" t="s">
        <v>64</v>
      </c>
      <c r="F65" s="556"/>
      <c r="G65" s="419"/>
      <c r="H65" s="286"/>
    </row>
    <row r="66" spans="2:8" ht="49.5" customHeight="1" x14ac:dyDescent="0.2">
      <c r="B66" s="285"/>
      <c r="C66" s="553" t="s">
        <v>65</v>
      </c>
      <c r="D66" s="554"/>
      <c r="E66" s="555" t="s">
        <v>66</v>
      </c>
      <c r="F66" s="556"/>
      <c r="G66" s="419"/>
      <c r="H66" s="286"/>
    </row>
    <row r="67" spans="2:8" ht="50.1" customHeight="1" x14ac:dyDescent="0.2">
      <c r="B67" s="285"/>
      <c r="C67" s="553" t="s">
        <v>67</v>
      </c>
      <c r="D67" s="554"/>
      <c r="E67" s="555" t="s">
        <v>68</v>
      </c>
      <c r="F67" s="556"/>
      <c r="G67" s="419"/>
      <c r="H67" s="286"/>
    </row>
    <row r="68" spans="2:8" ht="34.5" customHeight="1" x14ac:dyDescent="0.2">
      <c r="B68" s="285"/>
      <c r="C68" s="553" t="s">
        <v>69</v>
      </c>
      <c r="D68" s="554"/>
      <c r="E68" s="555" t="s">
        <v>68</v>
      </c>
      <c r="F68" s="556"/>
      <c r="G68" s="419"/>
      <c r="H68" s="286"/>
    </row>
    <row r="69" spans="2:8" ht="34.5" customHeight="1" x14ac:dyDescent="0.2">
      <c r="B69" s="285"/>
      <c r="C69" s="553" t="s">
        <v>70</v>
      </c>
      <c r="D69" s="554"/>
      <c r="E69" s="555" t="s">
        <v>71</v>
      </c>
      <c r="F69" s="556"/>
      <c r="G69" s="419"/>
      <c r="H69" s="286"/>
    </row>
    <row r="70" spans="2:8" ht="34.5" customHeight="1" x14ac:dyDescent="0.2">
      <c r="B70" s="285"/>
      <c r="C70" s="553" t="s">
        <v>72</v>
      </c>
      <c r="D70" s="554"/>
      <c r="E70" s="555" t="s">
        <v>73</v>
      </c>
      <c r="F70" s="556"/>
      <c r="G70" s="419"/>
      <c r="H70" s="286"/>
    </row>
    <row r="71" spans="2:8" ht="34.5" customHeight="1" x14ac:dyDescent="0.2">
      <c r="B71" s="285"/>
      <c r="C71" s="553" t="s">
        <v>74</v>
      </c>
      <c r="D71" s="554"/>
      <c r="E71" s="555" t="s">
        <v>75</v>
      </c>
      <c r="F71" s="556"/>
      <c r="G71" s="419"/>
      <c r="H71" s="286"/>
    </row>
    <row r="72" spans="2:8" ht="18.600000000000001" customHeight="1" x14ac:dyDescent="0.2">
      <c r="B72" s="285"/>
      <c r="C72" s="553" t="s">
        <v>76</v>
      </c>
      <c r="D72" s="554"/>
      <c r="E72" s="555" t="s">
        <v>77</v>
      </c>
      <c r="F72" s="556"/>
      <c r="G72" s="419"/>
      <c r="H72" s="286"/>
    </row>
    <row r="73" spans="2:8" ht="18.600000000000001" customHeight="1" x14ac:dyDescent="0.2">
      <c r="B73" s="285"/>
      <c r="C73" s="553" t="s">
        <v>78</v>
      </c>
      <c r="D73" s="554"/>
      <c r="E73" s="555" t="s">
        <v>79</v>
      </c>
      <c r="F73" s="556"/>
      <c r="G73" s="419"/>
      <c r="H73" s="286"/>
    </row>
    <row r="74" spans="2:8" ht="78.75" customHeight="1" x14ac:dyDescent="0.2">
      <c r="B74" s="285"/>
      <c r="C74" s="553" t="s">
        <v>80</v>
      </c>
      <c r="D74" s="554"/>
      <c r="E74" s="555" t="s">
        <v>81</v>
      </c>
      <c r="F74" s="556"/>
      <c r="G74" s="419"/>
      <c r="H74" s="286"/>
    </row>
    <row r="75" spans="2:8" ht="39.950000000000003" customHeight="1" x14ac:dyDescent="0.2">
      <c r="B75" s="285"/>
      <c r="C75" s="553" t="s">
        <v>82</v>
      </c>
      <c r="D75" s="554"/>
      <c r="E75" s="555" t="s">
        <v>83</v>
      </c>
      <c r="F75" s="556"/>
      <c r="G75" s="419"/>
      <c r="H75" s="286"/>
    </row>
    <row r="76" spans="2:8" ht="39.950000000000003" customHeight="1" x14ac:dyDescent="0.2">
      <c r="B76" s="285"/>
      <c r="C76" s="553" t="s">
        <v>84</v>
      </c>
      <c r="D76" s="554"/>
      <c r="E76" s="555" t="s">
        <v>85</v>
      </c>
      <c r="F76" s="556"/>
      <c r="G76" s="419"/>
      <c r="H76" s="286"/>
    </row>
    <row r="77" spans="2:8" ht="39.950000000000003" customHeight="1" x14ac:dyDescent="0.2">
      <c r="B77" s="285"/>
      <c r="C77" s="553" t="s">
        <v>86</v>
      </c>
      <c r="D77" s="554"/>
      <c r="E77" s="555" t="s">
        <v>87</v>
      </c>
      <c r="F77" s="556"/>
      <c r="G77" s="419"/>
      <c r="H77" s="286"/>
    </row>
    <row r="78" spans="2:8" ht="39.950000000000003" customHeight="1" x14ac:dyDescent="0.2">
      <c r="B78" s="285"/>
      <c r="C78" s="553" t="s">
        <v>88</v>
      </c>
      <c r="D78" s="554"/>
      <c r="E78" s="555" t="s">
        <v>89</v>
      </c>
      <c r="F78" s="556"/>
      <c r="G78" s="419"/>
      <c r="H78" s="286"/>
    </row>
    <row r="79" spans="2:8" ht="39.950000000000003" customHeight="1" x14ac:dyDescent="0.2">
      <c r="B79" s="285"/>
      <c r="C79" s="553" t="s">
        <v>90</v>
      </c>
      <c r="D79" s="554"/>
      <c r="E79" s="555" t="s">
        <v>91</v>
      </c>
      <c r="F79" s="556"/>
      <c r="G79" s="419"/>
      <c r="H79" s="286"/>
    </row>
    <row r="80" spans="2:8" ht="29.45" customHeight="1" x14ac:dyDescent="0.2">
      <c r="B80" s="285"/>
      <c r="C80" s="561" t="s">
        <v>92</v>
      </c>
      <c r="D80" s="562"/>
      <c r="E80" s="563" t="s">
        <v>93</v>
      </c>
      <c r="F80" s="564"/>
      <c r="G80" s="419"/>
      <c r="H80" s="286"/>
    </row>
    <row r="81" spans="2:8" ht="18.600000000000001" customHeight="1" x14ac:dyDescent="0.2">
      <c r="B81" s="285"/>
      <c r="C81" s="419"/>
      <c r="D81" s="419"/>
      <c r="E81" s="419"/>
      <c r="F81" s="419"/>
      <c r="G81" s="419"/>
      <c r="H81" s="286"/>
    </row>
    <row r="82" spans="2:8" ht="18.600000000000001" customHeight="1" x14ac:dyDescent="0.2">
      <c r="B82" s="565" t="s">
        <v>94</v>
      </c>
      <c r="C82" s="566"/>
      <c r="D82" s="566"/>
      <c r="E82" s="566"/>
      <c r="F82" s="566"/>
      <c r="G82" s="566"/>
      <c r="H82" s="567"/>
    </row>
    <row r="83" spans="2:8" ht="18.600000000000001" customHeight="1" x14ac:dyDescent="0.2">
      <c r="B83" s="285"/>
      <c r="C83" s="419"/>
      <c r="D83" s="419"/>
      <c r="E83" s="419"/>
      <c r="F83" s="419"/>
      <c r="G83" s="419"/>
      <c r="H83" s="286"/>
    </row>
    <row r="84" spans="2:8" ht="29.45" customHeight="1" x14ac:dyDescent="0.2">
      <c r="B84" s="550" t="s">
        <v>95</v>
      </c>
      <c r="C84" s="551"/>
      <c r="D84" s="551"/>
      <c r="E84" s="551"/>
      <c r="F84" s="551"/>
      <c r="G84" s="551"/>
      <c r="H84" s="552"/>
    </row>
    <row r="85" spans="2:8" ht="18.600000000000001" customHeight="1" x14ac:dyDescent="0.2">
      <c r="B85" s="418"/>
      <c r="C85" s="427"/>
      <c r="D85" s="427"/>
      <c r="E85" s="427"/>
      <c r="F85" s="427"/>
      <c r="G85" s="427"/>
      <c r="H85" s="420"/>
    </row>
    <row r="86" spans="2:8" ht="40.5" customHeight="1" x14ac:dyDescent="0.2">
      <c r="B86" s="568" t="s">
        <v>96</v>
      </c>
      <c r="C86" s="569"/>
      <c r="D86" s="569"/>
      <c r="E86" s="569"/>
      <c r="F86" s="569"/>
      <c r="G86" s="569"/>
      <c r="H86" s="570"/>
    </row>
    <row r="87" spans="2:8" ht="12.75" thickBot="1" x14ac:dyDescent="0.25">
      <c r="B87" s="285"/>
      <c r="C87" s="419"/>
      <c r="D87" s="419"/>
      <c r="E87" s="419"/>
      <c r="F87" s="419"/>
      <c r="G87" s="419"/>
      <c r="H87" s="286"/>
    </row>
    <row r="88" spans="2:8" ht="30" customHeight="1" thickTop="1" x14ac:dyDescent="0.2">
      <c r="B88" s="285"/>
      <c r="C88" s="557" t="s">
        <v>29</v>
      </c>
      <c r="D88" s="558"/>
      <c r="E88" s="559" t="s">
        <v>13</v>
      </c>
      <c r="F88" s="560"/>
      <c r="G88" s="419"/>
      <c r="H88" s="286"/>
    </row>
    <row r="89" spans="2:8" ht="30" customHeight="1" x14ac:dyDescent="0.2">
      <c r="B89" s="285"/>
      <c r="C89" s="553" t="s">
        <v>97</v>
      </c>
      <c r="D89" s="554"/>
      <c r="E89" s="555" t="s">
        <v>98</v>
      </c>
      <c r="F89" s="556"/>
      <c r="G89" s="419"/>
      <c r="H89" s="286"/>
    </row>
    <row r="90" spans="2:8" ht="44.45" customHeight="1" x14ac:dyDescent="0.2">
      <c r="B90" s="285"/>
      <c r="C90" s="553" t="s">
        <v>99</v>
      </c>
      <c r="D90" s="554"/>
      <c r="E90" s="555" t="s">
        <v>100</v>
      </c>
      <c r="F90" s="556"/>
      <c r="G90" s="419"/>
      <c r="H90" s="286"/>
    </row>
    <row r="91" spans="2:8" ht="51" customHeight="1" x14ac:dyDescent="0.2">
      <c r="B91" s="285"/>
      <c r="C91" s="553" t="s">
        <v>101</v>
      </c>
      <c r="D91" s="554"/>
      <c r="E91" s="555" t="s">
        <v>102</v>
      </c>
      <c r="F91" s="556"/>
      <c r="G91" s="419"/>
      <c r="H91" s="286"/>
    </row>
    <row r="92" spans="2:8" ht="76.5" customHeight="1" x14ac:dyDescent="0.2">
      <c r="B92" s="285"/>
      <c r="C92" s="553" t="s">
        <v>103</v>
      </c>
      <c r="D92" s="554"/>
      <c r="E92" s="555" t="s">
        <v>104</v>
      </c>
      <c r="F92" s="556"/>
      <c r="G92" s="419"/>
      <c r="H92" s="286"/>
    </row>
    <row r="93" spans="2:8" ht="51" customHeight="1" x14ac:dyDescent="0.2">
      <c r="B93" s="285"/>
      <c r="C93" s="553" t="s">
        <v>105</v>
      </c>
      <c r="D93" s="554"/>
      <c r="E93" s="555" t="s">
        <v>106</v>
      </c>
      <c r="F93" s="556"/>
      <c r="G93" s="419"/>
      <c r="H93" s="286"/>
    </row>
    <row r="94" spans="2:8" ht="51" customHeight="1" x14ac:dyDescent="0.2">
      <c r="B94" s="285"/>
      <c r="C94" s="553" t="s">
        <v>107</v>
      </c>
      <c r="D94" s="554"/>
      <c r="E94" s="555" t="s">
        <v>108</v>
      </c>
      <c r="F94" s="556"/>
      <c r="G94" s="419"/>
      <c r="H94" s="286"/>
    </row>
    <row r="95" spans="2:8" ht="53.45" customHeight="1" x14ac:dyDescent="0.2">
      <c r="B95" s="285"/>
      <c r="C95" s="553" t="s">
        <v>109</v>
      </c>
      <c r="D95" s="554"/>
      <c r="E95" s="555" t="s">
        <v>110</v>
      </c>
      <c r="F95" s="556"/>
      <c r="G95" s="419"/>
      <c r="H95" s="286"/>
    </row>
    <row r="96" spans="2:8" ht="23.1" customHeight="1" x14ac:dyDescent="0.2">
      <c r="B96" s="285"/>
      <c r="C96" s="561" t="s">
        <v>111</v>
      </c>
      <c r="D96" s="562"/>
      <c r="E96" s="563" t="s">
        <v>112</v>
      </c>
      <c r="F96" s="564"/>
      <c r="G96" s="419"/>
      <c r="H96" s="286"/>
    </row>
    <row r="97" spans="2:8" ht="30" customHeight="1" x14ac:dyDescent="0.2">
      <c r="B97" s="285"/>
      <c r="C97" s="419"/>
      <c r="D97" s="419"/>
      <c r="E97" s="419"/>
      <c r="F97" s="419"/>
      <c r="G97" s="419"/>
      <c r="H97" s="286"/>
    </row>
    <row r="98" spans="2:8" ht="26.45" customHeight="1" x14ac:dyDescent="0.2">
      <c r="B98" s="550" t="s">
        <v>113</v>
      </c>
      <c r="C98" s="551"/>
      <c r="D98" s="551"/>
      <c r="E98" s="551"/>
      <c r="F98" s="551"/>
      <c r="G98" s="551"/>
      <c r="H98" s="552"/>
    </row>
    <row r="99" spans="2:8" ht="18.600000000000001" customHeight="1" x14ac:dyDescent="0.2">
      <c r="B99" s="421"/>
      <c r="C99" s="422"/>
      <c r="D99" s="422"/>
      <c r="E99" s="422"/>
      <c r="F99" s="422"/>
      <c r="G99" s="422"/>
      <c r="H99" s="423"/>
    </row>
    <row r="100" spans="2:8" ht="18.600000000000001" customHeight="1" x14ac:dyDescent="0.2">
      <c r="B100" s="550" t="s">
        <v>114</v>
      </c>
      <c r="C100" s="551"/>
      <c r="D100" s="551"/>
      <c r="E100" s="551"/>
      <c r="F100" s="551"/>
      <c r="G100" s="551"/>
      <c r="H100" s="552"/>
    </row>
    <row r="101" spans="2:8" ht="18.600000000000001" customHeight="1" x14ac:dyDescent="0.2">
      <c r="B101" s="421"/>
      <c r="C101" s="422"/>
      <c r="D101" s="422"/>
      <c r="E101" s="422"/>
      <c r="F101" s="422"/>
      <c r="G101" s="422"/>
      <c r="H101" s="423"/>
    </row>
    <row r="102" spans="2:8" ht="18.600000000000001" customHeight="1" x14ac:dyDescent="0.2">
      <c r="B102" s="550" t="s">
        <v>115</v>
      </c>
      <c r="C102" s="551"/>
      <c r="D102" s="551"/>
      <c r="E102" s="551"/>
      <c r="F102" s="551"/>
      <c r="G102" s="551"/>
      <c r="H102" s="552"/>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2" zoomScale="120" zoomScaleNormal="120" zoomScaleSheetLayoutView="110" workbookViewId="0">
      <selection activeCell="B7" sqref="B7:E7"/>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5703125" style="51" customWidth="1"/>
    <col min="6" max="6" width="13.85546875" style="51" customWidth="1"/>
    <col min="7" max="7" width="16.425781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9"/>
      <c r="B1" s="623" t="s">
        <v>407</v>
      </c>
      <c r="C1" s="623"/>
      <c r="D1" s="623"/>
      <c r="E1" s="624"/>
      <c r="F1" s="621" t="s">
        <v>397</v>
      </c>
      <c r="G1" s="621"/>
    </row>
    <row r="2" spans="1:69" ht="15" customHeight="1" x14ac:dyDescent="0.25">
      <c r="A2" s="619"/>
      <c r="B2" s="623"/>
      <c r="C2" s="623"/>
      <c r="D2" s="623"/>
      <c r="E2" s="624"/>
      <c r="F2" s="622" t="s">
        <v>398</v>
      </c>
      <c r="G2" s="621"/>
    </row>
    <row r="3" spans="1:69" ht="15" customHeight="1" x14ac:dyDescent="0.25">
      <c r="A3" s="619"/>
      <c r="B3" s="623"/>
      <c r="C3" s="623"/>
      <c r="D3" s="623"/>
      <c r="E3" s="624"/>
      <c r="F3" s="622" t="s">
        <v>399</v>
      </c>
      <c r="G3" s="621"/>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row>
    <row r="4" spans="1:69" s="441" customFormat="1" ht="15" customHeight="1" x14ac:dyDescent="0.3">
      <c r="A4" s="620"/>
      <c r="B4" s="625"/>
      <c r="C4" s="625"/>
      <c r="D4" s="625"/>
      <c r="E4" s="626"/>
      <c r="F4" s="622" t="s">
        <v>400</v>
      </c>
      <c r="G4" s="621"/>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613"/>
      <c r="AK4" s="613"/>
      <c r="AL4" s="526"/>
      <c r="AM4" s="526"/>
      <c r="AN4" s="526"/>
      <c r="AO4" s="526"/>
      <c r="AP4" s="526"/>
      <c r="AQ4" s="526"/>
      <c r="AR4" s="526"/>
      <c r="AS4" s="526"/>
      <c r="AT4" s="526"/>
    </row>
    <row r="5" spans="1:69" s="447" customFormat="1" ht="9.75" customHeight="1" x14ac:dyDescent="0.25">
      <c r="A5" s="615"/>
      <c r="B5" s="615"/>
      <c r="C5" s="615"/>
      <c r="D5" s="615"/>
      <c r="E5" s="615"/>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row>
    <row r="6" spans="1:69" s="441" customFormat="1" ht="20.25" customHeight="1" x14ac:dyDescent="0.3">
      <c r="A6" s="445" t="s">
        <v>14</v>
      </c>
      <c r="B6" s="616" t="s">
        <v>363</v>
      </c>
      <c r="C6" s="617"/>
      <c r="D6" s="617"/>
      <c r="E6" s="618"/>
      <c r="F6" s="473"/>
      <c r="G6" s="473"/>
      <c r="H6" s="471"/>
      <c r="I6" s="471"/>
      <c r="J6" s="471"/>
      <c r="K6" s="471"/>
      <c r="L6" s="471"/>
      <c r="M6" s="471"/>
      <c r="N6" s="471"/>
      <c r="O6" s="614"/>
      <c r="P6" s="614"/>
      <c r="Q6" s="614"/>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row>
    <row r="7" spans="1:69" s="441" customFormat="1" ht="50.25" customHeight="1" x14ac:dyDescent="0.3">
      <c r="A7" s="446" t="s">
        <v>16</v>
      </c>
      <c r="B7" s="874" t="s">
        <v>364</v>
      </c>
      <c r="C7" s="875"/>
      <c r="D7" s="875"/>
      <c r="E7" s="876"/>
      <c r="F7" s="474"/>
      <c r="G7" s="474"/>
      <c r="H7" s="472"/>
      <c r="I7" s="472"/>
      <c r="J7" s="472"/>
      <c r="K7" s="472"/>
      <c r="L7" s="472"/>
      <c r="M7" s="472"/>
      <c r="N7" s="472"/>
      <c r="O7" s="442"/>
      <c r="P7" s="443"/>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row>
    <row r="8" spans="1:69" ht="11.25" customHeight="1" x14ac:dyDescent="0.25">
      <c r="A8" s="161"/>
      <c r="B8" s="295"/>
      <c r="C8" s="295"/>
      <c r="D8" s="287"/>
      <c r="E8" s="233"/>
    </row>
    <row r="9" spans="1:69" ht="21" customHeight="1" x14ac:dyDescent="0.25">
      <c r="A9" s="628" t="s">
        <v>116</v>
      </c>
      <c r="B9" s="628" t="s">
        <v>117</v>
      </c>
      <c r="C9" s="628" t="s">
        <v>118</v>
      </c>
      <c r="D9" s="628" t="s">
        <v>119</v>
      </c>
      <c r="E9" s="628" t="s">
        <v>45</v>
      </c>
      <c r="F9" s="627"/>
    </row>
    <row r="10" spans="1:69" ht="42" customHeight="1" x14ac:dyDescent="0.25">
      <c r="A10" s="628"/>
      <c r="B10" s="628"/>
      <c r="C10" s="628"/>
      <c r="D10" s="628"/>
      <c r="E10" s="628"/>
      <c r="F10" s="627"/>
    </row>
    <row r="11" spans="1:69" s="291" customFormat="1" ht="78.75" customHeight="1" x14ac:dyDescent="0.25">
      <c r="A11" s="288" t="s">
        <v>120</v>
      </c>
      <c r="B11" s="289" t="s">
        <v>117</v>
      </c>
      <c r="C11" s="289" t="s">
        <v>330</v>
      </c>
      <c r="D11" s="289" t="s">
        <v>413</v>
      </c>
      <c r="E11" s="513" t="str">
        <f>+CONCATENATE(B11," ",C11," ",D11)</f>
        <v>Posibilidad de recibir o solicitar cualquier dádiva o beneficio a nombre propio o de terceros para gestionar un proyecto de inversión sin el cumplimiento de los requisitos en el marco de la estrategia general de presupuestos participativos</v>
      </c>
      <c r="F11" s="290"/>
    </row>
    <row r="12" spans="1:69" s="291" customFormat="1" ht="70.5" customHeight="1" x14ac:dyDescent="0.25">
      <c r="A12" s="288" t="s">
        <v>121</v>
      </c>
      <c r="B12" s="289" t="s">
        <v>117</v>
      </c>
      <c r="C12" s="289" t="s">
        <v>340</v>
      </c>
      <c r="D12" s="289" t="s">
        <v>373</v>
      </c>
      <c r="E12" s="513" t="str">
        <f t="shared" ref="E12:E30" si="0">+CONCATENATE(B12," ",C12," ",D12)</f>
        <v>Posibilidad de recibir o solicitar cualquier dádiva o beneficio a nombre propio o de terceros con el objetivo de diligenciar la encuesta del SISBEN</v>
      </c>
      <c r="F12" s="290"/>
    </row>
    <row r="13" spans="1:69" ht="94.5" customHeight="1" x14ac:dyDescent="0.25">
      <c r="A13" s="288" t="s">
        <v>122</v>
      </c>
      <c r="B13" s="289" t="s">
        <v>117</v>
      </c>
      <c r="C13" s="289" t="s">
        <v>312</v>
      </c>
      <c r="D13" s="289" t="s">
        <v>383</v>
      </c>
      <c r="E13" s="513" t="str">
        <f t="shared" si="0"/>
        <v>Posibilidad de recibir o solicitar cualquier dádiva o beneficio a nombre propio o de terceros con el fin de  emitir el concepto técnico sobre  el cumpliendo de las normas urbanísticas frente al acto administrativo y a planos aprobados por la Curaduría Urbana</v>
      </c>
      <c r="F13" s="290"/>
    </row>
    <row r="14" spans="1:69" ht="82.5" customHeight="1" x14ac:dyDescent="0.25">
      <c r="A14" s="288" t="s">
        <v>123</v>
      </c>
      <c r="B14" s="289"/>
      <c r="C14" s="289"/>
      <c r="D14" s="289"/>
      <c r="E14" s="513" t="str">
        <f t="shared" si="0"/>
        <v xml:space="preserve">  </v>
      </c>
      <c r="F14" s="290"/>
    </row>
    <row r="15" spans="1:69" ht="35.1" customHeight="1" x14ac:dyDescent="0.25">
      <c r="A15" s="288" t="s">
        <v>124</v>
      </c>
      <c r="B15" s="289"/>
      <c r="C15" s="289"/>
      <c r="D15" s="289"/>
      <c r="E15" s="513" t="str">
        <f t="shared" si="0"/>
        <v xml:space="preserve">  </v>
      </c>
      <c r="F15" s="290"/>
    </row>
    <row r="16" spans="1:69" ht="35.1" customHeight="1" x14ac:dyDescent="0.25">
      <c r="A16" s="288" t="s">
        <v>125</v>
      </c>
      <c r="B16" s="289"/>
      <c r="C16" s="289"/>
      <c r="D16" s="289"/>
      <c r="E16" s="513" t="str">
        <f t="shared" si="0"/>
        <v xml:space="preserve">  </v>
      </c>
      <c r="F16" s="290"/>
    </row>
    <row r="17" spans="1:6" ht="35.1" customHeight="1" x14ac:dyDescent="0.25">
      <c r="A17" s="288" t="s">
        <v>126</v>
      </c>
      <c r="B17" s="289"/>
      <c r="C17" s="289"/>
      <c r="D17" s="289"/>
      <c r="E17" s="513" t="str">
        <f t="shared" si="0"/>
        <v xml:space="preserve">  </v>
      </c>
      <c r="F17" s="290"/>
    </row>
    <row r="18" spans="1:6" ht="35.1" customHeight="1" x14ac:dyDescent="0.25">
      <c r="A18" s="288" t="s">
        <v>127</v>
      </c>
      <c r="B18" s="289"/>
      <c r="C18" s="289"/>
      <c r="D18" s="289"/>
      <c r="E18" s="513" t="str">
        <f t="shared" si="0"/>
        <v xml:space="preserve">  </v>
      </c>
      <c r="F18" s="290"/>
    </row>
    <row r="19" spans="1:6" ht="35.1" customHeight="1" x14ac:dyDescent="0.25">
      <c r="A19" s="288" t="s">
        <v>128</v>
      </c>
      <c r="B19" s="289"/>
      <c r="C19" s="289"/>
      <c r="D19" s="289"/>
      <c r="E19" s="513" t="str">
        <f t="shared" si="0"/>
        <v xml:space="preserve">  </v>
      </c>
      <c r="F19" s="290"/>
    </row>
    <row r="20" spans="1:6" ht="35.1" customHeight="1" x14ac:dyDescent="0.25">
      <c r="A20" s="288" t="s">
        <v>129</v>
      </c>
      <c r="B20" s="289"/>
      <c r="C20" s="289"/>
      <c r="D20" s="289"/>
      <c r="E20" s="513" t="str">
        <f t="shared" si="0"/>
        <v xml:space="preserve">  </v>
      </c>
      <c r="F20" s="290"/>
    </row>
    <row r="21" spans="1:6" ht="35.1" customHeight="1" x14ac:dyDescent="0.25">
      <c r="A21" s="288" t="s">
        <v>130</v>
      </c>
      <c r="B21" s="289"/>
      <c r="C21" s="289"/>
      <c r="D21" s="289"/>
      <c r="E21" s="513" t="str">
        <f t="shared" si="0"/>
        <v xml:space="preserve">  </v>
      </c>
      <c r="F21" s="290"/>
    </row>
    <row r="22" spans="1:6" ht="35.1" customHeight="1" x14ac:dyDescent="0.25">
      <c r="A22" s="288" t="s">
        <v>131</v>
      </c>
      <c r="B22" s="289"/>
      <c r="C22" s="289"/>
      <c r="D22" s="289"/>
      <c r="E22" s="513" t="str">
        <f t="shared" si="0"/>
        <v xml:space="preserve">  </v>
      </c>
      <c r="F22" s="290"/>
    </row>
    <row r="23" spans="1:6" ht="35.1" customHeight="1" x14ac:dyDescent="0.25">
      <c r="A23" s="288" t="s">
        <v>132</v>
      </c>
      <c r="B23" s="289"/>
      <c r="C23" s="289"/>
      <c r="D23" s="289"/>
      <c r="E23" s="513" t="str">
        <f t="shared" si="0"/>
        <v xml:space="preserve">  </v>
      </c>
      <c r="F23" s="290"/>
    </row>
    <row r="24" spans="1:6" ht="35.1" customHeight="1" x14ac:dyDescent="0.25">
      <c r="A24" s="288" t="s">
        <v>133</v>
      </c>
      <c r="B24" s="289"/>
      <c r="C24" s="289"/>
      <c r="D24" s="289"/>
      <c r="E24" s="513" t="str">
        <f t="shared" si="0"/>
        <v xml:space="preserve">  </v>
      </c>
      <c r="F24" s="290"/>
    </row>
    <row r="25" spans="1:6" ht="35.1" customHeight="1" x14ac:dyDescent="0.25">
      <c r="A25" s="288" t="s">
        <v>134</v>
      </c>
      <c r="B25" s="289"/>
      <c r="C25" s="289"/>
      <c r="D25" s="289"/>
      <c r="E25" s="513" t="str">
        <f t="shared" si="0"/>
        <v xml:space="preserve">  </v>
      </c>
      <c r="F25" s="290"/>
    </row>
    <row r="26" spans="1:6" ht="35.1" customHeight="1" x14ac:dyDescent="0.25">
      <c r="A26" s="288" t="s">
        <v>135</v>
      </c>
      <c r="B26" s="289"/>
      <c r="C26" s="289"/>
      <c r="D26" s="289"/>
      <c r="E26" s="513" t="str">
        <f t="shared" si="0"/>
        <v xml:space="preserve">  </v>
      </c>
      <c r="F26" s="290"/>
    </row>
    <row r="27" spans="1:6" ht="35.1" customHeight="1" x14ac:dyDescent="0.25">
      <c r="A27" s="288" t="s">
        <v>136</v>
      </c>
      <c r="B27" s="289"/>
      <c r="C27" s="289"/>
      <c r="D27" s="289"/>
      <c r="E27" s="513" t="str">
        <f t="shared" si="0"/>
        <v xml:space="preserve">  </v>
      </c>
      <c r="F27" s="290"/>
    </row>
    <row r="28" spans="1:6" ht="35.1" customHeight="1" x14ac:dyDescent="0.25">
      <c r="A28" s="288" t="s">
        <v>137</v>
      </c>
      <c r="B28" s="289"/>
      <c r="C28" s="289"/>
      <c r="D28" s="289"/>
      <c r="E28" s="513" t="str">
        <f t="shared" si="0"/>
        <v xml:space="preserve">  </v>
      </c>
      <c r="F28" s="290"/>
    </row>
    <row r="29" spans="1:6" ht="35.1" customHeight="1" x14ac:dyDescent="0.25">
      <c r="A29" s="288" t="s">
        <v>138</v>
      </c>
      <c r="B29" s="289"/>
      <c r="C29" s="289"/>
      <c r="D29" s="289"/>
      <c r="E29" s="513" t="str">
        <f t="shared" si="0"/>
        <v xml:space="preserve">  </v>
      </c>
      <c r="F29" s="290"/>
    </row>
    <row r="30" spans="1:6" ht="35.1" customHeight="1" x14ac:dyDescent="0.25">
      <c r="A30" s="288" t="s">
        <v>139</v>
      </c>
      <c r="B30" s="289"/>
      <c r="C30" s="289"/>
      <c r="D30" s="289"/>
      <c r="E30" s="513"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7" zoomScale="80" zoomScaleNormal="80" zoomScaleSheetLayoutView="68" workbookViewId="0">
      <selection activeCell="G5" sqref="G5"/>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1.57031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16" customFormat="1" ht="15" customHeight="1" x14ac:dyDescent="0.25">
      <c r="A1" s="619"/>
      <c r="B1" s="648" t="s">
        <v>140</v>
      </c>
      <c r="C1" s="648"/>
      <c r="D1" s="649"/>
      <c r="E1" s="645" t="s">
        <v>354</v>
      </c>
      <c r="F1" s="645"/>
      <c r="G1" s="54"/>
    </row>
    <row r="2" spans="1:25" s="516" customFormat="1" ht="15" customHeight="1" x14ac:dyDescent="0.25">
      <c r="A2" s="619"/>
      <c r="B2" s="648"/>
      <c r="C2" s="648"/>
      <c r="D2" s="649"/>
      <c r="E2" s="646" t="s">
        <v>355</v>
      </c>
      <c r="F2" s="645"/>
      <c r="G2" s="54"/>
    </row>
    <row r="3" spans="1:25" s="516" customFormat="1" ht="15" customHeight="1" x14ac:dyDescent="0.25">
      <c r="A3" s="619"/>
      <c r="B3" s="648"/>
      <c r="C3" s="648"/>
      <c r="D3" s="649"/>
      <c r="E3" s="647" t="s">
        <v>356</v>
      </c>
      <c r="F3" s="647"/>
      <c r="G3" s="54"/>
    </row>
    <row r="4" spans="1:25" s="177" customFormat="1" ht="15" customHeight="1" x14ac:dyDescent="0.25">
      <c r="A4" s="620"/>
      <c r="B4" s="650"/>
      <c r="C4" s="650"/>
      <c r="D4" s="651"/>
      <c r="E4" s="646" t="s">
        <v>362</v>
      </c>
      <c r="F4" s="646"/>
    </row>
    <row r="5" spans="1:25" s="177" customFormat="1" ht="24.75" customHeight="1" x14ac:dyDescent="0.25">
      <c r="A5" s="445" t="s">
        <v>14</v>
      </c>
      <c r="B5" s="629" t="str">
        <f>'1 Contexto e Identificación'!B6:E6</f>
        <v>PLANEACIÓN Y DIRECCIONAMIENTO ESTRATEGICO</v>
      </c>
      <c r="C5" s="630"/>
      <c r="D5" s="631"/>
      <c r="X5" s="296"/>
      <c r="Y5" s="322"/>
    </row>
    <row r="6" spans="1:25" s="177" customFormat="1" ht="51" customHeight="1" thickBot="1" x14ac:dyDescent="0.3">
      <c r="A6" s="446" t="s">
        <v>16</v>
      </c>
      <c r="B6" s="63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33"/>
      <c r="D6" s="634"/>
      <c r="E6" s="255"/>
      <c r="J6" s="297"/>
      <c r="Y6" s="322"/>
    </row>
    <row r="7" spans="1:25" s="177" customFormat="1" ht="11.25" customHeight="1" x14ac:dyDescent="0.25">
      <c r="A7" s="252"/>
      <c r="B7" s="344"/>
      <c r="C7" s="444"/>
      <c r="D7" s="297"/>
      <c r="E7" s="298"/>
      <c r="F7" s="635" t="s">
        <v>141</v>
      </c>
      <c r="G7" s="636"/>
      <c r="H7" s="636"/>
      <c r="I7" s="636"/>
      <c r="J7" s="636"/>
      <c r="K7" s="636"/>
      <c r="L7" s="636"/>
      <c r="M7" s="636"/>
      <c r="N7" s="636"/>
      <c r="O7" s="636"/>
      <c r="P7" s="636"/>
      <c r="Q7" s="637"/>
    </row>
    <row r="8" spans="1:25" s="177" customFormat="1" ht="14.45" customHeight="1" x14ac:dyDescent="0.25">
      <c r="A8" s="173"/>
      <c r="B8" s="297"/>
      <c r="C8" s="46"/>
      <c r="D8" s="297"/>
      <c r="F8" s="638"/>
      <c r="G8" s="628"/>
      <c r="H8" s="628"/>
      <c r="I8" s="628"/>
      <c r="J8" s="628"/>
      <c r="K8" s="628"/>
      <c r="L8" s="628"/>
      <c r="M8" s="628"/>
      <c r="N8" s="628"/>
      <c r="O8" s="628"/>
      <c r="P8" s="628"/>
      <c r="Q8" s="639"/>
    </row>
    <row r="9" spans="1:25" ht="12.95" customHeight="1" thickBot="1" x14ac:dyDescent="0.3">
      <c r="C9" s="252"/>
      <c r="D9" s="47"/>
      <c r="E9" s="47"/>
      <c r="F9" s="638"/>
      <c r="G9" s="628"/>
      <c r="H9" s="628"/>
      <c r="I9" s="628"/>
      <c r="J9" s="628"/>
      <c r="K9" s="628"/>
      <c r="L9" s="628"/>
      <c r="M9" s="628"/>
      <c r="N9" s="628"/>
      <c r="O9" s="628"/>
      <c r="P9" s="628"/>
      <c r="Q9" s="639"/>
    </row>
    <row r="10" spans="1:25" ht="14.45" customHeight="1" thickBot="1" x14ac:dyDescent="0.3">
      <c r="C10" s="635" t="s">
        <v>142</v>
      </c>
      <c r="D10" s="637"/>
      <c r="E10" s="643" t="s">
        <v>34</v>
      </c>
      <c r="F10" s="638"/>
      <c r="G10" s="628"/>
      <c r="H10" s="628"/>
      <c r="I10" s="628"/>
      <c r="J10" s="628"/>
      <c r="K10" s="628"/>
      <c r="L10" s="628"/>
      <c r="M10" s="628"/>
      <c r="N10" s="628"/>
      <c r="O10" s="628"/>
      <c r="P10" s="628"/>
      <c r="Q10" s="639"/>
    </row>
    <row r="11" spans="1:25" s="47" customFormat="1" ht="36" x14ac:dyDescent="0.25">
      <c r="A11" s="153" t="s">
        <v>143</v>
      </c>
      <c r="B11" s="154" t="s">
        <v>45</v>
      </c>
      <c r="C11" s="299" t="s">
        <v>144</v>
      </c>
      <c r="D11" s="300" t="s">
        <v>88</v>
      </c>
      <c r="E11" s="644"/>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73.5" customHeight="1" x14ac:dyDescent="0.25">
      <c r="A12" s="301" t="str">
        <f>'1 Contexto e Identificación'!A11</f>
        <v>R1</v>
      </c>
      <c r="B12" s="30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c r="L12" s="68"/>
      <c r="M12" s="68"/>
      <c r="N12" s="68"/>
      <c r="O12" s="68"/>
      <c r="P12" s="68"/>
      <c r="Q12" s="306"/>
    </row>
    <row r="13" spans="1:25" ht="66" customHeight="1" x14ac:dyDescent="0.25">
      <c r="A13" s="475" t="str">
        <f>'1 Contexto e Identificación'!A12</f>
        <v>R2</v>
      </c>
      <c r="B13" s="302" t="str">
        <f>+'1 Contexto e Identificación'!E12</f>
        <v>Posibilidad de recibir o solicitar cualquier dádiva o beneficio a nombre propio o de terceros con el objetivo de diligenciar la encuesta del SISBEN</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Improbable</v>
      </c>
      <c r="F13" s="360" t="str" cm="1">
        <f t="array" ref="F13">+_xlfn.IFS(G13="","",G13='12 Formulas'!$R$3,'12 Formulas'!$S$3,G13='12 Formulas'!$R$4,'12 Formulas'!$S$4,G13='12 Formulas'!$R$5,'12 Formulas'!$S$5,G13='12 Formulas'!$R$6,'12 Formulas'!$S$6,G13='12 Formulas'!$R$7,'12 Formulas'!$S$7)</f>
        <v>Improbable</v>
      </c>
      <c r="G13" s="304">
        <f t="shared" ref="G13:G30" si="0">+IF(H13="","",ROUND(AVERAGE(H13:Q13),0))</f>
        <v>2</v>
      </c>
      <c r="H13" s="305">
        <v>2</v>
      </c>
      <c r="I13" s="68">
        <v>1</v>
      </c>
      <c r="J13" s="68">
        <v>2</v>
      </c>
      <c r="K13" s="68">
        <v>2</v>
      </c>
      <c r="L13" s="68"/>
      <c r="M13" s="68"/>
      <c r="N13" s="68"/>
      <c r="O13" s="68"/>
      <c r="P13" s="68"/>
      <c r="Q13" s="306"/>
    </row>
    <row r="14" spans="1:25" ht="97.5" customHeight="1" x14ac:dyDescent="0.25">
      <c r="A14" s="301" t="str">
        <f>'1 Contexto e Identificación'!A13</f>
        <v>R3</v>
      </c>
      <c r="B14" s="30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v>3</v>
      </c>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40" t="s">
        <v>156</v>
      </c>
      <c r="B36" s="641"/>
      <c r="C36" s="641"/>
      <c r="D36" s="642"/>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T15" sqref="T15"/>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9"/>
      <c r="B1" s="656" t="s">
        <v>140</v>
      </c>
      <c r="C1" s="657"/>
      <c r="D1" s="657"/>
      <c r="E1" s="663" t="s">
        <v>354</v>
      </c>
      <c r="F1" s="664"/>
      <c r="G1" s="665"/>
    </row>
    <row r="2" spans="1:24" ht="12" customHeight="1" x14ac:dyDescent="0.25">
      <c r="A2" s="619"/>
      <c r="B2" s="658"/>
      <c r="C2" s="659"/>
      <c r="D2" s="659"/>
      <c r="E2" s="663" t="s">
        <v>355</v>
      </c>
      <c r="F2" s="664"/>
      <c r="G2" s="665"/>
    </row>
    <row r="3" spans="1:24" ht="12" customHeight="1" x14ac:dyDescent="0.25">
      <c r="A3" s="619"/>
      <c r="B3" s="658"/>
      <c r="C3" s="659"/>
      <c r="D3" s="659"/>
      <c r="E3" s="521" t="s">
        <v>356</v>
      </c>
      <c r="F3" s="522"/>
      <c r="G3" s="523"/>
    </row>
    <row r="4" spans="1:24" ht="12" customHeight="1" x14ac:dyDescent="0.25">
      <c r="A4" s="619"/>
      <c r="B4" s="658"/>
      <c r="C4" s="659"/>
      <c r="D4" s="659"/>
      <c r="E4" s="666" t="s">
        <v>361</v>
      </c>
      <c r="F4" s="667"/>
      <c r="G4" s="668"/>
    </row>
    <row r="5" spans="1:24" ht="12" customHeight="1" x14ac:dyDescent="0.25">
      <c r="A5" s="619"/>
      <c r="B5" s="658"/>
      <c r="C5" s="659"/>
      <c r="D5" s="659"/>
      <c r="E5" s="520"/>
      <c r="F5" s="520"/>
      <c r="G5" s="516"/>
    </row>
    <row r="6" spans="1:24" s="323" customFormat="1" ht="38.25" customHeight="1" x14ac:dyDescent="0.25">
      <c r="A6" s="620"/>
      <c r="B6" s="660"/>
      <c r="C6" s="661"/>
      <c r="D6" s="661"/>
      <c r="F6" s="655" t="s">
        <v>175</v>
      </c>
      <c r="G6" s="655"/>
      <c r="H6" s="655"/>
      <c r="I6" s="655"/>
      <c r="J6" s="655"/>
      <c r="K6" s="655"/>
      <c r="L6" s="655"/>
      <c r="M6" s="655"/>
    </row>
    <row r="7" spans="1:24" s="323" customFormat="1" ht="24.6" customHeight="1" x14ac:dyDescent="0.25">
      <c r="A7" s="445" t="s">
        <v>14</v>
      </c>
      <c r="B7" s="629" t="str">
        <f>'1 Contexto e Identificación'!B6:E6</f>
        <v>PLANEACIÓN Y DIRECCIONAMIENTO ESTRATEGICO</v>
      </c>
      <c r="C7" s="630"/>
      <c r="D7" s="631"/>
      <c r="F7" s="654" t="s">
        <v>176</v>
      </c>
      <c r="G7" s="654" t="s">
        <v>177</v>
      </c>
      <c r="H7" s="654" t="s">
        <v>178</v>
      </c>
      <c r="I7" s="654" t="s">
        <v>179</v>
      </c>
      <c r="J7" s="654" t="s">
        <v>180</v>
      </c>
      <c r="K7" s="654" t="s">
        <v>181</v>
      </c>
      <c r="L7" s="654" t="s">
        <v>182</v>
      </c>
      <c r="M7" s="654" t="s">
        <v>183</v>
      </c>
      <c r="N7" s="662" t="s">
        <v>184</v>
      </c>
      <c r="O7" s="654" t="s">
        <v>185</v>
      </c>
      <c r="P7" s="654" t="s">
        <v>186</v>
      </c>
      <c r="Q7" s="654" t="s">
        <v>187</v>
      </c>
      <c r="R7" s="654" t="s">
        <v>188</v>
      </c>
      <c r="S7" s="654" t="s">
        <v>189</v>
      </c>
      <c r="T7" s="654" t="s">
        <v>190</v>
      </c>
      <c r="U7" s="655" t="s">
        <v>191</v>
      </c>
      <c r="V7" s="654" t="s">
        <v>192</v>
      </c>
      <c r="W7" s="654" t="s">
        <v>193</v>
      </c>
      <c r="X7" s="654" t="s">
        <v>194</v>
      </c>
    </row>
    <row r="8" spans="1:24" ht="48.75" customHeight="1" x14ac:dyDescent="0.25">
      <c r="A8" s="446" t="s">
        <v>16</v>
      </c>
      <c r="B8" s="632"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8" s="633"/>
      <c r="D8" s="634"/>
      <c r="E8" s="52"/>
      <c r="F8" s="654"/>
      <c r="G8" s="654"/>
      <c r="H8" s="654"/>
      <c r="I8" s="654"/>
      <c r="J8" s="654"/>
      <c r="K8" s="654"/>
      <c r="L8" s="654"/>
      <c r="M8" s="654"/>
      <c r="N8" s="662"/>
      <c r="O8" s="654"/>
      <c r="P8" s="654"/>
      <c r="Q8" s="654"/>
      <c r="R8" s="654"/>
      <c r="S8" s="654"/>
      <c r="T8" s="654"/>
      <c r="U8" s="655"/>
      <c r="V8" s="654"/>
      <c r="W8" s="654"/>
      <c r="X8" s="654"/>
    </row>
    <row r="9" spans="1:24" ht="4.5" hidden="1" customHeight="1" x14ac:dyDescent="0.25">
      <c r="A9" s="161"/>
      <c r="D9" s="51"/>
      <c r="F9" s="654"/>
      <c r="G9" s="654"/>
      <c r="H9" s="654"/>
      <c r="I9" s="654"/>
      <c r="J9" s="654"/>
      <c r="K9" s="654"/>
      <c r="L9" s="654"/>
      <c r="M9" s="654"/>
      <c r="N9" s="662"/>
      <c r="O9" s="654"/>
      <c r="P9" s="654"/>
      <c r="Q9" s="654"/>
      <c r="R9" s="654"/>
      <c r="S9" s="654"/>
      <c r="T9" s="654"/>
      <c r="U9" s="655"/>
      <c r="V9" s="654"/>
      <c r="W9" s="654"/>
      <c r="X9" s="654"/>
    </row>
    <row r="10" spans="1:24" ht="7.5" customHeight="1" x14ac:dyDescent="0.25">
      <c r="A10" s="161"/>
      <c r="D10" s="51"/>
      <c r="F10" s="654"/>
      <c r="G10" s="654"/>
      <c r="H10" s="654"/>
      <c r="I10" s="654"/>
      <c r="J10" s="654"/>
      <c r="K10" s="654"/>
      <c r="L10" s="654"/>
      <c r="M10" s="654"/>
      <c r="N10" s="662"/>
      <c r="O10" s="654"/>
      <c r="P10" s="654"/>
      <c r="Q10" s="654"/>
      <c r="R10" s="654"/>
      <c r="S10" s="654"/>
      <c r="T10" s="654"/>
      <c r="U10" s="655"/>
      <c r="V10" s="654"/>
      <c r="W10" s="654"/>
      <c r="X10" s="654"/>
    </row>
    <row r="11" spans="1:24" ht="25.5" customHeight="1" x14ac:dyDescent="0.25">
      <c r="A11" s="628" t="s">
        <v>195</v>
      </c>
      <c r="B11" s="628"/>
      <c r="C11" s="51"/>
      <c r="D11" s="51"/>
      <c r="F11" s="654"/>
      <c r="G11" s="654"/>
      <c r="H11" s="654"/>
      <c r="I11" s="654"/>
      <c r="J11" s="654"/>
      <c r="K11" s="654"/>
      <c r="L11" s="654"/>
      <c r="M11" s="654"/>
      <c r="N11" s="662"/>
      <c r="O11" s="654"/>
      <c r="P11" s="654"/>
      <c r="Q11" s="654"/>
      <c r="R11" s="654"/>
      <c r="S11" s="654"/>
      <c r="T11" s="654"/>
      <c r="U11" s="655"/>
      <c r="V11" s="654"/>
      <c r="W11" s="654"/>
      <c r="X11" s="654"/>
    </row>
    <row r="12" spans="1:24" ht="6.95" customHeight="1" x14ac:dyDescent="0.25">
      <c r="D12" s="54"/>
      <c r="F12" s="654"/>
      <c r="G12" s="654"/>
      <c r="H12" s="654"/>
      <c r="I12" s="654"/>
      <c r="J12" s="654"/>
      <c r="K12" s="654"/>
      <c r="L12" s="654"/>
      <c r="M12" s="654"/>
      <c r="N12" s="662"/>
      <c r="O12" s="654"/>
      <c r="P12" s="654"/>
      <c r="Q12" s="654"/>
      <c r="R12" s="654"/>
      <c r="S12" s="654"/>
      <c r="T12" s="654"/>
      <c r="U12" s="655"/>
      <c r="V12" s="654"/>
      <c r="W12" s="654"/>
      <c r="X12" s="654"/>
    </row>
    <row r="13" spans="1:24" ht="37.5" customHeight="1" x14ac:dyDescent="0.25">
      <c r="A13" s="143" t="s">
        <v>143</v>
      </c>
      <c r="B13" s="324" t="s">
        <v>45</v>
      </c>
      <c r="C13" s="151" t="s">
        <v>196</v>
      </c>
      <c r="D13" s="151" t="s">
        <v>48</v>
      </c>
      <c r="F13" s="654"/>
      <c r="G13" s="654"/>
      <c r="H13" s="654"/>
      <c r="I13" s="654"/>
      <c r="J13" s="654"/>
      <c r="K13" s="654"/>
      <c r="L13" s="654"/>
      <c r="M13" s="654"/>
      <c r="N13" s="662"/>
      <c r="O13" s="654"/>
      <c r="P13" s="654"/>
      <c r="Q13" s="654"/>
      <c r="R13" s="654"/>
      <c r="S13" s="654"/>
      <c r="T13" s="654"/>
      <c r="U13" s="655"/>
      <c r="V13" s="654"/>
      <c r="W13" s="654"/>
      <c r="X13" s="654"/>
    </row>
    <row r="14" spans="1:24" ht="62.25" customHeight="1" x14ac:dyDescent="0.25">
      <c r="A14" s="325" t="str">
        <f>'1 Contexto e Identificación'!A11</f>
        <v>R1</v>
      </c>
      <c r="B14" s="326"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4" s="327" t="str">
        <f>+_xlfn.IFS(D14=0,"",U14='12 Formulas'!$J$3,'12 Formulas'!$L$7,D14&gt;=12,'12 Formulas'!$L$7,D14&gt;=6,'12 Formulas'!$L$6,D14&gt;=1,'12 Formulas'!$L$5)</f>
        <v>Mayor</v>
      </c>
      <c r="D14" s="328">
        <f>+COUNTIF(F14:X14,'12 Formulas'!$J$3)</f>
        <v>10</v>
      </c>
      <c r="E14" s="329"/>
      <c r="F14" s="68" t="s">
        <v>314</v>
      </c>
      <c r="G14" s="68" t="s">
        <v>327</v>
      </c>
      <c r="H14" s="68" t="s">
        <v>327</v>
      </c>
      <c r="I14" s="68" t="s">
        <v>327</v>
      </c>
      <c r="J14" s="68" t="s">
        <v>314</v>
      </c>
      <c r="K14" s="68" t="s">
        <v>314</v>
      </c>
      <c r="L14" s="68" t="s">
        <v>314</v>
      </c>
      <c r="M14" s="68" t="s">
        <v>314</v>
      </c>
      <c r="N14" s="68" t="s">
        <v>327</v>
      </c>
      <c r="O14" s="68" t="s">
        <v>314</v>
      </c>
      <c r="P14" s="68" t="s">
        <v>314</v>
      </c>
      <c r="Q14" s="68" t="s">
        <v>314</v>
      </c>
      <c r="R14" s="68" t="s">
        <v>327</v>
      </c>
      <c r="S14" s="68" t="s">
        <v>314</v>
      </c>
      <c r="T14" s="68" t="s">
        <v>314</v>
      </c>
      <c r="U14" s="68" t="s">
        <v>327</v>
      </c>
      <c r="V14" s="68" t="s">
        <v>327</v>
      </c>
      <c r="W14" s="68" t="s">
        <v>327</v>
      </c>
      <c r="X14" s="68" t="s">
        <v>327</v>
      </c>
    </row>
    <row r="15" spans="1:24" ht="50.45" customHeight="1" x14ac:dyDescent="0.25">
      <c r="A15" s="476" t="str">
        <f>'1 Contexto e Identificación'!A12</f>
        <v>R2</v>
      </c>
      <c r="B15" s="326" t="str">
        <f>+'1 Contexto e Identificación'!E12</f>
        <v>Posibilidad de recibir o solicitar cualquier dádiva o beneficio a nombre propio o de terceros con el objetivo de diligenciar la encuesta del SISBEN</v>
      </c>
      <c r="C15" s="327" t="str" cm="1">
        <f t="array" ref="C15">+_xlfn.IFS(D15=0,"",U15='12 Formulas'!$J$3,'12 Formulas'!$L$7,D15&gt;=12,'12 Formulas'!$L$7,D15&gt;=6,'12 Formulas'!$L$6,D15&gt;=1,'12 Formulas'!$L$5)</f>
        <v>Mayor</v>
      </c>
      <c r="D15" s="328">
        <f>+COUNTIF(F15:X15,'12 Formulas'!$J$3)</f>
        <v>8</v>
      </c>
      <c r="E15" s="329"/>
      <c r="F15" s="68" t="s">
        <v>314</v>
      </c>
      <c r="G15" s="68" t="s">
        <v>327</v>
      </c>
      <c r="H15" s="68" t="s">
        <v>327</v>
      </c>
      <c r="I15" s="68" t="s">
        <v>327</v>
      </c>
      <c r="J15" s="68" t="s">
        <v>314</v>
      </c>
      <c r="K15" s="68" t="s">
        <v>327</v>
      </c>
      <c r="L15" s="68" t="s">
        <v>314</v>
      </c>
      <c r="M15" s="68" t="s">
        <v>314</v>
      </c>
      <c r="N15" s="68" t="s">
        <v>327</v>
      </c>
      <c r="O15" s="68" t="s">
        <v>314</v>
      </c>
      <c r="P15" s="68" t="s">
        <v>314</v>
      </c>
      <c r="Q15" s="68" t="s">
        <v>314</v>
      </c>
      <c r="R15" s="68" t="s">
        <v>327</v>
      </c>
      <c r="S15" s="68" t="s">
        <v>314</v>
      </c>
      <c r="T15" s="68" t="s">
        <v>327</v>
      </c>
      <c r="U15" s="68" t="s">
        <v>327</v>
      </c>
      <c r="V15" s="68" t="s">
        <v>327</v>
      </c>
      <c r="W15" s="68" t="s">
        <v>327</v>
      </c>
      <c r="X15" s="68" t="s">
        <v>327</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6" s="327" t="str" cm="1">
        <f t="array" ref="C16">+_xlfn.IFS(D16=0,"",U16='12 Formulas'!$J$3,'12 Formulas'!$L$7,D16&gt;=12,'12 Formulas'!$L$7,D16&gt;=6,'12 Formulas'!$L$6,D16&gt;=1,'12 Formulas'!$L$5)</f>
        <v>Catastrófico</v>
      </c>
      <c r="D16" s="328">
        <f>+COUNTIF(F16:X16,'12 Formulas'!$J$3)</f>
        <v>12</v>
      </c>
      <c r="E16" s="329"/>
      <c r="F16" s="68" t="s">
        <v>314</v>
      </c>
      <c r="G16" s="68" t="s">
        <v>314</v>
      </c>
      <c r="H16" s="68" t="s">
        <v>327</v>
      </c>
      <c r="I16" s="68" t="s">
        <v>327</v>
      </c>
      <c r="J16" s="68" t="s">
        <v>314</v>
      </c>
      <c r="K16" s="68" t="s">
        <v>314</v>
      </c>
      <c r="L16" s="68" t="s">
        <v>314</v>
      </c>
      <c r="M16" s="68" t="s">
        <v>314</v>
      </c>
      <c r="N16" s="68" t="s">
        <v>327</v>
      </c>
      <c r="O16" s="68" t="s">
        <v>314</v>
      </c>
      <c r="P16" s="68" t="s">
        <v>314</v>
      </c>
      <c r="Q16" s="68" t="s">
        <v>314</v>
      </c>
      <c r="R16" s="68" t="s">
        <v>314</v>
      </c>
      <c r="S16" s="68" t="s">
        <v>314</v>
      </c>
      <c r="T16" s="68" t="s">
        <v>314</v>
      </c>
      <c r="U16" s="68" t="s">
        <v>327</v>
      </c>
      <c r="V16" s="68" t="s">
        <v>327</v>
      </c>
      <c r="W16" s="68" t="s">
        <v>327</v>
      </c>
      <c r="X16" s="68" t="s">
        <v>327</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52"/>
      <c r="F34" s="653"/>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19" t="s">
        <v>206</v>
      </c>
      <c r="B39" s="619"/>
      <c r="C39" s="619"/>
      <c r="D39" s="61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3.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8" t="s">
        <v>140</v>
      </c>
      <c r="C1" s="648"/>
      <c r="D1" s="648"/>
      <c r="E1" s="648"/>
      <c r="F1" s="684" t="s">
        <v>357</v>
      </c>
      <c r="G1" s="685"/>
      <c r="H1" s="686"/>
      <c r="I1" s="516"/>
      <c r="J1" s="516"/>
      <c r="K1" s="516"/>
      <c r="L1" s="516"/>
      <c r="M1" s="516"/>
      <c r="N1" s="516"/>
      <c r="AD1" s="516"/>
      <c r="AE1" s="516"/>
      <c r="AF1" s="516"/>
      <c r="AG1" s="516"/>
      <c r="AH1" s="516"/>
    </row>
    <row r="2" spans="1:36" ht="15" customHeight="1" x14ac:dyDescent="0.25">
      <c r="A2" s="619"/>
      <c r="B2" s="648"/>
      <c r="C2" s="648"/>
      <c r="D2" s="648"/>
      <c r="E2" s="648"/>
      <c r="F2" s="687" t="s">
        <v>365</v>
      </c>
      <c r="G2" s="685"/>
      <c r="H2" s="686"/>
      <c r="I2" s="516"/>
      <c r="J2" s="516"/>
      <c r="K2" s="516"/>
      <c r="L2" s="516"/>
      <c r="M2" s="516"/>
      <c r="N2" s="516"/>
      <c r="AD2" s="516"/>
      <c r="AE2" s="516"/>
      <c r="AF2" s="516"/>
      <c r="AG2" s="516"/>
      <c r="AH2" s="516"/>
    </row>
    <row r="3" spans="1:36" ht="15" customHeight="1" x14ac:dyDescent="0.25">
      <c r="A3" s="619"/>
      <c r="B3" s="648"/>
      <c r="C3" s="648"/>
      <c r="D3" s="648"/>
      <c r="E3" s="648"/>
      <c r="F3" s="687" t="s">
        <v>366</v>
      </c>
      <c r="G3" s="685"/>
      <c r="H3" s="686"/>
      <c r="I3" s="516"/>
      <c r="J3" s="516"/>
      <c r="K3" s="516"/>
      <c r="L3" s="516"/>
      <c r="M3" s="516"/>
      <c r="N3" s="516"/>
      <c r="AD3" s="516"/>
      <c r="AE3" s="516"/>
      <c r="AF3" s="516"/>
      <c r="AG3" s="516"/>
      <c r="AH3" s="516"/>
    </row>
    <row r="4" spans="1:36" s="293" customFormat="1" ht="15" customHeight="1" x14ac:dyDescent="0.25">
      <c r="A4" s="620"/>
      <c r="B4" s="650"/>
      <c r="C4" s="650"/>
      <c r="D4" s="650"/>
      <c r="E4" s="650"/>
      <c r="F4" s="688" t="s">
        <v>367</v>
      </c>
      <c r="G4" s="685"/>
      <c r="H4" s="686"/>
      <c r="AD4" s="177"/>
      <c r="AE4" s="177"/>
      <c r="AF4" s="177"/>
      <c r="AG4" s="177"/>
      <c r="AH4" s="177"/>
    </row>
    <row r="5" spans="1:36" s="293" customFormat="1" ht="20.25" customHeight="1" x14ac:dyDescent="0.25">
      <c r="A5" s="445" t="s">
        <v>14</v>
      </c>
      <c r="B5" s="629" t="str">
        <f>'3 Impacto'!B7:D7</f>
        <v>PLANEACIÓN Y DIRECCIONAMIENTO ESTRATEGICO</v>
      </c>
      <c r="C5" s="630"/>
      <c r="D5" s="630"/>
      <c r="E5" s="631"/>
      <c r="G5" s="448"/>
      <c r="H5" s="43"/>
      <c r="I5" s="44"/>
      <c r="W5" s="341"/>
      <c r="X5" s="342"/>
      <c r="AD5" s="177"/>
      <c r="AE5" s="177"/>
      <c r="AF5" s="177"/>
      <c r="AG5" s="177"/>
      <c r="AH5" s="177"/>
    </row>
    <row r="6" spans="1:36" s="293" customFormat="1" ht="61.5" customHeight="1" x14ac:dyDescent="0.25">
      <c r="A6" s="446" t="s">
        <v>16</v>
      </c>
      <c r="B6" s="678" t="str">
        <f>'3 Impacto'!B8:D8</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79"/>
      <c r="D6" s="679"/>
      <c r="E6" s="680"/>
      <c r="I6" s="343"/>
      <c r="X6" s="342"/>
      <c r="AD6" s="177"/>
      <c r="AE6" s="177"/>
      <c r="AF6" s="177"/>
      <c r="AG6" s="177"/>
      <c r="AH6" s="177"/>
    </row>
    <row r="7" spans="1:36" s="293" customFormat="1" ht="8.25" customHeight="1" x14ac:dyDescent="0.25">
      <c r="A7" s="161"/>
      <c r="B7" s="396"/>
      <c r="C7" s="396"/>
      <c r="D7" s="396"/>
      <c r="G7" s="449"/>
      <c r="H7" s="450"/>
      <c r="K7" s="46"/>
      <c r="L7" s="343"/>
      <c r="AD7" s="177"/>
      <c r="AE7" s="177"/>
      <c r="AF7" s="177"/>
      <c r="AG7" s="177"/>
      <c r="AH7" s="177"/>
    </row>
    <row r="8" spans="1:36" s="293" customFormat="1" ht="7.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207</v>
      </c>
      <c r="H9" s="675"/>
      <c r="I9" s="675"/>
      <c r="J9" s="675"/>
      <c r="K9" s="675"/>
      <c r="L9" s="675"/>
      <c r="M9" s="676"/>
      <c r="O9" s="346"/>
      <c r="P9" s="346"/>
      <c r="Q9" s="347"/>
      <c r="R9" s="348"/>
      <c r="S9" s="348"/>
      <c r="T9" s="681" t="s">
        <v>90</v>
      </c>
      <c r="U9" s="682"/>
      <c r="V9" s="683"/>
      <c r="AD9" s="177"/>
      <c r="AE9" s="177"/>
      <c r="AF9" s="177"/>
      <c r="AG9" s="177"/>
      <c r="AH9" s="177"/>
    </row>
    <row r="10" spans="1:36" ht="12.75" thickBot="1" x14ac:dyDescent="0.3">
      <c r="A10" s="349"/>
      <c r="B10" s="350"/>
      <c r="C10" s="635" t="s">
        <v>208</v>
      </c>
      <c r="D10" s="636"/>
      <c r="E10" s="637"/>
      <c r="F10" s="47"/>
      <c r="G10" s="351"/>
      <c r="H10" s="352"/>
      <c r="I10" s="636" t="s">
        <v>90</v>
      </c>
      <c r="J10" s="636"/>
      <c r="K10" s="636"/>
      <c r="L10" s="636"/>
      <c r="M10" s="63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+'2 Probabilidad'!E13</f>
        <v>Improbable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R2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R3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42" zoomScale="140" zoomScaleNormal="140" zoomScaleSheetLayoutView="100" workbookViewId="0">
      <selection activeCell="J44" sqref="J4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4.28515625" style="55" customWidth="1"/>
    <col min="8" max="8" width="9.140625" style="52" customWidth="1"/>
    <col min="9" max="9" width="30.1406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9"/>
      <c r="B1" s="648" t="s">
        <v>140</v>
      </c>
      <c r="C1" s="648"/>
      <c r="D1" s="648"/>
      <c r="E1" s="648"/>
      <c r="F1" s="761" t="s">
        <v>401</v>
      </c>
      <c r="G1" s="685"/>
      <c r="H1" s="686"/>
      <c r="I1" s="516"/>
      <c r="J1" s="516"/>
      <c r="K1" s="516"/>
      <c r="L1" s="516"/>
      <c r="M1" s="516"/>
      <c r="N1" s="516"/>
      <c r="O1" s="516"/>
      <c r="P1" s="516"/>
      <c r="Q1" s="516"/>
      <c r="R1" s="516"/>
      <c r="S1" s="516"/>
      <c r="T1" s="516"/>
      <c r="U1" s="516"/>
      <c r="W1" s="516"/>
      <c r="AM1" s="516"/>
      <c r="AN1" s="516"/>
      <c r="AO1" s="516"/>
      <c r="AP1" s="516"/>
      <c r="AQ1" s="516"/>
    </row>
    <row r="2" spans="1:45" ht="15" customHeight="1" x14ac:dyDescent="0.25">
      <c r="A2" s="619"/>
      <c r="B2" s="648"/>
      <c r="C2" s="648"/>
      <c r="D2" s="648"/>
      <c r="E2" s="648"/>
      <c r="F2" s="687" t="s">
        <v>365</v>
      </c>
      <c r="G2" s="685"/>
      <c r="H2" s="686"/>
      <c r="I2" s="516"/>
      <c r="J2" s="516"/>
      <c r="K2" s="516"/>
      <c r="L2" s="516"/>
      <c r="M2" s="516"/>
      <c r="N2" s="516"/>
      <c r="O2" s="516"/>
      <c r="P2" s="516"/>
      <c r="Q2" s="516"/>
      <c r="R2" s="516"/>
      <c r="S2" s="516"/>
      <c r="T2" s="516"/>
      <c r="U2" s="516"/>
      <c r="W2" s="516"/>
      <c r="AM2" s="516"/>
      <c r="AN2" s="516"/>
      <c r="AO2" s="516"/>
      <c r="AP2" s="516"/>
      <c r="AQ2" s="516"/>
    </row>
    <row r="3" spans="1:45" ht="15" customHeight="1" x14ac:dyDescent="0.25">
      <c r="A3" s="619"/>
      <c r="B3" s="648"/>
      <c r="C3" s="648"/>
      <c r="D3" s="648"/>
      <c r="E3" s="648"/>
      <c r="F3" s="687" t="s">
        <v>366</v>
      </c>
      <c r="G3" s="685"/>
      <c r="H3" s="686"/>
      <c r="I3" s="516"/>
      <c r="J3" s="516"/>
      <c r="K3" s="516"/>
      <c r="L3" s="516"/>
      <c r="M3" s="516"/>
      <c r="N3" s="516"/>
      <c r="O3" s="516"/>
      <c r="P3" s="516"/>
      <c r="Q3" s="516"/>
      <c r="R3" s="516"/>
      <c r="S3" s="516"/>
      <c r="T3" s="516"/>
      <c r="U3" s="516"/>
      <c r="W3" s="516"/>
      <c r="AM3" s="516"/>
      <c r="AN3" s="516"/>
      <c r="AO3" s="516"/>
      <c r="AP3" s="516"/>
      <c r="AQ3" s="516"/>
    </row>
    <row r="4" spans="1:45" s="174" customFormat="1" ht="15" customHeight="1" x14ac:dyDescent="0.2">
      <c r="A4" s="620"/>
      <c r="B4" s="650"/>
      <c r="C4" s="650"/>
      <c r="D4" s="650"/>
      <c r="E4" s="650"/>
      <c r="F4" s="688" t="s">
        <v>368</v>
      </c>
      <c r="G4" s="685"/>
      <c r="H4" s="686"/>
      <c r="AE4" s="256"/>
      <c r="AI4" s="45"/>
      <c r="AJ4" s="253"/>
      <c r="AK4" s="256"/>
      <c r="AM4" s="177"/>
      <c r="AN4" s="177"/>
      <c r="AO4" s="177"/>
      <c r="AP4" s="177"/>
      <c r="AQ4" s="177"/>
    </row>
    <row r="5" spans="1:45" s="174" customFormat="1" ht="18" customHeight="1" x14ac:dyDescent="0.2">
      <c r="A5" s="445" t="s">
        <v>14</v>
      </c>
      <c r="B5" s="629" t="str">
        <f>'1 Contexto e Identificación'!B6:E6</f>
        <v>PLANEACIÓN Y DIRECCIONAMIENTO ESTRATEGICO</v>
      </c>
      <c r="C5" s="630"/>
      <c r="D5" s="630"/>
      <c r="E5" s="631"/>
      <c r="F5" s="252"/>
      <c r="G5" s="252"/>
      <c r="AE5" s="77"/>
      <c r="AF5" s="384"/>
      <c r="AI5" s="45"/>
      <c r="AJ5" s="253"/>
      <c r="AK5" s="255"/>
      <c r="AM5" s="177"/>
      <c r="AN5" s="177"/>
      <c r="AO5" s="177"/>
      <c r="AP5" s="177"/>
      <c r="AQ5" s="177"/>
    </row>
    <row r="6" spans="1:45" s="174" customFormat="1" ht="60" customHeight="1" x14ac:dyDescent="0.2">
      <c r="A6" s="446" t="s">
        <v>16</v>
      </c>
      <c r="B6" s="689"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90"/>
      <c r="D6" s="690"/>
      <c r="E6" s="691"/>
      <c r="G6" s="254" t="s">
        <v>215</v>
      </c>
      <c r="H6" s="43"/>
      <c r="I6" s="44"/>
      <c r="AE6" s="256"/>
      <c r="AF6" s="384"/>
      <c r="AI6" s="45"/>
      <c r="AJ6" s="253"/>
      <c r="AK6" s="255"/>
      <c r="AM6" s="177"/>
      <c r="AN6" s="177"/>
      <c r="AO6" s="177"/>
      <c r="AP6" s="177"/>
      <c r="AQ6" s="177"/>
    </row>
    <row r="7" spans="1:45" s="174" customFormat="1" ht="9.75" customHeight="1" thickBot="1" x14ac:dyDescent="0.25">
      <c r="A7" s="161"/>
      <c r="B7" s="344"/>
      <c r="C7" s="448"/>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49"/>
      <c r="B8" s="450"/>
      <c r="C8" s="46"/>
      <c r="D8" s="343"/>
      <c r="AE8" s="256"/>
      <c r="AI8" s="256"/>
      <c r="AJ8" s="256"/>
      <c r="AK8" s="256"/>
      <c r="AM8" s="177"/>
      <c r="AN8" s="177"/>
      <c r="AO8" s="177"/>
      <c r="AP8" s="177"/>
      <c r="AQ8" s="177"/>
    </row>
    <row r="9" spans="1:45" s="257" customFormat="1" ht="15" customHeight="1" thickBot="1" x14ac:dyDescent="0.25">
      <c r="A9" s="47"/>
      <c r="B9" s="251"/>
      <c r="C9" s="150"/>
      <c r="D9" s="255"/>
      <c r="E9" s="258"/>
      <c r="J9" s="741" t="s">
        <v>57</v>
      </c>
      <c r="K9" s="742"/>
      <c r="L9" s="742"/>
      <c r="M9" s="742"/>
      <c r="N9" s="742"/>
      <c r="O9" s="742"/>
      <c r="P9" s="742"/>
      <c r="Q9" s="742"/>
      <c r="R9" s="742"/>
      <c r="S9" s="742"/>
      <c r="T9" s="742"/>
      <c r="U9" s="742"/>
      <c r="V9" s="742"/>
      <c r="W9" s="743"/>
      <c r="X9" s="738" t="s">
        <v>216</v>
      </c>
      <c r="Y9" s="73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1"/>
      <c r="C10" s="692" t="s">
        <v>208</v>
      </c>
      <c r="D10" s="720"/>
      <c r="E10" s="694"/>
      <c r="J10" s="721" t="s">
        <v>59</v>
      </c>
      <c r="K10" s="722"/>
      <c r="L10" s="722"/>
      <c r="M10" s="722"/>
      <c r="N10" s="713" t="s">
        <v>61</v>
      </c>
      <c r="O10" s="714"/>
      <c r="P10" s="713" t="s">
        <v>63</v>
      </c>
      <c r="Q10" s="714"/>
      <c r="R10" s="713" t="s">
        <v>65</v>
      </c>
      <c r="S10" s="714"/>
      <c r="T10" s="713" t="s">
        <v>67</v>
      </c>
      <c r="U10" s="714"/>
      <c r="V10" s="713" t="s">
        <v>69</v>
      </c>
      <c r="W10" s="745"/>
      <c r="X10" s="740"/>
      <c r="Y10" s="740"/>
      <c r="Z10" s="729" t="s">
        <v>217</v>
      </c>
      <c r="AA10" s="730"/>
      <c r="AB10" s="733" t="s">
        <v>76</v>
      </c>
      <c r="AC10" s="734"/>
      <c r="AD10" s="731" t="s">
        <v>78</v>
      </c>
      <c r="AE10" s="709" t="s">
        <v>80</v>
      </c>
      <c r="AF10" s="710"/>
      <c r="AG10" s="628" t="s">
        <v>218</v>
      </c>
      <c r="AH10" s="703" t="s">
        <v>219</v>
      </c>
      <c r="AI10" s="692" t="s">
        <v>220</v>
      </c>
      <c r="AJ10" s="693"/>
      <c r="AK10" s="694"/>
      <c r="AL10" s="66"/>
    </row>
    <row r="11" spans="1:45" s="47" customFormat="1" ht="80.25" customHeight="1" thickBot="1" x14ac:dyDescent="0.25">
      <c r="A11" s="452" t="s">
        <v>221</v>
      </c>
      <c r="B11" s="452" t="s">
        <v>222</v>
      </c>
      <c r="C11" s="94" t="s">
        <v>88</v>
      </c>
      <c r="D11" s="86" t="s">
        <v>90</v>
      </c>
      <c r="E11" s="93" t="s">
        <v>209</v>
      </c>
      <c r="F11" s="144"/>
      <c r="G11" s="145" t="s">
        <v>53</v>
      </c>
      <c r="H11" s="144"/>
      <c r="I11" s="145" t="s">
        <v>55</v>
      </c>
      <c r="J11" s="737" t="s">
        <v>223</v>
      </c>
      <c r="K11" s="719"/>
      <c r="L11" s="718" t="s">
        <v>224</v>
      </c>
      <c r="M11" s="719"/>
      <c r="N11" s="718" t="s">
        <v>225</v>
      </c>
      <c r="O11" s="719"/>
      <c r="P11" s="718" t="s">
        <v>64</v>
      </c>
      <c r="Q11" s="719"/>
      <c r="R11" s="718" t="s">
        <v>66</v>
      </c>
      <c r="S11" s="719"/>
      <c r="T11" s="718" t="s">
        <v>226</v>
      </c>
      <c r="U11" s="719"/>
      <c r="V11" s="718" t="s">
        <v>227</v>
      </c>
      <c r="W11" s="744"/>
      <c r="X11" s="146" t="s">
        <v>228</v>
      </c>
      <c r="Y11" s="147" t="s">
        <v>229</v>
      </c>
      <c r="Z11" s="107" t="s">
        <v>230</v>
      </c>
      <c r="AA11" s="108" t="s">
        <v>74</v>
      </c>
      <c r="AB11" s="735"/>
      <c r="AC11" s="736"/>
      <c r="AD11" s="732"/>
      <c r="AE11" s="711"/>
      <c r="AF11" s="712"/>
      <c r="AG11" s="725"/>
      <c r="AH11" s="704"/>
      <c r="AI11" s="95" t="s">
        <v>88</v>
      </c>
      <c r="AJ11" s="97" t="s">
        <v>90</v>
      </c>
      <c r="AK11" s="96" t="s">
        <v>231</v>
      </c>
      <c r="AL11" s="391"/>
      <c r="AM11" s="391"/>
      <c r="AN11" s="391"/>
      <c r="AO11" s="391"/>
      <c r="AP11" s="391"/>
      <c r="AQ11" s="391"/>
      <c r="AR11" s="391"/>
      <c r="AS11" s="391"/>
    </row>
    <row r="12" spans="1:45" ht="73.5" customHeight="1" x14ac:dyDescent="0.2">
      <c r="A12" s="752" t="str">
        <f>'1 Contexto e Identificación'!$A$11</f>
        <v>R1</v>
      </c>
      <c r="B12" s="753"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748" t="str">
        <f>+'4 Mapa Calor Inherente'!$C$12</f>
        <v>Rara vez</v>
      </c>
      <c r="D12" s="750" t="str">
        <f>+'4 Mapa Calor Inherente'!$D$12</f>
        <v>Mayor</v>
      </c>
      <c r="E12" s="755" t="str">
        <f>+'4 Mapa Calor Inherente'!$E$12</f>
        <v>Alto</v>
      </c>
      <c r="F12" s="715" t="s">
        <v>232</v>
      </c>
      <c r="G12" s="877" t="s">
        <v>417</v>
      </c>
      <c r="H12" s="121" t="s">
        <v>233</v>
      </c>
      <c r="I12" s="122" t="s">
        <v>414</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05">
        <f>+IF(AC12="","",AVERAGE(AC12:AC26))</f>
        <v>100</v>
      </c>
      <c r="AF12" s="707" t="str" cm="1">
        <f t="array" ref="AF12">+_xlfn.IFS(AE12="","",AE12='12 Formulas'!$BR$2,'12 Formulas'!$BQ$2,AE12&gt;='12 Formulas'!$BS$3,'12 Formulas'!$BQ$3,AE12&gt;='12 Formulas'!$BS$4,'12 Formulas'!$BQ$4)</f>
        <v>Fuerte</v>
      </c>
      <c r="AG12" s="723" t="str">
        <f>+IF(AF12="","",'12 Formulas'!$BU$2)</f>
        <v>Directamente</v>
      </c>
      <c r="AH12" s="701" cm="1">
        <f t="array" ref="AH12">+_xlfn.IFS(AG12="","",AG12='12 Formulas'!$BX$4,'12 Formulas'!$BY$4,AND(AF12='12 Formulas'!$BW$3,AG12='12 Formulas'!$BX$3),'12 Formulas'!$BY$3,AND(AF12='12 Formulas'!$BW$5,AG12='12 Formulas'!$BX$5),'12 Formulas'!$BY$5,AND(AF12='12 Formulas'!$BW$7,AG12='12 Formulas'!$BX$7),'12 Formulas'!$BY$7)</f>
        <v>2</v>
      </c>
      <c r="AI12" s="695"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97" t="str">
        <f>+IF(D12="","",D12)</f>
        <v>Mayor</v>
      </c>
      <c r="AK12" s="69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3.5" customHeight="1" x14ac:dyDescent="0.2">
      <c r="A13" s="707"/>
      <c r="B13" s="753"/>
      <c r="C13" s="748"/>
      <c r="D13" s="750"/>
      <c r="E13" s="748"/>
      <c r="F13" s="715"/>
      <c r="G13" s="877"/>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05"/>
      <c r="AF13" s="707"/>
      <c r="AG13" s="723"/>
      <c r="AH13" s="701"/>
      <c r="AI13" s="695"/>
      <c r="AJ13" s="697"/>
      <c r="AK13" s="699"/>
      <c r="AL13" s="190"/>
      <c r="AM13" s="202"/>
      <c r="AN13" s="202"/>
      <c r="AO13" s="202"/>
      <c r="AP13" s="202"/>
      <c r="AQ13" s="202"/>
      <c r="AR13" s="190"/>
      <c r="AS13" s="190"/>
    </row>
    <row r="14" spans="1:45" ht="13.5" customHeight="1" x14ac:dyDescent="0.2">
      <c r="A14" s="707"/>
      <c r="B14" s="753"/>
      <c r="C14" s="748"/>
      <c r="D14" s="750"/>
      <c r="E14" s="748"/>
      <c r="F14" s="716"/>
      <c r="G14" s="878"/>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05"/>
      <c r="AF14" s="707"/>
      <c r="AG14" s="723"/>
      <c r="AH14" s="701"/>
      <c r="AI14" s="695"/>
      <c r="AJ14" s="697"/>
      <c r="AK14" s="699"/>
      <c r="AL14" s="190"/>
      <c r="AM14" s="202"/>
      <c r="AN14" s="202"/>
      <c r="AO14" s="202"/>
      <c r="AP14" s="202"/>
      <c r="AQ14" s="202"/>
      <c r="AR14" s="190"/>
      <c r="AS14" s="190"/>
    </row>
    <row r="15" spans="1:45" ht="13.5" customHeight="1" x14ac:dyDescent="0.2">
      <c r="A15" s="707"/>
      <c r="B15" s="753"/>
      <c r="C15" s="748"/>
      <c r="D15" s="750"/>
      <c r="E15" s="748"/>
      <c r="F15" s="717" t="s">
        <v>236</v>
      </c>
      <c r="G15" s="728"/>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705"/>
      <c r="AF15" s="707"/>
      <c r="AG15" s="723"/>
      <c r="AH15" s="701"/>
      <c r="AI15" s="695"/>
      <c r="AJ15" s="697"/>
      <c r="AK15" s="699"/>
      <c r="AL15" s="190"/>
      <c r="AM15" s="202"/>
      <c r="AN15" s="202"/>
      <c r="AO15" s="202"/>
      <c r="AP15" s="202"/>
      <c r="AQ15" s="202"/>
      <c r="AR15" s="190"/>
      <c r="AS15" s="190"/>
    </row>
    <row r="16" spans="1:45" ht="13.5" customHeight="1" x14ac:dyDescent="0.2">
      <c r="A16" s="707"/>
      <c r="B16" s="753"/>
      <c r="C16" s="748"/>
      <c r="D16" s="750"/>
      <c r="E16" s="748"/>
      <c r="F16" s="715"/>
      <c r="G16" s="726"/>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05"/>
      <c r="AF16" s="707"/>
      <c r="AG16" s="723"/>
      <c r="AH16" s="701"/>
      <c r="AI16" s="695"/>
      <c r="AJ16" s="697"/>
      <c r="AK16" s="699"/>
      <c r="AL16" s="190"/>
      <c r="AM16" s="202"/>
      <c r="AN16" s="202"/>
      <c r="AO16" s="202"/>
      <c r="AP16" s="202"/>
      <c r="AQ16" s="202"/>
      <c r="AR16" s="190"/>
      <c r="AS16" s="190"/>
    </row>
    <row r="17" spans="1:45" ht="13.5" customHeight="1" x14ac:dyDescent="0.2">
      <c r="A17" s="707"/>
      <c r="B17" s="753"/>
      <c r="C17" s="748"/>
      <c r="D17" s="750"/>
      <c r="E17" s="748"/>
      <c r="F17" s="716"/>
      <c r="G17" s="727"/>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05"/>
      <c r="AF17" s="707"/>
      <c r="AG17" s="723"/>
      <c r="AH17" s="701"/>
      <c r="AI17" s="695"/>
      <c r="AJ17" s="697"/>
      <c r="AK17" s="699"/>
      <c r="AL17" s="190"/>
      <c r="AM17" s="202"/>
      <c r="AN17" s="202"/>
      <c r="AO17" s="202"/>
      <c r="AP17" s="202"/>
      <c r="AQ17" s="202"/>
      <c r="AR17" s="190"/>
      <c r="AS17" s="190"/>
    </row>
    <row r="18" spans="1:45" ht="13.5" customHeight="1" x14ac:dyDescent="0.2">
      <c r="A18" s="707"/>
      <c r="B18" s="753"/>
      <c r="C18" s="748"/>
      <c r="D18" s="750"/>
      <c r="E18" s="748"/>
      <c r="F18" s="717" t="s">
        <v>237</v>
      </c>
      <c r="G18" s="728"/>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705"/>
      <c r="AF18" s="707"/>
      <c r="AG18" s="723"/>
      <c r="AH18" s="701"/>
      <c r="AI18" s="695"/>
      <c r="AJ18" s="697"/>
      <c r="AK18" s="699"/>
      <c r="AL18" s="190"/>
      <c r="AM18" s="202"/>
      <c r="AN18" s="202"/>
      <c r="AO18" s="202"/>
      <c r="AP18" s="202"/>
      <c r="AQ18" s="202"/>
      <c r="AR18" s="190"/>
      <c r="AS18" s="190"/>
    </row>
    <row r="19" spans="1:45" ht="13.5" customHeight="1" x14ac:dyDescent="0.2">
      <c r="A19" s="707"/>
      <c r="B19" s="753"/>
      <c r="C19" s="748"/>
      <c r="D19" s="750"/>
      <c r="E19" s="748"/>
      <c r="F19" s="715"/>
      <c r="G19" s="726"/>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05"/>
      <c r="AF19" s="707"/>
      <c r="AG19" s="723"/>
      <c r="AH19" s="701"/>
      <c r="AI19" s="695"/>
      <c r="AJ19" s="697"/>
      <c r="AK19" s="699"/>
      <c r="AL19" s="190"/>
      <c r="AM19" s="202"/>
      <c r="AN19" s="202"/>
      <c r="AO19" s="202"/>
      <c r="AP19" s="202"/>
      <c r="AQ19" s="202"/>
      <c r="AR19" s="190"/>
      <c r="AS19" s="190"/>
    </row>
    <row r="20" spans="1:45" ht="13.5" customHeight="1" x14ac:dyDescent="0.2">
      <c r="A20" s="707"/>
      <c r="B20" s="753"/>
      <c r="C20" s="748"/>
      <c r="D20" s="750"/>
      <c r="E20" s="748"/>
      <c r="F20" s="716"/>
      <c r="G20" s="727"/>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05"/>
      <c r="AF20" s="707"/>
      <c r="AG20" s="723"/>
      <c r="AH20" s="701"/>
      <c r="AI20" s="695"/>
      <c r="AJ20" s="697"/>
      <c r="AK20" s="699"/>
      <c r="AL20" s="190"/>
      <c r="AM20" s="202"/>
      <c r="AN20" s="202"/>
      <c r="AO20" s="202"/>
      <c r="AP20" s="202"/>
      <c r="AQ20" s="202"/>
      <c r="AR20" s="190"/>
      <c r="AS20" s="190"/>
    </row>
    <row r="21" spans="1:45" ht="13.5" customHeight="1" x14ac:dyDescent="0.2">
      <c r="A21" s="707"/>
      <c r="B21" s="753"/>
      <c r="C21" s="748"/>
      <c r="D21" s="750"/>
      <c r="E21" s="748"/>
      <c r="F21" s="717" t="s">
        <v>238</v>
      </c>
      <c r="G21" s="728"/>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05"/>
      <c r="AF21" s="707"/>
      <c r="AG21" s="723"/>
      <c r="AH21" s="701"/>
      <c r="AI21" s="695"/>
      <c r="AJ21" s="697"/>
      <c r="AK21" s="699"/>
      <c r="AL21" s="190"/>
      <c r="AM21" s="202"/>
      <c r="AN21" s="202"/>
      <c r="AO21" s="202"/>
      <c r="AP21" s="202"/>
      <c r="AQ21" s="202"/>
      <c r="AR21" s="190"/>
      <c r="AS21" s="190"/>
    </row>
    <row r="22" spans="1:45" ht="13.5" customHeight="1" x14ac:dyDescent="0.2">
      <c r="A22" s="707"/>
      <c r="B22" s="753"/>
      <c r="C22" s="748"/>
      <c r="D22" s="750"/>
      <c r="E22" s="748"/>
      <c r="F22" s="715"/>
      <c r="G22" s="726"/>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05"/>
      <c r="AF22" s="707"/>
      <c r="AG22" s="723"/>
      <c r="AH22" s="701"/>
      <c r="AI22" s="695"/>
      <c r="AJ22" s="697"/>
      <c r="AK22" s="699"/>
      <c r="AL22" s="190"/>
      <c r="AM22" s="202"/>
      <c r="AN22" s="202"/>
      <c r="AO22" s="202"/>
      <c r="AP22" s="202"/>
      <c r="AQ22" s="202"/>
      <c r="AR22" s="190"/>
      <c r="AS22" s="190"/>
    </row>
    <row r="23" spans="1:45" ht="13.5" customHeight="1" x14ac:dyDescent="0.2">
      <c r="A23" s="707"/>
      <c r="B23" s="753"/>
      <c r="C23" s="748"/>
      <c r="D23" s="750"/>
      <c r="E23" s="748"/>
      <c r="F23" s="716"/>
      <c r="G23" s="727"/>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05"/>
      <c r="AF23" s="707"/>
      <c r="AG23" s="723"/>
      <c r="AH23" s="701"/>
      <c r="AI23" s="695"/>
      <c r="AJ23" s="697"/>
      <c r="AK23" s="699"/>
      <c r="AL23" s="190"/>
      <c r="AM23" s="202"/>
      <c r="AN23" s="202"/>
      <c r="AO23" s="202"/>
      <c r="AP23" s="202"/>
      <c r="AQ23" s="202"/>
      <c r="AR23" s="190"/>
      <c r="AS23" s="190"/>
    </row>
    <row r="24" spans="1:45" ht="13.5" customHeight="1" x14ac:dyDescent="0.2">
      <c r="A24" s="707"/>
      <c r="B24" s="753"/>
      <c r="C24" s="748"/>
      <c r="D24" s="750"/>
      <c r="E24" s="748"/>
      <c r="F24" s="717" t="s">
        <v>239</v>
      </c>
      <c r="G24" s="728"/>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05"/>
      <c r="AF24" s="707"/>
      <c r="AG24" s="723"/>
      <c r="AH24" s="701"/>
      <c r="AI24" s="695"/>
      <c r="AJ24" s="697"/>
      <c r="AK24" s="699"/>
      <c r="AL24" s="190"/>
      <c r="AM24" s="202"/>
      <c r="AN24" s="202"/>
      <c r="AO24" s="202"/>
      <c r="AP24" s="202"/>
      <c r="AQ24" s="202"/>
      <c r="AR24" s="190"/>
      <c r="AS24" s="190"/>
    </row>
    <row r="25" spans="1:45" ht="13.5" customHeight="1" x14ac:dyDescent="0.2">
      <c r="A25" s="707"/>
      <c r="B25" s="753"/>
      <c r="C25" s="748"/>
      <c r="D25" s="750"/>
      <c r="E25" s="748"/>
      <c r="F25" s="715"/>
      <c r="G25" s="726"/>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05"/>
      <c r="AF25" s="707"/>
      <c r="AG25" s="723"/>
      <c r="AH25" s="701"/>
      <c r="AI25" s="695"/>
      <c r="AJ25" s="697"/>
      <c r="AK25" s="699"/>
      <c r="AL25" s="190"/>
      <c r="AM25" s="202"/>
      <c r="AN25" s="202"/>
      <c r="AO25" s="202"/>
      <c r="AP25" s="202"/>
      <c r="AQ25" s="202"/>
      <c r="AR25" s="190"/>
      <c r="AS25" s="190"/>
    </row>
    <row r="26" spans="1:45" ht="13.5" customHeight="1" thickBot="1" x14ac:dyDescent="0.25">
      <c r="A26" s="708"/>
      <c r="B26" s="754"/>
      <c r="C26" s="749"/>
      <c r="D26" s="751"/>
      <c r="E26" s="749"/>
      <c r="F26" s="756"/>
      <c r="G26" s="757"/>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6"/>
      <c r="AF26" s="708"/>
      <c r="AG26" s="724"/>
      <c r="AH26" s="702"/>
      <c r="AI26" s="696"/>
      <c r="AJ26" s="698"/>
      <c r="AK26" s="700"/>
      <c r="AL26" s="190"/>
      <c r="AM26" s="202"/>
      <c r="AN26" s="202"/>
      <c r="AO26" s="202"/>
      <c r="AP26" s="202"/>
      <c r="AQ26" s="202"/>
      <c r="AR26" s="190"/>
      <c r="AS26" s="190"/>
    </row>
    <row r="27" spans="1:45" ht="93" customHeight="1" x14ac:dyDescent="0.2">
      <c r="A27" s="758" t="str">
        <f>'1 Contexto e Identificación'!$A$12</f>
        <v>R2</v>
      </c>
      <c r="B27" s="746" t="str">
        <f>+'1 Contexto e Identificación'!$E$12</f>
        <v>Posibilidad de recibir o solicitar cualquier dádiva o beneficio a nombre propio o de terceros con el objetivo de diligenciar la encuesta del SISBEN</v>
      </c>
      <c r="C27" s="748" t="str">
        <f>+'4 Mapa Calor Inherente'!$C$13</f>
        <v>Improbable</v>
      </c>
      <c r="D27" s="750" t="str">
        <f>+'4 Mapa Calor Inherente'!$D$13</f>
        <v>Mayor</v>
      </c>
      <c r="E27" s="748" t="str">
        <f>+'4 Mapa Calor Inherente'!$E$13</f>
        <v>Alto</v>
      </c>
      <c r="F27" s="715" t="s">
        <v>232</v>
      </c>
      <c r="G27" s="877" t="s">
        <v>408</v>
      </c>
      <c r="H27" s="121" t="s">
        <v>233</v>
      </c>
      <c r="I27" s="122" t="s">
        <v>418</v>
      </c>
      <c r="J27" s="115" t="s">
        <v>291</v>
      </c>
      <c r="K27" s="56" cm="1">
        <f t="array" ref="K27">+_xlfn.IFS(J27="","",J27='12 Formulas'!$AM$2,'12 Formulas'!$AN$2,J27='12 Formulas'!$AM$3,'12 Formulas'!$AN$3)</f>
        <v>15</v>
      </c>
      <c r="L27" s="89" t="s">
        <v>292</v>
      </c>
      <c r="M27" s="90" cm="1">
        <f t="array" ref="M27">+_xlfn.IFS(L27="","",L27='12 Formulas'!$AO$2,'12 Formulas'!$AP$2,L27='12 Formulas'!$AO$3,'12 Formulas'!$AP$3)</f>
        <v>15</v>
      </c>
      <c r="N27" s="89" t="s">
        <v>293</v>
      </c>
      <c r="O27" s="90" cm="1">
        <f t="array" ref="O27">+_xlfn.IFS(N27="","",N27='12 Formulas'!$AQ$2,'12 Formulas'!$AR$2,N27='12 Formulas'!$AQ$3,'12 Formulas'!$AR$3)</f>
        <v>15</v>
      </c>
      <c r="P27" s="89" t="s">
        <v>294</v>
      </c>
      <c r="Q27" s="90" cm="1">
        <f t="array" ref="Q27">+_xlfn.IFS(P27="","",P27='12 Formulas'!$AS$2,'12 Formulas'!$AT$2,P27='12 Formulas'!$AS$3,'12 Formulas'!$AT$3,P27='12 Formulas'!$AS$4,'12 Formulas'!$AT$4)</f>
        <v>15</v>
      </c>
      <c r="R27" s="89" t="s">
        <v>295</v>
      </c>
      <c r="S27" s="90" cm="1">
        <f t="array" ref="S27">+_xlfn.IFS(R27="","",R27='12 Formulas'!$AU$2,'12 Formulas'!$AV$2,R27='12 Formulas'!$AU$3,'12 Formulas'!$AV$3)</f>
        <v>15</v>
      </c>
      <c r="T27" s="88" t="s">
        <v>296</v>
      </c>
      <c r="U27" s="90" cm="1">
        <f t="array" ref="U27">+_xlfn.IFS(T27="","",T27='12 Formulas'!$AW$2,'12 Formulas'!$AX$2,T27='12 Formulas'!$AW$3,'12 Formulas'!$AX$3)</f>
        <v>15</v>
      </c>
      <c r="V27" s="91" t="s">
        <v>297</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299</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705">
        <f>+IF(AC27="","",AVERAGE(AC27:AC41))</f>
        <v>75</v>
      </c>
      <c r="AF27" s="707" t="str" cm="1">
        <f t="array" ref="AF27">+_xlfn.IFS(AE27="","",AE27='12 Formulas'!$BR$2,'12 Formulas'!$BQ$2,AE27&gt;='12 Formulas'!$BS$3,'12 Formulas'!$BQ$3,AE27&gt;='12 Formulas'!$BS$4,'12 Formulas'!$BQ$4)</f>
        <v>Moderado</v>
      </c>
      <c r="AG27" s="723" t="str">
        <f>+IF(AF27="","",'12 Formulas'!$BU$2)</f>
        <v>Directamente</v>
      </c>
      <c r="AH27" s="701" cm="1">
        <f t="array" ref="AH27">+_xlfn.IFS(AG27="","",AG27='12 Formulas'!$BX$4,'12 Formulas'!$BY$4,AND(AF27='12 Formulas'!$BW$3,AG27='12 Formulas'!$BX$3),'12 Formulas'!$BY$3,AND(AF27='12 Formulas'!$BW$5,AG27='12 Formulas'!$BX$5),'12 Formulas'!$BY$5,AND(AF27='12 Formulas'!$BW$7,AG27='12 Formulas'!$BX$7),'12 Formulas'!$BY$7)</f>
        <v>1</v>
      </c>
      <c r="AI27" s="695"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97" t="str">
        <f>+IF(D27="","",D27)</f>
        <v>Mayor</v>
      </c>
      <c r="AK27" s="69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70.5" customHeight="1" x14ac:dyDescent="0.2">
      <c r="A28" s="759"/>
      <c r="B28" s="746"/>
      <c r="C28" s="748"/>
      <c r="D28" s="750"/>
      <c r="E28" s="748"/>
      <c r="F28" s="715"/>
      <c r="G28" s="877"/>
      <c r="H28" s="123" t="s">
        <v>234</v>
      </c>
      <c r="I28" s="124" t="s">
        <v>409</v>
      </c>
      <c r="J28" s="117" t="s">
        <v>291</v>
      </c>
      <c r="K28" s="48" cm="1">
        <f t="array" ref="K28">+_xlfn.IFS(J28="","",J28='12 Formulas'!$AM$2,'12 Formulas'!$AN$2,J28='12 Formulas'!$AM$3,'12 Formulas'!$AN$3)</f>
        <v>15</v>
      </c>
      <c r="L28" s="68" t="s">
        <v>292</v>
      </c>
      <c r="M28" s="49" cm="1">
        <f t="array" ref="M28">+_xlfn.IFS(L28="","",L28='12 Formulas'!$AO$2,'12 Formulas'!$AP$2,L28='12 Formulas'!$AO$3,'12 Formulas'!$AP$3)</f>
        <v>15</v>
      </c>
      <c r="N28" s="68" t="s">
        <v>293</v>
      </c>
      <c r="O28" s="49" cm="1">
        <f t="array" ref="O28">+_xlfn.IFS(N28="","",N28='12 Formulas'!$AQ$2,'12 Formulas'!$AR$2,N28='12 Formulas'!$AQ$3,'12 Formulas'!$AR$3)</f>
        <v>15</v>
      </c>
      <c r="P28" s="68" t="s">
        <v>320</v>
      </c>
      <c r="Q28" s="49" cm="1">
        <f t="array" ref="Q28">+_xlfn.IFS(P28="","",P28='12 Formulas'!$AS$2,'12 Formulas'!$AT$2,P28='12 Formulas'!$AS$3,'12 Formulas'!$AT$3,P28='12 Formulas'!$AS$4,'12 Formulas'!$AT$4)</f>
        <v>10</v>
      </c>
      <c r="R28" s="68" t="s">
        <v>295</v>
      </c>
      <c r="S28" s="49" cm="1">
        <f t="array" ref="S28">+_xlfn.IFS(R28="","",R28='12 Formulas'!$AU$2,'12 Formulas'!$AV$2,R28='12 Formulas'!$AU$3,'12 Formulas'!$AV$3)</f>
        <v>15</v>
      </c>
      <c r="T28" s="67" t="s">
        <v>296</v>
      </c>
      <c r="U28" s="49" cm="1">
        <f t="array" ref="U28">+_xlfn.IFS(T28="","",T28='12 Formulas'!$AW$2,'12 Formulas'!$AX$2,T28='12 Formulas'!$AW$3,'12 Formulas'!$AX$3)</f>
        <v>15</v>
      </c>
      <c r="V28" s="69" t="s">
        <v>297</v>
      </c>
      <c r="W28" s="118" cm="1">
        <f t="array" ref="W28">+_xlfn.IFS(V28="","",V28='12 Formulas'!$AY$2,'12 Formulas'!$AZ$2,V28='12 Formulas'!$AY$3,'12 Formulas'!$AZ$3,V28='12 Formulas'!$AY$4,'12 Formulas'!$AZ$4)</f>
        <v>10</v>
      </c>
      <c r="X28" s="113">
        <f t="shared" si="0"/>
        <v>95</v>
      </c>
      <c r="Y28" s="50" t="str" cm="1">
        <f t="array" ref="Y28">+_xlfn.IFS(X28="","",X28&lt;='12 Formulas'!$BD$4,'12 Formulas'!$BB$4,X28&lt;='12 Formulas'!$BD$3,'12 Formulas'!$BB$3,X28&lt;='12 Formulas'!$BD$2,'12 Formulas'!$BB$2)</f>
        <v>Moderado</v>
      </c>
      <c r="Z28" s="110" t="s">
        <v>299</v>
      </c>
      <c r="AA28" s="104" t="str" cm="1">
        <f t="array" ref="AA28">+_xlfn.IFS(Z28="","",Z28='12 Formulas'!$BF$2,'12 Formulas'!$BG$2,Z28='12 Formulas'!$BF$3,'12 Formulas'!$BG$3,Z28='12 Formulas'!$BF$4,'12 Formulas'!$BG$4)</f>
        <v>Fuerte</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Moderado</v>
      </c>
      <c r="AC28" s="104" cm="1">
        <f t="array" ref="AC28">+_xlfn.IFS(AB28="","",AB28='12 Formulas'!$BM$3,'12 Formulas'!$BN$3,AB28='12 Formulas'!$BM$4,'12 Formulas'!$BN$4,AB28='12 Formulas'!$BM$5,'12 Formulas'!$BN$5)</f>
        <v>50</v>
      </c>
      <c r="AD28" s="99" t="str" cm="1">
        <f t="array" ref="AD28">+_xlfn.IFS(AB28="","",AB28='12 Formulas'!$BM$3,'12 Formulas'!$BO$3,AB28='12 Formulas'!$BM$4,'12 Formulas'!$BO$4,AB28='12 Formulas'!$BM$5,'12 Formulas'!$BO$5)</f>
        <v>Si</v>
      </c>
      <c r="AE28" s="705"/>
      <c r="AF28" s="707"/>
      <c r="AG28" s="723"/>
      <c r="AH28" s="701"/>
      <c r="AI28" s="695"/>
      <c r="AJ28" s="697"/>
      <c r="AK28" s="699"/>
      <c r="AL28" s="190"/>
      <c r="AM28" s="202"/>
      <c r="AN28" s="202"/>
      <c r="AO28" s="202"/>
      <c r="AP28" s="202"/>
      <c r="AQ28" s="202"/>
      <c r="AR28" s="190"/>
      <c r="AS28" s="190"/>
    </row>
    <row r="29" spans="1:45" ht="13.5" customHeight="1" x14ac:dyDescent="0.2">
      <c r="A29" s="759"/>
      <c r="B29" s="746"/>
      <c r="C29" s="748"/>
      <c r="D29" s="750"/>
      <c r="E29" s="748"/>
      <c r="F29" s="716"/>
      <c r="G29" s="878"/>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05"/>
      <c r="AF29" s="707"/>
      <c r="AG29" s="723"/>
      <c r="AH29" s="701"/>
      <c r="AI29" s="695"/>
      <c r="AJ29" s="697"/>
      <c r="AK29" s="699"/>
      <c r="AL29" s="190"/>
      <c r="AM29" s="202"/>
      <c r="AN29" s="202"/>
      <c r="AO29" s="202"/>
      <c r="AP29" s="202"/>
      <c r="AQ29" s="202"/>
      <c r="AR29" s="190"/>
      <c r="AS29" s="190"/>
    </row>
    <row r="30" spans="1:45" ht="19.5" customHeight="1" x14ac:dyDescent="0.2">
      <c r="A30" s="759"/>
      <c r="B30" s="746"/>
      <c r="C30" s="748"/>
      <c r="D30" s="750"/>
      <c r="E30" s="748"/>
      <c r="F30" s="717" t="s">
        <v>236</v>
      </c>
      <c r="G30" s="728"/>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05"/>
      <c r="AF30" s="707"/>
      <c r="AG30" s="723"/>
      <c r="AH30" s="701"/>
      <c r="AI30" s="695"/>
      <c r="AJ30" s="697"/>
      <c r="AK30" s="699"/>
      <c r="AL30" s="190"/>
      <c r="AM30" s="202"/>
      <c r="AN30" s="202"/>
      <c r="AO30" s="202"/>
      <c r="AP30" s="202"/>
      <c r="AQ30" s="202"/>
      <c r="AR30" s="190"/>
      <c r="AS30" s="190"/>
    </row>
    <row r="31" spans="1:45" ht="13.5" customHeight="1" x14ac:dyDescent="0.2">
      <c r="A31" s="759"/>
      <c r="B31" s="746"/>
      <c r="C31" s="748"/>
      <c r="D31" s="750"/>
      <c r="E31" s="748"/>
      <c r="F31" s="715"/>
      <c r="G31" s="726"/>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05"/>
      <c r="AF31" s="707"/>
      <c r="AG31" s="723"/>
      <c r="AH31" s="701"/>
      <c r="AI31" s="695"/>
      <c r="AJ31" s="697"/>
      <c r="AK31" s="699"/>
      <c r="AL31" s="190"/>
      <c r="AM31" s="202"/>
      <c r="AN31" s="202"/>
      <c r="AO31" s="202"/>
      <c r="AP31" s="202"/>
      <c r="AQ31" s="202"/>
      <c r="AR31" s="190"/>
      <c r="AS31" s="190"/>
    </row>
    <row r="32" spans="1:45" ht="27.75" customHeight="1" x14ac:dyDescent="0.2">
      <c r="A32" s="759"/>
      <c r="B32" s="746"/>
      <c r="C32" s="748"/>
      <c r="D32" s="750"/>
      <c r="E32" s="748"/>
      <c r="F32" s="716"/>
      <c r="G32" s="727"/>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05"/>
      <c r="AF32" s="707"/>
      <c r="AG32" s="723"/>
      <c r="AH32" s="701"/>
      <c r="AI32" s="695"/>
      <c r="AJ32" s="697"/>
      <c r="AK32" s="699"/>
      <c r="AL32" s="190"/>
      <c r="AM32" s="202"/>
      <c r="AN32" s="202"/>
      <c r="AO32" s="202"/>
      <c r="AP32" s="202"/>
      <c r="AQ32" s="202"/>
      <c r="AR32" s="190"/>
      <c r="AS32" s="190"/>
    </row>
    <row r="33" spans="1:45" ht="13.5" customHeight="1" x14ac:dyDescent="0.2">
      <c r="A33" s="759"/>
      <c r="B33" s="746"/>
      <c r="C33" s="748"/>
      <c r="D33" s="750"/>
      <c r="E33" s="748"/>
      <c r="F33" s="717" t="s">
        <v>237</v>
      </c>
      <c r="G33" s="728"/>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05"/>
      <c r="AF33" s="707"/>
      <c r="AG33" s="723"/>
      <c r="AH33" s="701"/>
      <c r="AI33" s="695"/>
      <c r="AJ33" s="697"/>
      <c r="AK33" s="699"/>
      <c r="AL33" s="190"/>
      <c r="AM33" s="202"/>
      <c r="AN33" s="202"/>
      <c r="AO33" s="202"/>
      <c r="AP33" s="202"/>
      <c r="AQ33" s="202"/>
      <c r="AR33" s="190"/>
      <c r="AS33" s="190"/>
    </row>
    <row r="34" spans="1:45" ht="13.5" customHeight="1" x14ac:dyDescent="0.2">
      <c r="A34" s="759"/>
      <c r="B34" s="746"/>
      <c r="C34" s="748"/>
      <c r="D34" s="750"/>
      <c r="E34" s="748"/>
      <c r="F34" s="715"/>
      <c r="G34" s="726"/>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05"/>
      <c r="AF34" s="707"/>
      <c r="AG34" s="723"/>
      <c r="AH34" s="701"/>
      <c r="AI34" s="695"/>
      <c r="AJ34" s="697"/>
      <c r="AK34" s="699"/>
      <c r="AL34" s="190"/>
      <c r="AM34" s="202"/>
      <c r="AN34" s="202"/>
      <c r="AO34" s="202"/>
      <c r="AP34" s="202"/>
      <c r="AQ34" s="202"/>
      <c r="AR34" s="190"/>
      <c r="AS34" s="190"/>
    </row>
    <row r="35" spans="1:45" ht="13.5" customHeight="1" x14ac:dyDescent="0.2">
      <c r="A35" s="759"/>
      <c r="B35" s="746"/>
      <c r="C35" s="748"/>
      <c r="D35" s="750"/>
      <c r="E35" s="748"/>
      <c r="F35" s="716"/>
      <c r="G35" s="727"/>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05"/>
      <c r="AF35" s="707"/>
      <c r="AG35" s="723"/>
      <c r="AH35" s="701"/>
      <c r="AI35" s="695"/>
      <c r="AJ35" s="697"/>
      <c r="AK35" s="699"/>
      <c r="AL35" s="190"/>
      <c r="AM35" s="202"/>
      <c r="AN35" s="202"/>
      <c r="AO35" s="202"/>
      <c r="AP35" s="202"/>
      <c r="AQ35" s="202"/>
      <c r="AR35" s="190"/>
      <c r="AS35" s="190"/>
    </row>
    <row r="36" spans="1:45" ht="13.5" customHeight="1" x14ac:dyDescent="0.2">
      <c r="A36" s="759"/>
      <c r="B36" s="746"/>
      <c r="C36" s="748"/>
      <c r="D36" s="750"/>
      <c r="E36" s="748"/>
      <c r="F36" s="717" t="s">
        <v>238</v>
      </c>
      <c r="G36" s="728"/>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05"/>
      <c r="AF36" s="707"/>
      <c r="AG36" s="723"/>
      <c r="AH36" s="701"/>
      <c r="AI36" s="695"/>
      <c r="AJ36" s="697"/>
      <c r="AK36" s="699"/>
      <c r="AL36" s="190"/>
      <c r="AM36" s="202"/>
      <c r="AN36" s="202"/>
      <c r="AO36" s="202"/>
      <c r="AP36" s="202"/>
      <c r="AQ36" s="202"/>
      <c r="AR36" s="190"/>
      <c r="AS36" s="190"/>
    </row>
    <row r="37" spans="1:45" ht="13.5" customHeight="1" x14ac:dyDescent="0.2">
      <c r="A37" s="759"/>
      <c r="B37" s="746"/>
      <c r="C37" s="748"/>
      <c r="D37" s="750"/>
      <c r="E37" s="748"/>
      <c r="F37" s="715"/>
      <c r="G37" s="726"/>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05"/>
      <c r="AF37" s="707"/>
      <c r="AG37" s="723"/>
      <c r="AH37" s="701"/>
      <c r="AI37" s="695"/>
      <c r="AJ37" s="697"/>
      <c r="AK37" s="699"/>
      <c r="AL37" s="190"/>
      <c r="AM37" s="202"/>
      <c r="AN37" s="202"/>
      <c r="AO37" s="202"/>
      <c r="AP37" s="202"/>
      <c r="AQ37" s="202"/>
      <c r="AR37" s="190"/>
      <c r="AS37" s="190"/>
    </row>
    <row r="38" spans="1:45" ht="13.5" customHeight="1" x14ac:dyDescent="0.2">
      <c r="A38" s="759"/>
      <c r="B38" s="746"/>
      <c r="C38" s="748"/>
      <c r="D38" s="750"/>
      <c r="E38" s="748"/>
      <c r="F38" s="716"/>
      <c r="G38" s="727"/>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05"/>
      <c r="AF38" s="707"/>
      <c r="AG38" s="723"/>
      <c r="AH38" s="701"/>
      <c r="AI38" s="695"/>
      <c r="AJ38" s="697"/>
      <c r="AK38" s="699"/>
      <c r="AL38" s="190"/>
      <c r="AM38" s="202"/>
      <c r="AN38" s="202"/>
      <c r="AO38" s="202"/>
      <c r="AP38" s="202"/>
      <c r="AQ38" s="202"/>
      <c r="AR38" s="190"/>
      <c r="AS38" s="190"/>
    </row>
    <row r="39" spans="1:45" ht="13.5" customHeight="1" x14ac:dyDescent="0.2">
      <c r="A39" s="759"/>
      <c r="B39" s="746"/>
      <c r="C39" s="748"/>
      <c r="D39" s="750"/>
      <c r="E39" s="748"/>
      <c r="F39" s="717" t="s">
        <v>239</v>
      </c>
      <c r="G39" s="728"/>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05"/>
      <c r="AF39" s="707"/>
      <c r="AG39" s="723"/>
      <c r="AH39" s="701"/>
      <c r="AI39" s="695"/>
      <c r="AJ39" s="697"/>
      <c r="AK39" s="699"/>
      <c r="AL39" s="190"/>
      <c r="AM39" s="202"/>
      <c r="AN39" s="202"/>
      <c r="AO39" s="202"/>
      <c r="AP39" s="202"/>
      <c r="AQ39" s="202"/>
      <c r="AR39" s="190"/>
      <c r="AS39" s="190"/>
    </row>
    <row r="40" spans="1:45" ht="13.5" customHeight="1" x14ac:dyDescent="0.2">
      <c r="A40" s="759"/>
      <c r="B40" s="746"/>
      <c r="C40" s="748"/>
      <c r="D40" s="750"/>
      <c r="E40" s="748"/>
      <c r="F40" s="715"/>
      <c r="G40" s="726"/>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05"/>
      <c r="AF40" s="707"/>
      <c r="AG40" s="723"/>
      <c r="AH40" s="701"/>
      <c r="AI40" s="695"/>
      <c r="AJ40" s="697"/>
      <c r="AK40" s="699"/>
      <c r="AL40" s="190"/>
      <c r="AM40" s="202"/>
      <c r="AN40" s="202"/>
      <c r="AO40" s="202"/>
      <c r="AP40" s="202"/>
      <c r="AQ40" s="202"/>
      <c r="AR40" s="190"/>
      <c r="AS40" s="190"/>
    </row>
    <row r="41" spans="1:45" ht="13.5" customHeight="1" thickBot="1" x14ac:dyDescent="0.25">
      <c r="A41" s="760"/>
      <c r="B41" s="747"/>
      <c r="C41" s="749"/>
      <c r="D41" s="751"/>
      <c r="E41" s="749"/>
      <c r="F41" s="756"/>
      <c r="G41" s="757"/>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6"/>
      <c r="AF41" s="708"/>
      <c r="AG41" s="724"/>
      <c r="AH41" s="702"/>
      <c r="AI41" s="696"/>
      <c r="AJ41" s="698"/>
      <c r="AK41" s="700"/>
      <c r="AL41" s="190"/>
      <c r="AM41" s="202"/>
      <c r="AN41" s="202"/>
      <c r="AO41" s="202"/>
      <c r="AP41" s="202"/>
      <c r="AQ41" s="202"/>
      <c r="AR41" s="190"/>
      <c r="AS41" s="190"/>
    </row>
    <row r="42" spans="1:45" ht="79.5" customHeight="1" x14ac:dyDescent="0.2">
      <c r="A42" s="707" t="str">
        <f>'1 Contexto e Identificación'!$A$13</f>
        <v>R3</v>
      </c>
      <c r="B42" s="753"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48" t="str">
        <f>+'4 Mapa Calor Inherente'!$C$14</f>
        <v>Improbable</v>
      </c>
      <c r="D42" s="750" t="str">
        <f>+'4 Mapa Calor Inherente'!$D$14</f>
        <v>Catastrófico</v>
      </c>
      <c r="E42" s="748" t="str">
        <f>+'4 Mapa Calor Inherente'!$E$14</f>
        <v>Extremo</v>
      </c>
      <c r="F42" s="715" t="s">
        <v>232</v>
      </c>
      <c r="G42" s="726" t="s">
        <v>394</v>
      </c>
      <c r="H42" s="121" t="s">
        <v>233</v>
      </c>
      <c r="I42" s="122" t="s">
        <v>419</v>
      </c>
      <c r="J42" s="115" t="s">
        <v>291</v>
      </c>
      <c r="K42" s="56" cm="1">
        <f t="array" ref="K42">+_xlfn.IFS(J42="","",J42='12 Formulas'!$AM$2,'12 Formulas'!$AN$2,J42='12 Formulas'!$AM$3,'12 Formulas'!$AN$3)</f>
        <v>15</v>
      </c>
      <c r="L42" s="89" t="s">
        <v>292</v>
      </c>
      <c r="M42" s="90" cm="1">
        <f t="array" ref="M42">+_xlfn.IFS(L42="","",L42='12 Formulas'!$AO$2,'12 Formulas'!$AP$2,L42='12 Formulas'!$AO$3,'12 Formulas'!$AP$3)</f>
        <v>15</v>
      </c>
      <c r="N42" s="89" t="s">
        <v>293</v>
      </c>
      <c r="O42" s="90" cm="1">
        <f t="array" ref="O42">+_xlfn.IFS(N42="","",N42='12 Formulas'!$AQ$2,'12 Formulas'!$AR$2,N42='12 Formulas'!$AQ$3,'12 Formulas'!$AR$3)</f>
        <v>15</v>
      </c>
      <c r="P42" s="89" t="s">
        <v>294</v>
      </c>
      <c r="Q42" s="90" cm="1">
        <f t="array" ref="Q42">+_xlfn.IFS(P42="","",P42='12 Formulas'!$AS$2,'12 Formulas'!$AT$2,P42='12 Formulas'!$AS$3,'12 Formulas'!$AT$3,P42='12 Formulas'!$AS$4,'12 Formulas'!$AT$4)</f>
        <v>15</v>
      </c>
      <c r="R42" s="89" t="s">
        <v>295</v>
      </c>
      <c r="S42" s="90" cm="1">
        <f t="array" ref="S42">+_xlfn.IFS(R42="","",R42='12 Formulas'!$AU$2,'12 Formulas'!$AV$2,R42='12 Formulas'!$AU$3,'12 Formulas'!$AV$3)</f>
        <v>15</v>
      </c>
      <c r="T42" s="88" t="s">
        <v>296</v>
      </c>
      <c r="U42" s="90" cm="1">
        <f t="array" ref="U42">+_xlfn.IFS(T42="","",T42='12 Formulas'!$AW$2,'12 Formulas'!$AX$2,T42='12 Formulas'!$AW$3,'12 Formulas'!$AX$3)</f>
        <v>15</v>
      </c>
      <c r="V42" s="91" t="s">
        <v>297</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299</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705">
        <f>+IF(AC42="","",AVERAGE(AC42:AC56))</f>
        <v>100</v>
      </c>
      <c r="AF42" s="707" t="str" cm="1">
        <f t="array" ref="AF42">+_xlfn.IFS(AE42="","",AE42='12 Formulas'!$BR$2,'12 Formulas'!$BQ$2,AE42&gt;='12 Formulas'!$BS$3,'12 Formulas'!$BQ$3,AE42&gt;='12 Formulas'!$BS$4,'12 Formulas'!$BQ$4)</f>
        <v>Fuerte</v>
      </c>
      <c r="AG42" s="723" t="str">
        <f>+IF(AF42="","",'12 Formulas'!$BU$2)</f>
        <v>Directamente</v>
      </c>
      <c r="AH42" s="701" cm="1">
        <f t="array" ref="AH42">+_xlfn.IFS(AG42="","",AG42='12 Formulas'!$BX$4,'12 Formulas'!$BY$4,AND(AF42='12 Formulas'!$BW$3,AG42='12 Formulas'!$BX$3),'12 Formulas'!$BY$3,AND(AF42='12 Formulas'!$BW$5,AG42='12 Formulas'!$BX$5),'12 Formulas'!$BY$5,AND(AF42='12 Formulas'!$BW$7,AG42='12 Formulas'!$BX$7),'12 Formulas'!$BY$7)</f>
        <v>2</v>
      </c>
      <c r="AI42" s="695"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97" t="str">
        <f>+IF(D42="","",D42)</f>
        <v>Catastrófico</v>
      </c>
      <c r="AK42" s="69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46.5" customHeight="1" x14ac:dyDescent="0.2">
      <c r="A43" s="707"/>
      <c r="B43" s="753"/>
      <c r="C43" s="748"/>
      <c r="D43" s="750"/>
      <c r="E43" s="748"/>
      <c r="F43" s="715"/>
      <c r="G43" s="726"/>
      <c r="H43" s="123" t="s">
        <v>234</v>
      </c>
      <c r="I43" s="124" t="s">
        <v>384</v>
      </c>
      <c r="J43" s="117" t="s">
        <v>291</v>
      </c>
      <c r="K43" s="48" cm="1">
        <f t="array" ref="K43">+_xlfn.IFS(J43="","",J43='12 Formulas'!$AM$2,'12 Formulas'!$AN$2,J43='12 Formulas'!$AM$3,'12 Formulas'!$AN$3)</f>
        <v>15</v>
      </c>
      <c r="L43" s="68" t="s">
        <v>292</v>
      </c>
      <c r="M43" s="49" cm="1">
        <f t="array" ref="M43">+_xlfn.IFS(L43="","",L43='12 Formulas'!$AO$2,'12 Formulas'!$AP$2,L43='12 Formulas'!$AO$3,'12 Formulas'!$AP$3)</f>
        <v>15</v>
      </c>
      <c r="N43" s="68" t="s">
        <v>293</v>
      </c>
      <c r="O43" s="49" cm="1">
        <f t="array" ref="O43">+_xlfn.IFS(N43="","",N43='12 Formulas'!$AQ$2,'12 Formulas'!$AR$2,N43='12 Formulas'!$AQ$3,'12 Formulas'!$AR$3)</f>
        <v>15</v>
      </c>
      <c r="P43" s="68" t="s">
        <v>294</v>
      </c>
      <c r="Q43" s="49" cm="1">
        <f t="array" ref="Q43">+_xlfn.IFS(P43="","",P43='12 Formulas'!$AS$2,'12 Formulas'!$AT$2,P43='12 Formulas'!$AS$3,'12 Formulas'!$AT$3,P43='12 Formulas'!$AS$4,'12 Formulas'!$AT$4)</f>
        <v>15</v>
      </c>
      <c r="R43" s="68" t="s">
        <v>295</v>
      </c>
      <c r="S43" s="49" cm="1">
        <f t="array" ref="S43">+_xlfn.IFS(R43="","",R43='12 Formulas'!$AU$2,'12 Formulas'!$AV$2,R43='12 Formulas'!$AU$3,'12 Formulas'!$AV$3)</f>
        <v>15</v>
      </c>
      <c r="T43" s="67" t="s">
        <v>296</v>
      </c>
      <c r="U43" s="49" cm="1">
        <f t="array" ref="U43">+_xlfn.IFS(T43="","",T43='12 Formulas'!$AW$2,'12 Formulas'!$AX$2,T43='12 Formulas'!$AW$3,'12 Formulas'!$AX$3)</f>
        <v>15</v>
      </c>
      <c r="V43" s="69" t="s">
        <v>297</v>
      </c>
      <c r="W43" s="118" cm="1">
        <f t="array" ref="W43">+_xlfn.IFS(V43="","",V43='12 Formulas'!$AY$2,'12 Formulas'!$AZ$2,V43='12 Formulas'!$AY$3,'12 Formulas'!$AZ$3,V43='12 Formulas'!$AY$4,'12 Formulas'!$AZ$4)</f>
        <v>10</v>
      </c>
      <c r="X43" s="113">
        <f t="shared" si="0"/>
        <v>100</v>
      </c>
      <c r="Y43" s="50" t="str" cm="1">
        <f t="array" ref="Y43">+_xlfn.IFS(X43="","",X43&lt;='12 Formulas'!$BD$4,'12 Formulas'!$BB$4,X43&lt;='12 Formulas'!$BD$3,'12 Formulas'!$BB$3,X43&lt;='12 Formulas'!$BD$2,'12 Formulas'!$BB$2)</f>
        <v>Fuerte</v>
      </c>
      <c r="Z43" s="110" t="s">
        <v>299</v>
      </c>
      <c r="AA43" s="104" t="str" cm="1">
        <f t="array" ref="AA43">+_xlfn.IFS(Z43="","",Z43='12 Formulas'!$BF$2,'12 Formulas'!$BG$2,Z43='12 Formulas'!$BF$3,'12 Formulas'!$BG$3,Z43='12 Formulas'!$BF$4,'12 Formulas'!$BG$4)</f>
        <v>Fuerte</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Fuerte</v>
      </c>
      <c r="AC43" s="104" cm="1">
        <f t="array" ref="AC43">+_xlfn.IFS(AB43="","",AB43='12 Formulas'!$BM$3,'12 Formulas'!$BN$3,AB43='12 Formulas'!$BM$4,'12 Formulas'!$BN$4,AB43='12 Formulas'!$BM$5,'12 Formulas'!$BN$5)</f>
        <v>100</v>
      </c>
      <c r="AD43" s="99" t="str" cm="1">
        <f t="array" ref="AD43">+_xlfn.IFS(AB43="","",AB43='12 Formulas'!$BM$3,'12 Formulas'!$BO$3,AB43='12 Formulas'!$BM$4,'12 Formulas'!$BO$4,AB43='12 Formulas'!$BM$5,'12 Formulas'!$BO$5)</f>
        <v>No</v>
      </c>
      <c r="AE43" s="705"/>
      <c r="AF43" s="707"/>
      <c r="AG43" s="723"/>
      <c r="AH43" s="701"/>
      <c r="AI43" s="695"/>
      <c r="AJ43" s="697"/>
      <c r="AK43" s="699"/>
      <c r="AL43" s="190"/>
      <c r="AM43" s="202"/>
      <c r="AN43" s="202"/>
      <c r="AO43" s="202"/>
      <c r="AP43" s="202"/>
      <c r="AQ43" s="202"/>
      <c r="AR43" s="190"/>
      <c r="AS43" s="190"/>
    </row>
    <row r="44" spans="1:45" ht="74.25" customHeight="1" x14ac:dyDescent="0.2">
      <c r="A44" s="707"/>
      <c r="B44" s="753"/>
      <c r="C44" s="748"/>
      <c r="D44" s="750"/>
      <c r="E44" s="748"/>
      <c r="F44" s="716"/>
      <c r="G44" s="727"/>
      <c r="H44" s="123" t="s">
        <v>235</v>
      </c>
      <c r="I44" s="124" t="s">
        <v>420</v>
      </c>
      <c r="J44" s="117" t="s">
        <v>291</v>
      </c>
      <c r="K44" s="48" cm="1">
        <f t="array" ref="K44">+_xlfn.IFS(J44="","",J44='12 Formulas'!$AM$2,'12 Formulas'!$AN$2,J44='12 Formulas'!$AM$3,'12 Formulas'!$AN$3)</f>
        <v>15</v>
      </c>
      <c r="L44" s="68" t="s">
        <v>292</v>
      </c>
      <c r="M44" s="49" cm="1">
        <f t="array" ref="M44">+_xlfn.IFS(L44="","",L44='12 Formulas'!$AO$2,'12 Formulas'!$AP$2,L44='12 Formulas'!$AO$3,'12 Formulas'!$AP$3)</f>
        <v>15</v>
      </c>
      <c r="N44" s="68" t="s">
        <v>293</v>
      </c>
      <c r="O44" s="49" cm="1">
        <f t="array" ref="O44">+_xlfn.IFS(N44="","",N44='12 Formulas'!$AQ$2,'12 Formulas'!$AR$2,N44='12 Formulas'!$AQ$3,'12 Formulas'!$AR$3)</f>
        <v>15</v>
      </c>
      <c r="P44" s="68" t="s">
        <v>294</v>
      </c>
      <c r="Q44" s="49" cm="1">
        <f t="array" ref="Q44">+_xlfn.IFS(P44="","",P44='12 Formulas'!$AS$2,'12 Formulas'!$AT$2,P44='12 Formulas'!$AS$3,'12 Formulas'!$AT$3,P44='12 Formulas'!$AS$4,'12 Formulas'!$AT$4)</f>
        <v>15</v>
      </c>
      <c r="R44" s="68" t="s">
        <v>295</v>
      </c>
      <c r="S44" s="49" cm="1">
        <f t="array" ref="S44">+_xlfn.IFS(R44="","",R44='12 Formulas'!$AU$2,'12 Formulas'!$AV$2,R44='12 Formulas'!$AU$3,'12 Formulas'!$AV$3)</f>
        <v>15</v>
      </c>
      <c r="T44" s="67" t="s">
        <v>296</v>
      </c>
      <c r="U44" s="49" cm="1">
        <f t="array" ref="U44">+_xlfn.IFS(T44="","",T44='12 Formulas'!$AW$2,'12 Formulas'!$AX$2,T44='12 Formulas'!$AW$3,'12 Formulas'!$AX$3)</f>
        <v>15</v>
      </c>
      <c r="V44" s="69" t="s">
        <v>297</v>
      </c>
      <c r="W44" s="118" cm="1">
        <f t="array" ref="W44">+_xlfn.IFS(V44="","",V44='12 Formulas'!$AY$2,'12 Formulas'!$AZ$2,V44='12 Formulas'!$AY$3,'12 Formulas'!$AZ$3,V44='12 Formulas'!$AY$4,'12 Formulas'!$AZ$4)</f>
        <v>10</v>
      </c>
      <c r="X44" s="113">
        <f t="shared" si="0"/>
        <v>100</v>
      </c>
      <c r="Y44" s="50" t="str" cm="1">
        <f t="array" ref="Y44">+_xlfn.IFS(X44="","",X44&lt;='12 Formulas'!$BD$4,'12 Formulas'!$BB$4,X44&lt;='12 Formulas'!$BD$3,'12 Formulas'!$BB$3,X44&lt;='12 Formulas'!$BD$2,'12 Formulas'!$BB$2)</f>
        <v>Fuerte</v>
      </c>
      <c r="Z44" s="110" t="s">
        <v>299</v>
      </c>
      <c r="AA44" s="104" t="str" cm="1">
        <f t="array" ref="AA44">+_xlfn.IFS(Z44="","",Z44='12 Formulas'!$BF$2,'12 Formulas'!$BG$2,Z44='12 Formulas'!$BF$3,'12 Formulas'!$BG$3,Z44='12 Formulas'!$BF$4,'12 Formulas'!$BG$4)</f>
        <v>Fuerte</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Fuerte</v>
      </c>
      <c r="AC44" s="104" cm="1">
        <f t="array" ref="AC44">+_xlfn.IFS(AB44="","",AB44='12 Formulas'!$BM$3,'12 Formulas'!$BN$3,AB44='12 Formulas'!$BM$4,'12 Formulas'!$BN$4,AB44='12 Formulas'!$BM$5,'12 Formulas'!$BN$5)</f>
        <v>100</v>
      </c>
      <c r="AD44" s="99" t="str" cm="1">
        <f t="array" ref="AD44">+_xlfn.IFS(AB44="","",AB44='12 Formulas'!$BM$3,'12 Formulas'!$BO$3,AB44='12 Formulas'!$BM$4,'12 Formulas'!$BO$4,AB44='12 Formulas'!$BM$5,'12 Formulas'!$BO$5)</f>
        <v>No</v>
      </c>
      <c r="AE44" s="705"/>
      <c r="AF44" s="707"/>
      <c r="AG44" s="723"/>
      <c r="AH44" s="701"/>
      <c r="AI44" s="695"/>
      <c r="AJ44" s="697"/>
      <c r="AK44" s="699"/>
      <c r="AL44" s="190"/>
      <c r="AM44" s="202"/>
      <c r="AN44" s="202"/>
      <c r="AO44" s="202"/>
      <c r="AP44" s="202"/>
      <c r="AQ44" s="202"/>
      <c r="AR44" s="190"/>
      <c r="AS44" s="190"/>
    </row>
    <row r="45" spans="1:45" ht="13.5" customHeight="1" x14ac:dyDescent="0.2">
      <c r="A45" s="707"/>
      <c r="B45" s="753"/>
      <c r="C45" s="748"/>
      <c r="D45" s="750"/>
      <c r="E45" s="748"/>
      <c r="F45" s="717" t="s">
        <v>236</v>
      </c>
      <c r="G45" s="728"/>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05"/>
      <c r="AF45" s="707"/>
      <c r="AG45" s="723"/>
      <c r="AH45" s="701"/>
      <c r="AI45" s="695"/>
      <c r="AJ45" s="697"/>
      <c r="AK45" s="699"/>
      <c r="AL45" s="190"/>
      <c r="AM45" s="202"/>
      <c r="AN45" s="202"/>
      <c r="AO45" s="202"/>
      <c r="AP45" s="202"/>
      <c r="AQ45" s="202"/>
      <c r="AR45" s="190"/>
      <c r="AS45" s="190"/>
    </row>
    <row r="46" spans="1:45" ht="13.5" customHeight="1" x14ac:dyDescent="0.2">
      <c r="A46" s="707"/>
      <c r="B46" s="753"/>
      <c r="C46" s="748"/>
      <c r="D46" s="750"/>
      <c r="E46" s="748"/>
      <c r="F46" s="715"/>
      <c r="G46" s="726"/>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05"/>
      <c r="AF46" s="707"/>
      <c r="AG46" s="723"/>
      <c r="AH46" s="701"/>
      <c r="AI46" s="695"/>
      <c r="AJ46" s="697"/>
      <c r="AK46" s="699"/>
      <c r="AL46" s="190"/>
      <c r="AM46" s="202"/>
      <c r="AN46" s="202"/>
      <c r="AO46" s="202"/>
      <c r="AP46" s="202"/>
      <c r="AQ46" s="202"/>
      <c r="AR46" s="190"/>
      <c r="AS46" s="190"/>
    </row>
    <row r="47" spans="1:45" ht="13.5" customHeight="1" x14ac:dyDescent="0.2">
      <c r="A47" s="707"/>
      <c r="B47" s="753"/>
      <c r="C47" s="748"/>
      <c r="D47" s="750"/>
      <c r="E47" s="748"/>
      <c r="F47" s="716"/>
      <c r="G47" s="727"/>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05"/>
      <c r="AF47" s="707"/>
      <c r="AG47" s="723"/>
      <c r="AH47" s="701"/>
      <c r="AI47" s="695"/>
      <c r="AJ47" s="697"/>
      <c r="AK47" s="699"/>
      <c r="AL47" s="190"/>
      <c r="AM47" s="202"/>
      <c r="AN47" s="202"/>
      <c r="AO47" s="202"/>
      <c r="AP47" s="202"/>
      <c r="AQ47" s="202"/>
      <c r="AR47" s="190"/>
      <c r="AS47" s="190"/>
    </row>
    <row r="48" spans="1:45" ht="13.5" customHeight="1" x14ac:dyDescent="0.2">
      <c r="A48" s="707"/>
      <c r="B48" s="753"/>
      <c r="C48" s="748"/>
      <c r="D48" s="750"/>
      <c r="E48" s="748"/>
      <c r="F48" s="717" t="s">
        <v>237</v>
      </c>
      <c r="G48" s="728"/>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05"/>
      <c r="AF48" s="707"/>
      <c r="AG48" s="723"/>
      <c r="AH48" s="701"/>
      <c r="AI48" s="695"/>
      <c r="AJ48" s="697"/>
      <c r="AK48" s="699"/>
      <c r="AL48" s="190"/>
      <c r="AM48" s="202"/>
      <c r="AN48" s="202"/>
      <c r="AO48" s="202"/>
      <c r="AP48" s="202"/>
      <c r="AQ48" s="202"/>
      <c r="AR48" s="190"/>
      <c r="AS48" s="190"/>
    </row>
    <row r="49" spans="1:45" ht="13.5" customHeight="1" x14ac:dyDescent="0.2">
      <c r="A49" s="707"/>
      <c r="B49" s="753"/>
      <c r="C49" s="748"/>
      <c r="D49" s="750"/>
      <c r="E49" s="748"/>
      <c r="F49" s="715"/>
      <c r="G49" s="726"/>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05"/>
      <c r="AF49" s="707"/>
      <c r="AG49" s="723"/>
      <c r="AH49" s="701"/>
      <c r="AI49" s="695"/>
      <c r="AJ49" s="697"/>
      <c r="AK49" s="699"/>
      <c r="AL49" s="190"/>
      <c r="AM49" s="202"/>
      <c r="AN49" s="202"/>
      <c r="AO49" s="202"/>
      <c r="AP49" s="202"/>
      <c r="AQ49" s="202"/>
      <c r="AR49" s="190"/>
      <c r="AS49" s="190"/>
    </row>
    <row r="50" spans="1:45" ht="13.5" customHeight="1" x14ac:dyDescent="0.2">
      <c r="A50" s="707"/>
      <c r="B50" s="753"/>
      <c r="C50" s="748"/>
      <c r="D50" s="750"/>
      <c r="E50" s="748"/>
      <c r="F50" s="716"/>
      <c r="G50" s="727"/>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05"/>
      <c r="AF50" s="707"/>
      <c r="AG50" s="723"/>
      <c r="AH50" s="701"/>
      <c r="AI50" s="695"/>
      <c r="AJ50" s="697"/>
      <c r="AK50" s="699"/>
      <c r="AL50" s="190"/>
      <c r="AM50" s="202"/>
      <c r="AN50" s="202"/>
      <c r="AO50" s="202"/>
      <c r="AP50" s="202"/>
      <c r="AQ50" s="202"/>
      <c r="AR50" s="190"/>
      <c r="AS50" s="190"/>
    </row>
    <row r="51" spans="1:45" ht="13.5" customHeight="1" x14ac:dyDescent="0.2">
      <c r="A51" s="707"/>
      <c r="B51" s="753"/>
      <c r="C51" s="748"/>
      <c r="D51" s="750"/>
      <c r="E51" s="748"/>
      <c r="F51" s="717" t="s">
        <v>238</v>
      </c>
      <c r="G51" s="728"/>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05"/>
      <c r="AF51" s="707"/>
      <c r="AG51" s="723"/>
      <c r="AH51" s="701"/>
      <c r="AI51" s="695"/>
      <c r="AJ51" s="697"/>
      <c r="AK51" s="699"/>
      <c r="AL51" s="190"/>
      <c r="AM51" s="202"/>
      <c r="AN51" s="202"/>
      <c r="AO51" s="202"/>
      <c r="AP51" s="202"/>
      <c r="AQ51" s="202"/>
      <c r="AR51" s="190"/>
      <c r="AS51" s="190"/>
    </row>
    <row r="52" spans="1:45" ht="13.5" customHeight="1" x14ac:dyDescent="0.2">
      <c r="A52" s="707"/>
      <c r="B52" s="753"/>
      <c r="C52" s="748"/>
      <c r="D52" s="750"/>
      <c r="E52" s="748"/>
      <c r="F52" s="715"/>
      <c r="G52" s="726"/>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05"/>
      <c r="AF52" s="707"/>
      <c r="AG52" s="723"/>
      <c r="AH52" s="701"/>
      <c r="AI52" s="695"/>
      <c r="AJ52" s="697"/>
      <c r="AK52" s="699"/>
      <c r="AL52" s="190"/>
      <c r="AM52" s="202"/>
      <c r="AN52" s="202"/>
      <c r="AO52" s="202"/>
      <c r="AP52" s="202"/>
      <c r="AQ52" s="202"/>
      <c r="AR52" s="190"/>
      <c r="AS52" s="190"/>
    </row>
    <row r="53" spans="1:45" ht="13.5" customHeight="1" x14ac:dyDescent="0.2">
      <c r="A53" s="707"/>
      <c r="B53" s="753"/>
      <c r="C53" s="748"/>
      <c r="D53" s="750"/>
      <c r="E53" s="748"/>
      <c r="F53" s="716"/>
      <c r="G53" s="727"/>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05"/>
      <c r="AF53" s="707"/>
      <c r="AG53" s="723"/>
      <c r="AH53" s="701"/>
      <c r="AI53" s="695"/>
      <c r="AJ53" s="697"/>
      <c r="AK53" s="699"/>
      <c r="AL53" s="190"/>
      <c r="AM53" s="202"/>
      <c r="AN53" s="202"/>
      <c r="AO53" s="202"/>
      <c r="AP53" s="202"/>
      <c r="AQ53" s="202"/>
      <c r="AR53" s="190"/>
      <c r="AS53" s="190"/>
    </row>
    <row r="54" spans="1:45" ht="13.5" customHeight="1" x14ac:dyDescent="0.2">
      <c r="A54" s="707"/>
      <c r="B54" s="753"/>
      <c r="C54" s="748"/>
      <c r="D54" s="750"/>
      <c r="E54" s="748"/>
      <c r="F54" s="717" t="s">
        <v>239</v>
      </c>
      <c r="G54" s="728"/>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05"/>
      <c r="AF54" s="707"/>
      <c r="AG54" s="723"/>
      <c r="AH54" s="701"/>
      <c r="AI54" s="695"/>
      <c r="AJ54" s="697"/>
      <c r="AK54" s="699"/>
      <c r="AL54" s="190"/>
      <c r="AM54" s="202"/>
      <c r="AN54" s="202"/>
      <c r="AO54" s="202"/>
      <c r="AP54" s="202"/>
      <c r="AQ54" s="202"/>
      <c r="AR54" s="190"/>
      <c r="AS54" s="190"/>
    </row>
    <row r="55" spans="1:45" ht="13.5" customHeight="1" x14ac:dyDescent="0.2">
      <c r="A55" s="707"/>
      <c r="B55" s="753"/>
      <c r="C55" s="748"/>
      <c r="D55" s="750"/>
      <c r="E55" s="748"/>
      <c r="F55" s="715"/>
      <c r="G55" s="726"/>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05"/>
      <c r="AF55" s="707"/>
      <c r="AG55" s="723"/>
      <c r="AH55" s="701"/>
      <c r="AI55" s="695"/>
      <c r="AJ55" s="697"/>
      <c r="AK55" s="699"/>
      <c r="AL55" s="190"/>
      <c r="AM55" s="202"/>
      <c r="AN55" s="202"/>
      <c r="AO55" s="202"/>
      <c r="AP55" s="202"/>
      <c r="AQ55" s="202"/>
      <c r="AR55" s="190"/>
      <c r="AS55" s="190"/>
    </row>
    <row r="56" spans="1:45" ht="13.5" customHeight="1" thickBot="1" x14ac:dyDescent="0.25">
      <c r="A56" s="708"/>
      <c r="B56" s="754"/>
      <c r="C56" s="749"/>
      <c r="D56" s="751"/>
      <c r="E56" s="749"/>
      <c r="F56" s="756"/>
      <c r="G56" s="757"/>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6"/>
      <c r="AF56" s="708"/>
      <c r="AG56" s="724"/>
      <c r="AH56" s="702"/>
      <c r="AI56" s="696"/>
      <c r="AJ56" s="698"/>
      <c r="AK56" s="700"/>
      <c r="AL56" s="190"/>
      <c r="AM56" s="202"/>
      <c r="AN56" s="202"/>
      <c r="AO56" s="202"/>
      <c r="AP56" s="202"/>
      <c r="AQ56" s="202"/>
      <c r="AR56" s="190"/>
      <c r="AS56" s="190"/>
    </row>
    <row r="57" spans="1:45" ht="13.5" customHeight="1" x14ac:dyDescent="0.2">
      <c r="A57" s="707" t="str">
        <f>'1 Contexto e Identificación'!$A$14</f>
        <v>R4</v>
      </c>
      <c r="B57" s="753" t="str">
        <f>+'1 Contexto e Identificación'!$E$14</f>
        <v xml:space="preserve">  </v>
      </c>
      <c r="C57" s="748" t="str">
        <f>+'4 Mapa Calor Inherente'!$C$15</f>
        <v/>
      </c>
      <c r="D57" s="750" t="str">
        <f>+'4 Mapa Calor Inherente'!$D$15</f>
        <v/>
      </c>
      <c r="E57" s="748" t="str">
        <f>+'4 Mapa Calor Inherente'!$E$15</f>
        <v/>
      </c>
      <c r="F57" s="715" t="s">
        <v>232</v>
      </c>
      <c r="G57" s="726"/>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05" t="str">
        <f>+IF(AC57="","",AVERAGE(AC57:AC71))</f>
        <v/>
      </c>
      <c r="AF57" s="707" t="str" cm="1">
        <f t="array" ref="AF57">+_xlfn.IFS(AE57="","",AE57='12 Formulas'!$BR$2,'12 Formulas'!$BQ$2,AE57&gt;='12 Formulas'!$BS$3,'12 Formulas'!$BQ$3,AE57&gt;='12 Formulas'!$BS$4,'12 Formulas'!$BQ$4)</f>
        <v/>
      </c>
      <c r="AG57" s="723" t="str">
        <f>+IF(AF57="","",'12 Formulas'!$BU$2)</f>
        <v/>
      </c>
      <c r="AH57" s="701" t="str" cm="1">
        <f t="array" ref="AH57">+_xlfn.IFS(AG57="","",AG57='12 Formulas'!$BX$4,'12 Formulas'!$BY$4,AND(AF57='12 Formulas'!$BW$3,AG57='12 Formulas'!$BX$3),'12 Formulas'!$BY$3,AND(AF57='12 Formulas'!$BW$5,AG57='12 Formulas'!$BX$5),'12 Formulas'!$BY$5,AND(AF57='12 Formulas'!$BW$7,AG57='12 Formulas'!$BX$7),'12 Formulas'!$BY$7)</f>
        <v/>
      </c>
      <c r="AI57" s="695"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97" t="str">
        <f>+IF(D57="","",D57)</f>
        <v/>
      </c>
      <c r="AK57" s="69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707"/>
      <c r="B58" s="753"/>
      <c r="C58" s="748"/>
      <c r="D58" s="750"/>
      <c r="E58" s="748"/>
      <c r="F58" s="715"/>
      <c r="G58" s="726"/>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05"/>
      <c r="AF58" s="707"/>
      <c r="AG58" s="723"/>
      <c r="AH58" s="701"/>
      <c r="AI58" s="695"/>
      <c r="AJ58" s="697"/>
      <c r="AK58" s="699"/>
      <c r="AL58" s="190"/>
      <c r="AM58" s="202"/>
      <c r="AN58" s="202"/>
      <c r="AO58" s="202"/>
      <c r="AP58" s="202"/>
      <c r="AQ58" s="202"/>
      <c r="AR58" s="190"/>
      <c r="AS58" s="190"/>
    </row>
    <row r="59" spans="1:45" ht="13.5" customHeight="1" x14ac:dyDescent="0.2">
      <c r="A59" s="707"/>
      <c r="B59" s="753"/>
      <c r="C59" s="748"/>
      <c r="D59" s="750"/>
      <c r="E59" s="748"/>
      <c r="F59" s="716"/>
      <c r="G59" s="727"/>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05"/>
      <c r="AF59" s="707"/>
      <c r="AG59" s="723"/>
      <c r="AH59" s="701"/>
      <c r="AI59" s="695"/>
      <c r="AJ59" s="697"/>
      <c r="AK59" s="699"/>
      <c r="AL59" s="190"/>
      <c r="AM59" s="202"/>
      <c r="AN59" s="202"/>
      <c r="AO59" s="202"/>
      <c r="AP59" s="202"/>
      <c r="AQ59" s="202"/>
      <c r="AR59" s="190"/>
      <c r="AS59" s="190"/>
    </row>
    <row r="60" spans="1:45" ht="13.5" customHeight="1" x14ac:dyDescent="0.2">
      <c r="A60" s="707"/>
      <c r="B60" s="753"/>
      <c r="C60" s="748"/>
      <c r="D60" s="750"/>
      <c r="E60" s="748"/>
      <c r="F60" s="717" t="s">
        <v>236</v>
      </c>
      <c r="G60" s="728"/>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05"/>
      <c r="AF60" s="707"/>
      <c r="AG60" s="723"/>
      <c r="AH60" s="701"/>
      <c r="AI60" s="695"/>
      <c r="AJ60" s="697"/>
      <c r="AK60" s="699"/>
      <c r="AL60" s="190"/>
      <c r="AM60" s="202"/>
      <c r="AN60" s="202"/>
      <c r="AO60" s="202"/>
      <c r="AP60" s="202"/>
      <c r="AQ60" s="202"/>
      <c r="AR60" s="190"/>
      <c r="AS60" s="190"/>
    </row>
    <row r="61" spans="1:45" ht="13.5" customHeight="1" x14ac:dyDescent="0.2">
      <c r="A61" s="707"/>
      <c r="B61" s="753"/>
      <c r="C61" s="748"/>
      <c r="D61" s="750"/>
      <c r="E61" s="748"/>
      <c r="F61" s="715"/>
      <c r="G61" s="726"/>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05"/>
      <c r="AF61" s="707"/>
      <c r="AG61" s="723"/>
      <c r="AH61" s="701"/>
      <c r="AI61" s="695"/>
      <c r="AJ61" s="697"/>
      <c r="AK61" s="699"/>
      <c r="AL61" s="190"/>
      <c r="AM61" s="202"/>
      <c r="AN61" s="202"/>
      <c r="AO61" s="202"/>
      <c r="AP61" s="202"/>
      <c r="AQ61" s="202"/>
      <c r="AR61" s="190"/>
      <c r="AS61" s="190"/>
    </row>
    <row r="62" spans="1:45" ht="13.5" customHeight="1" x14ac:dyDescent="0.2">
      <c r="A62" s="707"/>
      <c r="B62" s="753"/>
      <c r="C62" s="748"/>
      <c r="D62" s="750"/>
      <c r="E62" s="748"/>
      <c r="F62" s="716"/>
      <c r="G62" s="727"/>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05"/>
      <c r="AF62" s="707"/>
      <c r="AG62" s="723"/>
      <c r="AH62" s="701"/>
      <c r="AI62" s="695"/>
      <c r="AJ62" s="697"/>
      <c r="AK62" s="699"/>
      <c r="AL62" s="190"/>
      <c r="AM62" s="202"/>
      <c r="AN62" s="202"/>
      <c r="AO62" s="202"/>
      <c r="AP62" s="202"/>
      <c r="AQ62" s="202"/>
      <c r="AR62" s="190"/>
      <c r="AS62" s="190"/>
    </row>
    <row r="63" spans="1:45" ht="13.5" customHeight="1" x14ac:dyDescent="0.2">
      <c r="A63" s="707"/>
      <c r="B63" s="753"/>
      <c r="C63" s="748"/>
      <c r="D63" s="750"/>
      <c r="E63" s="748"/>
      <c r="F63" s="717" t="s">
        <v>237</v>
      </c>
      <c r="G63" s="728"/>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05"/>
      <c r="AF63" s="707"/>
      <c r="AG63" s="723"/>
      <c r="AH63" s="701"/>
      <c r="AI63" s="695"/>
      <c r="AJ63" s="697"/>
      <c r="AK63" s="699"/>
      <c r="AL63" s="190"/>
      <c r="AM63" s="202"/>
      <c r="AN63" s="202"/>
      <c r="AO63" s="202"/>
      <c r="AP63" s="202"/>
      <c r="AQ63" s="202"/>
      <c r="AR63" s="190"/>
      <c r="AS63" s="190"/>
    </row>
    <row r="64" spans="1:45" ht="13.5" customHeight="1" x14ac:dyDescent="0.2">
      <c r="A64" s="707"/>
      <c r="B64" s="753"/>
      <c r="C64" s="748"/>
      <c r="D64" s="750"/>
      <c r="E64" s="748"/>
      <c r="F64" s="715"/>
      <c r="G64" s="726"/>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05"/>
      <c r="AF64" s="707"/>
      <c r="AG64" s="723"/>
      <c r="AH64" s="701"/>
      <c r="AI64" s="695"/>
      <c r="AJ64" s="697"/>
      <c r="AK64" s="699"/>
      <c r="AL64" s="190"/>
      <c r="AM64" s="202"/>
      <c r="AN64" s="202"/>
      <c r="AO64" s="202"/>
      <c r="AP64" s="202"/>
      <c r="AQ64" s="202"/>
      <c r="AR64" s="190"/>
      <c r="AS64" s="190"/>
    </row>
    <row r="65" spans="1:45" ht="13.5" customHeight="1" x14ac:dyDescent="0.2">
      <c r="A65" s="707"/>
      <c r="B65" s="753"/>
      <c r="C65" s="748"/>
      <c r="D65" s="750"/>
      <c r="E65" s="748"/>
      <c r="F65" s="716"/>
      <c r="G65" s="727"/>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05"/>
      <c r="AF65" s="707"/>
      <c r="AG65" s="723"/>
      <c r="AH65" s="701"/>
      <c r="AI65" s="695"/>
      <c r="AJ65" s="697"/>
      <c r="AK65" s="699"/>
      <c r="AL65" s="190"/>
      <c r="AM65" s="202"/>
      <c r="AN65" s="202"/>
      <c r="AO65" s="202"/>
      <c r="AP65" s="202"/>
      <c r="AQ65" s="202"/>
      <c r="AR65" s="190"/>
      <c r="AS65" s="190"/>
    </row>
    <row r="66" spans="1:45" ht="13.5" customHeight="1" x14ac:dyDescent="0.2">
      <c r="A66" s="707"/>
      <c r="B66" s="753"/>
      <c r="C66" s="748"/>
      <c r="D66" s="750"/>
      <c r="E66" s="748"/>
      <c r="F66" s="717" t="s">
        <v>238</v>
      </c>
      <c r="G66" s="728"/>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05"/>
      <c r="AF66" s="707"/>
      <c r="AG66" s="723"/>
      <c r="AH66" s="701"/>
      <c r="AI66" s="695"/>
      <c r="AJ66" s="697"/>
      <c r="AK66" s="699"/>
      <c r="AL66" s="190"/>
      <c r="AM66" s="202"/>
      <c r="AN66" s="202"/>
      <c r="AO66" s="202"/>
      <c r="AP66" s="202"/>
      <c r="AQ66" s="202"/>
      <c r="AR66" s="190"/>
      <c r="AS66" s="190"/>
    </row>
    <row r="67" spans="1:45" ht="13.5" customHeight="1" x14ac:dyDescent="0.2">
      <c r="A67" s="707"/>
      <c r="B67" s="753"/>
      <c r="C67" s="748"/>
      <c r="D67" s="750"/>
      <c r="E67" s="748"/>
      <c r="F67" s="715"/>
      <c r="G67" s="726"/>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05"/>
      <c r="AF67" s="707"/>
      <c r="AG67" s="723"/>
      <c r="AH67" s="701"/>
      <c r="AI67" s="695"/>
      <c r="AJ67" s="697"/>
      <c r="AK67" s="699"/>
      <c r="AL67" s="190"/>
      <c r="AM67" s="202"/>
      <c r="AN67" s="202"/>
      <c r="AO67" s="202"/>
      <c r="AP67" s="202"/>
      <c r="AQ67" s="202"/>
      <c r="AR67" s="190"/>
      <c r="AS67" s="190"/>
    </row>
    <row r="68" spans="1:45" ht="13.5" customHeight="1" x14ac:dyDescent="0.2">
      <c r="A68" s="707"/>
      <c r="B68" s="753"/>
      <c r="C68" s="748"/>
      <c r="D68" s="750"/>
      <c r="E68" s="748"/>
      <c r="F68" s="716"/>
      <c r="G68" s="727"/>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05"/>
      <c r="AF68" s="707"/>
      <c r="AG68" s="723"/>
      <c r="AH68" s="701"/>
      <c r="AI68" s="695"/>
      <c r="AJ68" s="697"/>
      <c r="AK68" s="699"/>
      <c r="AL68" s="190"/>
      <c r="AM68" s="202"/>
      <c r="AN68" s="202"/>
      <c r="AO68" s="202"/>
      <c r="AP68" s="202"/>
      <c r="AQ68" s="202"/>
      <c r="AR68" s="190"/>
      <c r="AS68" s="190"/>
    </row>
    <row r="69" spans="1:45" ht="13.5" customHeight="1" x14ac:dyDescent="0.2">
      <c r="A69" s="707"/>
      <c r="B69" s="753"/>
      <c r="C69" s="748"/>
      <c r="D69" s="750"/>
      <c r="E69" s="748"/>
      <c r="F69" s="717" t="s">
        <v>239</v>
      </c>
      <c r="G69" s="728"/>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05"/>
      <c r="AF69" s="707"/>
      <c r="AG69" s="723"/>
      <c r="AH69" s="701"/>
      <c r="AI69" s="695"/>
      <c r="AJ69" s="697"/>
      <c r="AK69" s="699"/>
      <c r="AL69" s="190"/>
      <c r="AM69" s="202"/>
      <c r="AN69" s="202"/>
      <c r="AO69" s="202"/>
      <c r="AP69" s="202"/>
      <c r="AQ69" s="202"/>
      <c r="AR69" s="190"/>
      <c r="AS69" s="190"/>
    </row>
    <row r="70" spans="1:45" ht="13.5" customHeight="1" x14ac:dyDescent="0.2">
      <c r="A70" s="707"/>
      <c r="B70" s="753"/>
      <c r="C70" s="748"/>
      <c r="D70" s="750"/>
      <c r="E70" s="748"/>
      <c r="F70" s="715"/>
      <c r="G70" s="726"/>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05"/>
      <c r="AF70" s="707"/>
      <c r="AG70" s="723"/>
      <c r="AH70" s="701"/>
      <c r="AI70" s="695"/>
      <c r="AJ70" s="697"/>
      <c r="AK70" s="699"/>
      <c r="AL70" s="190"/>
      <c r="AM70" s="202"/>
      <c r="AN70" s="202"/>
      <c r="AO70" s="202"/>
      <c r="AP70" s="202"/>
      <c r="AQ70" s="202"/>
      <c r="AR70" s="190"/>
      <c r="AS70" s="190"/>
    </row>
    <row r="71" spans="1:45" ht="13.5" customHeight="1" thickBot="1" x14ac:dyDescent="0.25">
      <c r="A71" s="708"/>
      <c r="B71" s="754"/>
      <c r="C71" s="749"/>
      <c r="D71" s="751"/>
      <c r="E71" s="749"/>
      <c r="F71" s="756"/>
      <c r="G71" s="757"/>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6"/>
      <c r="AF71" s="708"/>
      <c r="AG71" s="724"/>
      <c r="AH71" s="702"/>
      <c r="AI71" s="696"/>
      <c r="AJ71" s="698"/>
      <c r="AK71" s="700"/>
      <c r="AL71" s="190"/>
      <c r="AM71" s="202"/>
      <c r="AN71" s="202"/>
      <c r="AO71" s="202"/>
      <c r="AP71" s="202"/>
      <c r="AQ71" s="202"/>
      <c r="AR71" s="190"/>
      <c r="AS71" s="190"/>
    </row>
    <row r="72" spans="1:45" ht="13.5" customHeight="1" x14ac:dyDescent="0.2">
      <c r="A72" s="707" t="str">
        <f>'1 Contexto e Identificación'!$A$15</f>
        <v>R5</v>
      </c>
      <c r="B72" s="753" t="str">
        <f>+'1 Contexto e Identificación'!$E$15</f>
        <v xml:space="preserve">  </v>
      </c>
      <c r="C72" s="748" t="str">
        <f>+'4 Mapa Calor Inherente'!$C$16</f>
        <v/>
      </c>
      <c r="D72" s="750" t="str">
        <f>+'4 Mapa Calor Inherente'!$D$16</f>
        <v/>
      </c>
      <c r="E72" s="748" t="str">
        <f>+'4 Mapa Calor Inherente'!$E$16</f>
        <v/>
      </c>
      <c r="F72" s="715" t="s">
        <v>232</v>
      </c>
      <c r="G72" s="726"/>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05" t="str">
        <f>+IF(AC72="","",AVERAGE(AC72:AC86))</f>
        <v/>
      </c>
      <c r="AF72" s="707" t="str" cm="1">
        <f t="array" ref="AF72">+_xlfn.IFS(AE72="","",AE72='12 Formulas'!$BR$2,'12 Formulas'!$BQ$2,AE72&gt;='12 Formulas'!$BS$3,'12 Formulas'!$BQ$3,AE72&gt;='12 Formulas'!$BS$4,'12 Formulas'!$BQ$4)</f>
        <v/>
      </c>
      <c r="AG72" s="723" t="str">
        <f>+IF(AF72="","",'12 Formulas'!$BU$2)</f>
        <v/>
      </c>
      <c r="AH72" s="701" t="str" cm="1">
        <f t="array" ref="AH72">+_xlfn.IFS(AG72="","",AG72='12 Formulas'!$BX$4,'12 Formulas'!$BY$4,AND(AF72='12 Formulas'!$BW$3,AG72='12 Formulas'!$BX$3),'12 Formulas'!$BY$3,AND(AF72='12 Formulas'!$BW$5,AG72='12 Formulas'!$BX$5),'12 Formulas'!$BY$5,AND(AF72='12 Formulas'!$BW$7,AG72='12 Formulas'!$BX$7),'12 Formulas'!$BY$7)</f>
        <v/>
      </c>
      <c r="AI72" s="695"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97" t="str">
        <f>+IF(D72="","",D72)</f>
        <v/>
      </c>
      <c r="AK72" s="69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707"/>
      <c r="B73" s="753"/>
      <c r="C73" s="748"/>
      <c r="D73" s="750"/>
      <c r="E73" s="748"/>
      <c r="F73" s="715"/>
      <c r="G73" s="726"/>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05"/>
      <c r="AF73" s="707"/>
      <c r="AG73" s="723"/>
      <c r="AH73" s="701"/>
      <c r="AI73" s="695"/>
      <c r="AJ73" s="697"/>
      <c r="AK73" s="699"/>
      <c r="AL73" s="190"/>
      <c r="AM73" s="202"/>
      <c r="AN73" s="202"/>
      <c r="AO73" s="202"/>
      <c r="AP73" s="202"/>
      <c r="AQ73" s="202"/>
      <c r="AR73" s="190"/>
      <c r="AS73" s="190"/>
    </row>
    <row r="74" spans="1:45" ht="13.5" customHeight="1" x14ac:dyDescent="0.2">
      <c r="A74" s="707"/>
      <c r="B74" s="753"/>
      <c r="C74" s="748"/>
      <c r="D74" s="750"/>
      <c r="E74" s="748"/>
      <c r="F74" s="716"/>
      <c r="G74" s="727"/>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05"/>
      <c r="AF74" s="707"/>
      <c r="AG74" s="723"/>
      <c r="AH74" s="701"/>
      <c r="AI74" s="695"/>
      <c r="AJ74" s="697"/>
      <c r="AK74" s="699"/>
      <c r="AL74" s="190"/>
      <c r="AM74" s="202"/>
      <c r="AN74" s="202"/>
      <c r="AO74" s="202"/>
      <c r="AP74" s="202"/>
      <c r="AQ74" s="202"/>
      <c r="AR74" s="190"/>
      <c r="AS74" s="190"/>
    </row>
    <row r="75" spans="1:45" ht="13.5" customHeight="1" x14ac:dyDescent="0.2">
      <c r="A75" s="707"/>
      <c r="B75" s="753"/>
      <c r="C75" s="748"/>
      <c r="D75" s="750"/>
      <c r="E75" s="748"/>
      <c r="F75" s="717" t="s">
        <v>236</v>
      </c>
      <c r="G75" s="728"/>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05"/>
      <c r="AF75" s="707"/>
      <c r="AG75" s="723"/>
      <c r="AH75" s="701"/>
      <c r="AI75" s="695"/>
      <c r="AJ75" s="697"/>
      <c r="AK75" s="699"/>
      <c r="AL75" s="190"/>
      <c r="AM75" s="202"/>
      <c r="AN75" s="202"/>
      <c r="AO75" s="202"/>
      <c r="AP75" s="202"/>
      <c r="AQ75" s="202"/>
      <c r="AR75" s="190"/>
      <c r="AS75" s="190"/>
    </row>
    <row r="76" spans="1:45" ht="13.5" customHeight="1" x14ac:dyDescent="0.2">
      <c r="A76" s="707"/>
      <c r="B76" s="753"/>
      <c r="C76" s="748"/>
      <c r="D76" s="750"/>
      <c r="E76" s="748"/>
      <c r="F76" s="715"/>
      <c r="G76" s="726"/>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05"/>
      <c r="AF76" s="707"/>
      <c r="AG76" s="723"/>
      <c r="AH76" s="701"/>
      <c r="AI76" s="695"/>
      <c r="AJ76" s="697"/>
      <c r="AK76" s="699"/>
      <c r="AL76" s="190"/>
      <c r="AM76" s="202"/>
      <c r="AN76" s="202"/>
      <c r="AO76" s="202"/>
      <c r="AP76" s="202"/>
      <c r="AQ76" s="202"/>
      <c r="AR76" s="190"/>
      <c r="AS76" s="190"/>
    </row>
    <row r="77" spans="1:45" ht="13.5" customHeight="1" x14ac:dyDescent="0.2">
      <c r="A77" s="707"/>
      <c r="B77" s="753"/>
      <c r="C77" s="748"/>
      <c r="D77" s="750"/>
      <c r="E77" s="748"/>
      <c r="F77" s="716"/>
      <c r="G77" s="727"/>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05"/>
      <c r="AF77" s="707"/>
      <c r="AG77" s="723"/>
      <c r="AH77" s="701"/>
      <c r="AI77" s="695"/>
      <c r="AJ77" s="697"/>
      <c r="AK77" s="699"/>
      <c r="AL77" s="190"/>
      <c r="AM77" s="202"/>
      <c r="AN77" s="202"/>
      <c r="AO77" s="202"/>
      <c r="AP77" s="202"/>
      <c r="AQ77" s="202"/>
      <c r="AR77" s="190"/>
      <c r="AS77" s="190"/>
    </row>
    <row r="78" spans="1:45" ht="13.5" customHeight="1" x14ac:dyDescent="0.2">
      <c r="A78" s="707"/>
      <c r="B78" s="753"/>
      <c r="C78" s="748"/>
      <c r="D78" s="750"/>
      <c r="E78" s="748"/>
      <c r="F78" s="717" t="s">
        <v>237</v>
      </c>
      <c r="G78" s="728"/>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05"/>
      <c r="AF78" s="707"/>
      <c r="AG78" s="723"/>
      <c r="AH78" s="701"/>
      <c r="AI78" s="695"/>
      <c r="AJ78" s="697"/>
      <c r="AK78" s="699"/>
      <c r="AL78" s="190"/>
      <c r="AM78" s="202"/>
      <c r="AN78" s="202"/>
      <c r="AO78" s="202"/>
      <c r="AP78" s="202"/>
      <c r="AQ78" s="202"/>
      <c r="AR78" s="190"/>
      <c r="AS78" s="190"/>
    </row>
    <row r="79" spans="1:45" ht="13.5" customHeight="1" x14ac:dyDescent="0.2">
      <c r="A79" s="707"/>
      <c r="B79" s="753"/>
      <c r="C79" s="748"/>
      <c r="D79" s="750"/>
      <c r="E79" s="748"/>
      <c r="F79" s="715"/>
      <c r="G79" s="726"/>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05"/>
      <c r="AF79" s="707"/>
      <c r="AG79" s="723"/>
      <c r="AH79" s="701"/>
      <c r="AI79" s="695"/>
      <c r="AJ79" s="697"/>
      <c r="AK79" s="699"/>
      <c r="AL79" s="190"/>
      <c r="AM79" s="202"/>
      <c r="AN79" s="202"/>
      <c r="AO79" s="202"/>
      <c r="AP79" s="202"/>
      <c r="AQ79" s="202"/>
      <c r="AR79" s="190"/>
      <c r="AS79" s="190"/>
    </row>
    <row r="80" spans="1:45" ht="13.5" customHeight="1" x14ac:dyDescent="0.2">
      <c r="A80" s="707"/>
      <c r="B80" s="753"/>
      <c r="C80" s="748"/>
      <c r="D80" s="750"/>
      <c r="E80" s="748"/>
      <c r="F80" s="716"/>
      <c r="G80" s="727"/>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05"/>
      <c r="AF80" s="707"/>
      <c r="AG80" s="723"/>
      <c r="AH80" s="701"/>
      <c r="AI80" s="695"/>
      <c r="AJ80" s="697"/>
      <c r="AK80" s="699"/>
      <c r="AL80" s="190"/>
      <c r="AM80" s="202"/>
      <c r="AN80" s="202"/>
      <c r="AO80" s="202"/>
      <c r="AP80" s="202"/>
      <c r="AQ80" s="202"/>
      <c r="AR80" s="190"/>
      <c r="AS80" s="190"/>
    </row>
    <row r="81" spans="1:45" ht="13.5" customHeight="1" x14ac:dyDescent="0.2">
      <c r="A81" s="707"/>
      <c r="B81" s="753"/>
      <c r="C81" s="748"/>
      <c r="D81" s="750"/>
      <c r="E81" s="748"/>
      <c r="F81" s="717" t="s">
        <v>238</v>
      </c>
      <c r="G81" s="728"/>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05"/>
      <c r="AF81" s="707"/>
      <c r="AG81" s="723"/>
      <c r="AH81" s="701"/>
      <c r="AI81" s="695"/>
      <c r="AJ81" s="697"/>
      <c r="AK81" s="699"/>
      <c r="AL81" s="190"/>
      <c r="AM81" s="202"/>
      <c r="AN81" s="202"/>
      <c r="AO81" s="202"/>
      <c r="AP81" s="202"/>
      <c r="AQ81" s="202"/>
      <c r="AR81" s="190"/>
      <c r="AS81" s="190"/>
    </row>
    <row r="82" spans="1:45" ht="13.5" customHeight="1" x14ac:dyDescent="0.2">
      <c r="A82" s="707"/>
      <c r="B82" s="753"/>
      <c r="C82" s="748"/>
      <c r="D82" s="750"/>
      <c r="E82" s="748"/>
      <c r="F82" s="715"/>
      <c r="G82" s="726"/>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05"/>
      <c r="AF82" s="707"/>
      <c r="AG82" s="723"/>
      <c r="AH82" s="701"/>
      <c r="AI82" s="695"/>
      <c r="AJ82" s="697"/>
      <c r="AK82" s="699"/>
      <c r="AL82" s="190"/>
      <c r="AM82" s="202"/>
      <c r="AN82" s="202"/>
      <c r="AO82" s="202"/>
      <c r="AP82" s="202"/>
      <c r="AQ82" s="202"/>
      <c r="AR82" s="190"/>
      <c r="AS82" s="190"/>
    </row>
    <row r="83" spans="1:45" ht="13.5" customHeight="1" x14ac:dyDescent="0.2">
      <c r="A83" s="707"/>
      <c r="B83" s="753"/>
      <c r="C83" s="748"/>
      <c r="D83" s="750"/>
      <c r="E83" s="748"/>
      <c r="F83" s="716"/>
      <c r="G83" s="727"/>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05"/>
      <c r="AF83" s="707"/>
      <c r="AG83" s="723"/>
      <c r="AH83" s="701"/>
      <c r="AI83" s="695"/>
      <c r="AJ83" s="697"/>
      <c r="AK83" s="699"/>
      <c r="AL83" s="190"/>
      <c r="AM83" s="202"/>
      <c r="AN83" s="202"/>
      <c r="AO83" s="202"/>
      <c r="AP83" s="202"/>
      <c r="AQ83" s="202"/>
      <c r="AR83" s="190"/>
      <c r="AS83" s="190"/>
    </row>
    <row r="84" spans="1:45" ht="13.5" customHeight="1" x14ac:dyDescent="0.2">
      <c r="A84" s="707"/>
      <c r="B84" s="753"/>
      <c r="C84" s="748"/>
      <c r="D84" s="750"/>
      <c r="E84" s="748"/>
      <c r="F84" s="717" t="s">
        <v>239</v>
      </c>
      <c r="G84" s="728"/>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05"/>
      <c r="AF84" s="707"/>
      <c r="AG84" s="723"/>
      <c r="AH84" s="701"/>
      <c r="AI84" s="695"/>
      <c r="AJ84" s="697"/>
      <c r="AK84" s="699"/>
      <c r="AL84" s="190"/>
      <c r="AM84" s="202"/>
      <c r="AN84" s="202"/>
      <c r="AO84" s="202"/>
      <c r="AP84" s="202"/>
      <c r="AQ84" s="202"/>
      <c r="AR84" s="190"/>
      <c r="AS84" s="190"/>
    </row>
    <row r="85" spans="1:45" ht="13.5" customHeight="1" x14ac:dyDescent="0.2">
      <c r="A85" s="707"/>
      <c r="B85" s="753"/>
      <c r="C85" s="748"/>
      <c r="D85" s="750"/>
      <c r="E85" s="748"/>
      <c r="F85" s="715"/>
      <c r="G85" s="726"/>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05"/>
      <c r="AF85" s="707"/>
      <c r="AG85" s="723"/>
      <c r="AH85" s="701"/>
      <c r="AI85" s="695"/>
      <c r="AJ85" s="697"/>
      <c r="AK85" s="699"/>
      <c r="AL85" s="190"/>
      <c r="AM85" s="202"/>
      <c r="AN85" s="202"/>
      <c r="AO85" s="202"/>
      <c r="AP85" s="202"/>
      <c r="AQ85" s="202"/>
      <c r="AR85" s="190"/>
      <c r="AS85" s="190"/>
    </row>
    <row r="86" spans="1:45" ht="13.5" customHeight="1" thickBot="1" x14ac:dyDescent="0.25">
      <c r="A86" s="708"/>
      <c r="B86" s="754"/>
      <c r="C86" s="749"/>
      <c r="D86" s="751"/>
      <c r="E86" s="749"/>
      <c r="F86" s="756"/>
      <c r="G86" s="757"/>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6"/>
      <c r="AF86" s="708"/>
      <c r="AG86" s="724"/>
      <c r="AH86" s="702"/>
      <c r="AI86" s="696"/>
      <c r="AJ86" s="698"/>
      <c r="AK86" s="700"/>
      <c r="AL86" s="190"/>
      <c r="AM86" s="202"/>
      <c r="AN86" s="202"/>
      <c r="AO86" s="202"/>
      <c r="AP86" s="202"/>
      <c r="AQ86" s="202"/>
      <c r="AR86" s="190"/>
      <c r="AS86" s="190"/>
    </row>
    <row r="87" spans="1:45" ht="13.5" customHeight="1" x14ac:dyDescent="0.2">
      <c r="A87" s="707" t="str">
        <f>'1 Contexto e Identificación'!$A$16</f>
        <v>R6</v>
      </c>
      <c r="B87" s="753" t="str">
        <f>+'1 Contexto e Identificación'!$E$16</f>
        <v xml:space="preserve">  </v>
      </c>
      <c r="C87" s="748" t="str">
        <f>+'4 Mapa Calor Inherente'!$C$17</f>
        <v/>
      </c>
      <c r="D87" s="750" t="str">
        <f>+'4 Mapa Calor Inherente'!$D$17</f>
        <v/>
      </c>
      <c r="E87" s="748" t="str">
        <f>+'4 Mapa Calor Inherente'!$E$17</f>
        <v/>
      </c>
      <c r="F87" s="715" t="s">
        <v>232</v>
      </c>
      <c r="G87" s="726"/>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05" t="str">
        <f>+IF(AC87="","",AVERAGE(AC87:AC101))</f>
        <v/>
      </c>
      <c r="AF87" s="707" t="str" cm="1">
        <f t="array" ref="AF87">+_xlfn.IFS(AE87="","",AE87='12 Formulas'!$BR$2,'12 Formulas'!$BQ$2,AE87&gt;='12 Formulas'!$BS$3,'12 Formulas'!$BQ$3,AE87&gt;='12 Formulas'!$BS$4,'12 Formulas'!$BQ$4)</f>
        <v/>
      </c>
      <c r="AG87" s="723" t="str">
        <f>+IF(AF87="","",'12 Formulas'!$BU$2)</f>
        <v/>
      </c>
      <c r="AH87" s="701" t="str" cm="1">
        <f t="array" ref="AH87">+_xlfn.IFS(AG87="","",AG87='12 Formulas'!$BX$4,'12 Formulas'!$BY$4,AND(AF87='12 Formulas'!$BW$3,AG87='12 Formulas'!$BX$3),'12 Formulas'!$BY$3,AND(AF87='12 Formulas'!$BW$5,AG87='12 Formulas'!$BX$5),'12 Formulas'!$BY$5,AND(AF87='12 Formulas'!$BW$7,AG87='12 Formulas'!$BX$7),'12 Formulas'!$BY$7)</f>
        <v/>
      </c>
      <c r="AI87" s="695"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97" t="str">
        <f>+IF(D87="","",D87)</f>
        <v/>
      </c>
      <c r="AK87" s="69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707"/>
      <c r="B88" s="753"/>
      <c r="C88" s="748"/>
      <c r="D88" s="750"/>
      <c r="E88" s="748"/>
      <c r="F88" s="715"/>
      <c r="G88" s="726"/>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05"/>
      <c r="AF88" s="707"/>
      <c r="AG88" s="723"/>
      <c r="AH88" s="701"/>
      <c r="AI88" s="695"/>
      <c r="AJ88" s="697"/>
      <c r="AK88" s="699"/>
      <c r="AL88" s="190"/>
      <c r="AM88" s="202"/>
      <c r="AN88" s="202"/>
      <c r="AO88" s="202"/>
      <c r="AP88" s="202"/>
      <c r="AQ88" s="202"/>
      <c r="AR88" s="190"/>
      <c r="AS88" s="190"/>
    </row>
    <row r="89" spans="1:45" ht="13.5" customHeight="1" x14ac:dyDescent="0.2">
      <c r="A89" s="707"/>
      <c r="B89" s="753"/>
      <c r="C89" s="748"/>
      <c r="D89" s="750"/>
      <c r="E89" s="748"/>
      <c r="F89" s="716"/>
      <c r="G89" s="727"/>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05"/>
      <c r="AF89" s="707"/>
      <c r="AG89" s="723"/>
      <c r="AH89" s="701"/>
      <c r="AI89" s="695"/>
      <c r="AJ89" s="697"/>
      <c r="AK89" s="699"/>
      <c r="AL89" s="190"/>
      <c r="AM89" s="202"/>
      <c r="AN89" s="202"/>
      <c r="AO89" s="202"/>
      <c r="AP89" s="202"/>
      <c r="AQ89" s="202"/>
      <c r="AR89" s="190"/>
      <c r="AS89" s="190"/>
    </row>
    <row r="90" spans="1:45" ht="13.5" customHeight="1" x14ac:dyDescent="0.2">
      <c r="A90" s="707"/>
      <c r="B90" s="753"/>
      <c r="C90" s="748"/>
      <c r="D90" s="750"/>
      <c r="E90" s="748"/>
      <c r="F90" s="717" t="s">
        <v>236</v>
      </c>
      <c r="G90" s="728"/>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05"/>
      <c r="AF90" s="707"/>
      <c r="AG90" s="723"/>
      <c r="AH90" s="701"/>
      <c r="AI90" s="695"/>
      <c r="AJ90" s="697"/>
      <c r="AK90" s="699"/>
      <c r="AL90" s="190"/>
      <c r="AM90" s="202"/>
      <c r="AN90" s="202"/>
      <c r="AO90" s="202"/>
      <c r="AP90" s="202"/>
      <c r="AQ90" s="202"/>
      <c r="AR90" s="190"/>
      <c r="AS90" s="190"/>
    </row>
    <row r="91" spans="1:45" ht="13.5" customHeight="1" x14ac:dyDescent="0.2">
      <c r="A91" s="707"/>
      <c r="B91" s="753"/>
      <c r="C91" s="748"/>
      <c r="D91" s="750"/>
      <c r="E91" s="748"/>
      <c r="F91" s="715"/>
      <c r="G91" s="726"/>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05"/>
      <c r="AF91" s="707"/>
      <c r="AG91" s="723"/>
      <c r="AH91" s="701"/>
      <c r="AI91" s="695"/>
      <c r="AJ91" s="697"/>
      <c r="AK91" s="699"/>
      <c r="AL91" s="190"/>
      <c r="AM91" s="202"/>
      <c r="AN91" s="202"/>
      <c r="AO91" s="202"/>
      <c r="AP91" s="202"/>
      <c r="AQ91" s="202"/>
      <c r="AR91" s="190"/>
      <c r="AS91" s="190"/>
    </row>
    <row r="92" spans="1:45" ht="13.5" customHeight="1" x14ac:dyDescent="0.2">
      <c r="A92" s="707"/>
      <c r="B92" s="753"/>
      <c r="C92" s="748"/>
      <c r="D92" s="750"/>
      <c r="E92" s="748"/>
      <c r="F92" s="716"/>
      <c r="G92" s="727"/>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05"/>
      <c r="AF92" s="707"/>
      <c r="AG92" s="723"/>
      <c r="AH92" s="701"/>
      <c r="AI92" s="695"/>
      <c r="AJ92" s="697"/>
      <c r="AK92" s="699"/>
      <c r="AL92" s="190"/>
      <c r="AM92" s="202"/>
      <c r="AN92" s="202"/>
      <c r="AO92" s="202"/>
      <c r="AP92" s="202"/>
      <c r="AQ92" s="202"/>
      <c r="AR92" s="190"/>
      <c r="AS92" s="190"/>
    </row>
    <row r="93" spans="1:45" ht="13.5" customHeight="1" x14ac:dyDescent="0.2">
      <c r="A93" s="707"/>
      <c r="B93" s="753"/>
      <c r="C93" s="748"/>
      <c r="D93" s="750"/>
      <c r="E93" s="748"/>
      <c r="F93" s="717" t="s">
        <v>237</v>
      </c>
      <c r="G93" s="728"/>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05"/>
      <c r="AF93" s="707"/>
      <c r="AG93" s="723"/>
      <c r="AH93" s="701"/>
      <c r="AI93" s="695"/>
      <c r="AJ93" s="697"/>
      <c r="AK93" s="699"/>
      <c r="AL93" s="190"/>
      <c r="AM93" s="202"/>
      <c r="AN93" s="202"/>
      <c r="AO93" s="202"/>
      <c r="AP93" s="202"/>
      <c r="AQ93" s="202"/>
      <c r="AR93" s="190"/>
      <c r="AS93" s="190"/>
    </row>
    <row r="94" spans="1:45" ht="13.5" customHeight="1" x14ac:dyDescent="0.2">
      <c r="A94" s="707"/>
      <c r="B94" s="753"/>
      <c r="C94" s="748"/>
      <c r="D94" s="750"/>
      <c r="E94" s="748"/>
      <c r="F94" s="715"/>
      <c r="G94" s="726"/>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05"/>
      <c r="AF94" s="707"/>
      <c r="AG94" s="723"/>
      <c r="AH94" s="701"/>
      <c r="AI94" s="695"/>
      <c r="AJ94" s="697"/>
      <c r="AK94" s="699"/>
      <c r="AL94" s="190"/>
      <c r="AM94" s="202"/>
      <c r="AN94" s="202"/>
      <c r="AO94" s="202"/>
      <c r="AP94" s="202"/>
      <c r="AQ94" s="202"/>
      <c r="AR94" s="190"/>
      <c r="AS94" s="190"/>
    </row>
    <row r="95" spans="1:45" ht="13.5" customHeight="1" x14ac:dyDescent="0.2">
      <c r="A95" s="707"/>
      <c r="B95" s="753"/>
      <c r="C95" s="748"/>
      <c r="D95" s="750"/>
      <c r="E95" s="748"/>
      <c r="F95" s="716"/>
      <c r="G95" s="727"/>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05"/>
      <c r="AF95" s="707"/>
      <c r="AG95" s="723"/>
      <c r="AH95" s="701"/>
      <c r="AI95" s="695"/>
      <c r="AJ95" s="697"/>
      <c r="AK95" s="699"/>
      <c r="AL95" s="190"/>
      <c r="AM95" s="202"/>
      <c r="AN95" s="202"/>
      <c r="AO95" s="202"/>
      <c r="AP95" s="202"/>
      <c r="AQ95" s="202"/>
      <c r="AR95" s="190"/>
      <c r="AS95" s="190"/>
    </row>
    <row r="96" spans="1:45" ht="13.5" customHeight="1" x14ac:dyDescent="0.2">
      <c r="A96" s="707"/>
      <c r="B96" s="753"/>
      <c r="C96" s="748"/>
      <c r="D96" s="750"/>
      <c r="E96" s="748"/>
      <c r="F96" s="717" t="s">
        <v>238</v>
      </c>
      <c r="G96" s="728"/>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05"/>
      <c r="AF96" s="707"/>
      <c r="AG96" s="723"/>
      <c r="AH96" s="701"/>
      <c r="AI96" s="695"/>
      <c r="AJ96" s="697"/>
      <c r="AK96" s="699"/>
      <c r="AL96" s="190"/>
      <c r="AM96" s="202"/>
      <c r="AN96" s="202"/>
      <c r="AO96" s="202"/>
      <c r="AP96" s="202"/>
      <c r="AQ96" s="202"/>
      <c r="AR96" s="190"/>
      <c r="AS96" s="190"/>
    </row>
    <row r="97" spans="1:45" ht="13.5" customHeight="1" x14ac:dyDescent="0.2">
      <c r="A97" s="707"/>
      <c r="B97" s="753"/>
      <c r="C97" s="748"/>
      <c r="D97" s="750"/>
      <c r="E97" s="748"/>
      <c r="F97" s="715"/>
      <c r="G97" s="726"/>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05"/>
      <c r="AF97" s="707"/>
      <c r="AG97" s="723"/>
      <c r="AH97" s="701"/>
      <c r="AI97" s="695"/>
      <c r="AJ97" s="697"/>
      <c r="AK97" s="699"/>
      <c r="AL97" s="190"/>
      <c r="AM97" s="202"/>
      <c r="AN97" s="202"/>
      <c r="AO97" s="202"/>
      <c r="AP97" s="202"/>
      <c r="AQ97" s="202"/>
      <c r="AR97" s="190"/>
      <c r="AS97" s="190"/>
    </row>
    <row r="98" spans="1:45" ht="13.5" customHeight="1" x14ac:dyDescent="0.2">
      <c r="A98" s="707"/>
      <c r="B98" s="753"/>
      <c r="C98" s="748"/>
      <c r="D98" s="750"/>
      <c r="E98" s="748"/>
      <c r="F98" s="716"/>
      <c r="G98" s="727"/>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05"/>
      <c r="AF98" s="707"/>
      <c r="AG98" s="723"/>
      <c r="AH98" s="701"/>
      <c r="AI98" s="695"/>
      <c r="AJ98" s="697"/>
      <c r="AK98" s="699"/>
      <c r="AL98" s="190"/>
      <c r="AM98" s="202"/>
      <c r="AN98" s="202"/>
      <c r="AO98" s="202"/>
      <c r="AP98" s="202"/>
      <c r="AQ98" s="202"/>
      <c r="AR98" s="190"/>
      <c r="AS98" s="190"/>
    </row>
    <row r="99" spans="1:45" ht="13.5" customHeight="1" x14ac:dyDescent="0.2">
      <c r="A99" s="707"/>
      <c r="B99" s="753"/>
      <c r="C99" s="748"/>
      <c r="D99" s="750"/>
      <c r="E99" s="748"/>
      <c r="F99" s="717" t="s">
        <v>239</v>
      </c>
      <c r="G99" s="728"/>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05"/>
      <c r="AF99" s="707"/>
      <c r="AG99" s="723"/>
      <c r="AH99" s="701"/>
      <c r="AI99" s="695"/>
      <c r="AJ99" s="697"/>
      <c r="AK99" s="699"/>
      <c r="AL99" s="190"/>
      <c r="AM99" s="202"/>
      <c r="AN99" s="202"/>
      <c r="AO99" s="202"/>
      <c r="AP99" s="202"/>
      <c r="AQ99" s="202"/>
      <c r="AR99" s="190"/>
      <c r="AS99" s="190"/>
    </row>
    <row r="100" spans="1:45" ht="13.5" customHeight="1" x14ac:dyDescent="0.2">
      <c r="A100" s="707"/>
      <c r="B100" s="753"/>
      <c r="C100" s="748"/>
      <c r="D100" s="750"/>
      <c r="E100" s="748"/>
      <c r="F100" s="715"/>
      <c r="G100" s="726"/>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05"/>
      <c r="AF100" s="707"/>
      <c r="AG100" s="723"/>
      <c r="AH100" s="701"/>
      <c r="AI100" s="695"/>
      <c r="AJ100" s="697"/>
      <c r="AK100" s="699"/>
      <c r="AL100" s="190"/>
      <c r="AM100" s="202"/>
      <c r="AN100" s="202"/>
      <c r="AO100" s="202"/>
      <c r="AP100" s="202"/>
      <c r="AQ100" s="202"/>
      <c r="AR100" s="190"/>
      <c r="AS100" s="190"/>
    </row>
    <row r="101" spans="1:45" ht="13.5" customHeight="1" thickBot="1" x14ac:dyDescent="0.25">
      <c r="A101" s="708"/>
      <c r="B101" s="754"/>
      <c r="C101" s="749"/>
      <c r="D101" s="751"/>
      <c r="E101" s="749"/>
      <c r="F101" s="756"/>
      <c r="G101" s="757"/>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6"/>
      <c r="AF101" s="708"/>
      <c r="AG101" s="724"/>
      <c r="AH101" s="702"/>
      <c r="AI101" s="696"/>
      <c r="AJ101" s="698"/>
      <c r="AK101" s="700"/>
      <c r="AL101" s="190"/>
      <c r="AM101" s="202"/>
      <c r="AN101" s="202"/>
      <c r="AO101" s="202"/>
      <c r="AP101" s="202"/>
      <c r="AQ101" s="202"/>
      <c r="AR101" s="190"/>
      <c r="AS101" s="190"/>
    </row>
    <row r="102" spans="1:45" ht="13.5" customHeight="1" x14ac:dyDescent="0.2">
      <c r="A102" s="707" t="str">
        <f>'1 Contexto e Identificación'!$A$17</f>
        <v>R7</v>
      </c>
      <c r="B102" s="753" t="str">
        <f>+'1 Contexto e Identificación'!$E$17</f>
        <v xml:space="preserve">  </v>
      </c>
      <c r="C102" s="748" t="str">
        <f>+'4 Mapa Calor Inherente'!$C$18</f>
        <v/>
      </c>
      <c r="D102" s="750" t="str">
        <f>+'4 Mapa Calor Inherente'!$D$18</f>
        <v/>
      </c>
      <c r="E102" s="748" t="str">
        <f>+'4 Mapa Calor Inherente'!$E$18</f>
        <v/>
      </c>
      <c r="F102" s="715" t="s">
        <v>232</v>
      </c>
      <c r="G102" s="726"/>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05" t="str">
        <f>+IF(AC102="","",AVERAGE(AC102:AC116))</f>
        <v/>
      </c>
      <c r="AF102" s="707" t="str" cm="1">
        <f t="array" ref="AF102">+_xlfn.IFS(AE102="","",AE102='12 Formulas'!$BR$2,'12 Formulas'!$BQ$2,AE102&gt;='12 Formulas'!$BS$3,'12 Formulas'!$BQ$3,AE102&gt;='12 Formulas'!$BS$4,'12 Formulas'!$BQ$4)</f>
        <v/>
      </c>
      <c r="AG102" s="723" t="str">
        <f>+IF(AF102="","",'12 Formulas'!$BU$2)</f>
        <v/>
      </c>
      <c r="AH102" s="701" t="str" cm="1">
        <f t="array" ref="AH102">+_xlfn.IFS(AG102="","",AG102='12 Formulas'!$BX$4,'12 Formulas'!$BY$4,AND(AF102='12 Formulas'!$BW$3,AG102='12 Formulas'!$BX$3),'12 Formulas'!$BY$3,AND(AF102='12 Formulas'!$BW$5,AG102='12 Formulas'!$BX$5),'12 Formulas'!$BY$5,AND(AF102='12 Formulas'!$BW$7,AG102='12 Formulas'!$BX$7),'12 Formulas'!$BY$7)</f>
        <v/>
      </c>
      <c r="AI102" s="695"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97" t="str">
        <f>+IF(D102="","",D102)</f>
        <v/>
      </c>
      <c r="AK102" s="69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707"/>
      <c r="B103" s="753"/>
      <c r="C103" s="748"/>
      <c r="D103" s="750"/>
      <c r="E103" s="748"/>
      <c r="F103" s="715"/>
      <c r="G103" s="726"/>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05"/>
      <c r="AF103" s="707"/>
      <c r="AG103" s="723"/>
      <c r="AH103" s="701"/>
      <c r="AI103" s="695"/>
      <c r="AJ103" s="697"/>
      <c r="AK103" s="699"/>
      <c r="AL103" s="190"/>
      <c r="AM103" s="202"/>
      <c r="AN103" s="202"/>
      <c r="AO103" s="202"/>
      <c r="AP103" s="202"/>
      <c r="AQ103" s="202"/>
      <c r="AR103" s="190"/>
      <c r="AS103" s="190"/>
    </row>
    <row r="104" spans="1:45" ht="13.5" customHeight="1" x14ac:dyDescent="0.2">
      <c r="A104" s="707"/>
      <c r="B104" s="753"/>
      <c r="C104" s="748"/>
      <c r="D104" s="750"/>
      <c r="E104" s="748"/>
      <c r="F104" s="716"/>
      <c r="G104" s="727"/>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05"/>
      <c r="AF104" s="707"/>
      <c r="AG104" s="723"/>
      <c r="AH104" s="701"/>
      <c r="AI104" s="695"/>
      <c r="AJ104" s="697"/>
      <c r="AK104" s="699"/>
      <c r="AL104" s="190"/>
      <c r="AM104" s="202"/>
      <c r="AN104" s="202"/>
      <c r="AO104" s="202"/>
      <c r="AP104" s="202"/>
      <c r="AQ104" s="202"/>
      <c r="AR104" s="190"/>
      <c r="AS104" s="190"/>
    </row>
    <row r="105" spans="1:45" ht="13.5" customHeight="1" x14ac:dyDescent="0.2">
      <c r="A105" s="707"/>
      <c r="B105" s="753"/>
      <c r="C105" s="748"/>
      <c r="D105" s="750"/>
      <c r="E105" s="748"/>
      <c r="F105" s="717" t="s">
        <v>236</v>
      </c>
      <c r="G105" s="728"/>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05"/>
      <c r="AF105" s="707"/>
      <c r="AG105" s="723"/>
      <c r="AH105" s="701"/>
      <c r="AI105" s="695"/>
      <c r="AJ105" s="697"/>
      <c r="AK105" s="699"/>
      <c r="AL105" s="190"/>
      <c r="AM105" s="202"/>
      <c r="AN105" s="202"/>
      <c r="AO105" s="202"/>
      <c r="AP105" s="202"/>
      <c r="AQ105" s="202"/>
      <c r="AR105" s="190"/>
      <c r="AS105" s="190"/>
    </row>
    <row r="106" spans="1:45" ht="13.5" customHeight="1" x14ac:dyDescent="0.2">
      <c r="A106" s="707"/>
      <c r="B106" s="753"/>
      <c r="C106" s="748"/>
      <c r="D106" s="750"/>
      <c r="E106" s="748"/>
      <c r="F106" s="715"/>
      <c r="G106" s="726"/>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05"/>
      <c r="AF106" s="707"/>
      <c r="AG106" s="723"/>
      <c r="AH106" s="701"/>
      <c r="AI106" s="695"/>
      <c r="AJ106" s="697"/>
      <c r="AK106" s="699"/>
      <c r="AL106" s="190"/>
      <c r="AM106" s="202"/>
      <c r="AN106" s="202"/>
      <c r="AO106" s="202"/>
      <c r="AP106" s="202"/>
      <c r="AQ106" s="202"/>
      <c r="AR106" s="190"/>
      <c r="AS106" s="190"/>
    </row>
    <row r="107" spans="1:45" ht="13.5" customHeight="1" x14ac:dyDescent="0.2">
      <c r="A107" s="707"/>
      <c r="B107" s="753"/>
      <c r="C107" s="748"/>
      <c r="D107" s="750"/>
      <c r="E107" s="748"/>
      <c r="F107" s="716"/>
      <c r="G107" s="727"/>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05"/>
      <c r="AF107" s="707"/>
      <c r="AG107" s="723"/>
      <c r="AH107" s="701"/>
      <c r="AI107" s="695"/>
      <c r="AJ107" s="697"/>
      <c r="AK107" s="699"/>
      <c r="AL107" s="190"/>
      <c r="AM107" s="202"/>
      <c r="AN107" s="202"/>
      <c r="AO107" s="202"/>
      <c r="AP107" s="202"/>
      <c r="AQ107" s="202"/>
      <c r="AR107" s="190"/>
      <c r="AS107" s="190"/>
    </row>
    <row r="108" spans="1:45" ht="13.5" customHeight="1" x14ac:dyDescent="0.2">
      <c r="A108" s="707"/>
      <c r="B108" s="753"/>
      <c r="C108" s="748"/>
      <c r="D108" s="750"/>
      <c r="E108" s="748"/>
      <c r="F108" s="717" t="s">
        <v>237</v>
      </c>
      <c r="G108" s="728"/>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05"/>
      <c r="AF108" s="707"/>
      <c r="AG108" s="723"/>
      <c r="AH108" s="701"/>
      <c r="AI108" s="695"/>
      <c r="AJ108" s="697"/>
      <c r="AK108" s="699"/>
      <c r="AL108" s="190"/>
      <c r="AM108" s="202"/>
      <c r="AN108" s="202"/>
      <c r="AO108" s="202"/>
      <c r="AP108" s="202"/>
      <c r="AQ108" s="202"/>
      <c r="AR108" s="190"/>
      <c r="AS108" s="190"/>
    </row>
    <row r="109" spans="1:45" ht="13.5" customHeight="1" x14ac:dyDescent="0.2">
      <c r="A109" s="707"/>
      <c r="B109" s="753"/>
      <c r="C109" s="748"/>
      <c r="D109" s="750"/>
      <c r="E109" s="748"/>
      <c r="F109" s="715"/>
      <c r="G109" s="726"/>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05"/>
      <c r="AF109" s="707"/>
      <c r="AG109" s="723"/>
      <c r="AH109" s="701"/>
      <c r="AI109" s="695"/>
      <c r="AJ109" s="697"/>
      <c r="AK109" s="699"/>
      <c r="AL109" s="190"/>
      <c r="AM109" s="202"/>
      <c r="AN109" s="202"/>
      <c r="AO109" s="202"/>
      <c r="AP109" s="202"/>
      <c r="AQ109" s="202"/>
      <c r="AR109" s="190"/>
      <c r="AS109" s="190"/>
    </row>
    <row r="110" spans="1:45" ht="13.5" customHeight="1" x14ac:dyDescent="0.2">
      <c r="A110" s="707"/>
      <c r="B110" s="753"/>
      <c r="C110" s="748"/>
      <c r="D110" s="750"/>
      <c r="E110" s="748"/>
      <c r="F110" s="716"/>
      <c r="G110" s="727"/>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05"/>
      <c r="AF110" s="707"/>
      <c r="AG110" s="723"/>
      <c r="AH110" s="701"/>
      <c r="AI110" s="695"/>
      <c r="AJ110" s="697"/>
      <c r="AK110" s="699"/>
      <c r="AL110" s="190"/>
      <c r="AM110" s="202"/>
      <c r="AN110" s="202"/>
      <c r="AO110" s="202"/>
      <c r="AP110" s="202"/>
      <c r="AQ110" s="202"/>
      <c r="AR110" s="190"/>
      <c r="AS110" s="190"/>
    </row>
    <row r="111" spans="1:45" ht="13.5" customHeight="1" x14ac:dyDescent="0.2">
      <c r="A111" s="707"/>
      <c r="B111" s="753"/>
      <c r="C111" s="748"/>
      <c r="D111" s="750"/>
      <c r="E111" s="748"/>
      <c r="F111" s="717" t="s">
        <v>238</v>
      </c>
      <c r="G111" s="728"/>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05"/>
      <c r="AF111" s="707"/>
      <c r="AG111" s="723"/>
      <c r="AH111" s="701"/>
      <c r="AI111" s="695"/>
      <c r="AJ111" s="697"/>
      <c r="AK111" s="699"/>
      <c r="AL111" s="190"/>
      <c r="AM111" s="202"/>
      <c r="AN111" s="202"/>
      <c r="AO111" s="202"/>
      <c r="AP111" s="202"/>
      <c r="AQ111" s="202"/>
      <c r="AR111" s="190"/>
      <c r="AS111" s="190"/>
    </row>
    <row r="112" spans="1:45" ht="13.5" customHeight="1" x14ac:dyDescent="0.2">
      <c r="A112" s="707"/>
      <c r="B112" s="753"/>
      <c r="C112" s="748"/>
      <c r="D112" s="750"/>
      <c r="E112" s="748"/>
      <c r="F112" s="715"/>
      <c r="G112" s="726"/>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05"/>
      <c r="AF112" s="707"/>
      <c r="AG112" s="723"/>
      <c r="AH112" s="701"/>
      <c r="AI112" s="695"/>
      <c r="AJ112" s="697"/>
      <c r="AK112" s="699"/>
      <c r="AL112" s="190"/>
      <c r="AM112" s="202"/>
      <c r="AN112" s="202"/>
      <c r="AO112" s="202"/>
      <c r="AP112" s="202"/>
      <c r="AQ112" s="202"/>
      <c r="AR112" s="190"/>
      <c r="AS112" s="190"/>
    </row>
    <row r="113" spans="1:45" ht="13.5" customHeight="1" x14ac:dyDescent="0.2">
      <c r="A113" s="707"/>
      <c r="B113" s="753"/>
      <c r="C113" s="748"/>
      <c r="D113" s="750"/>
      <c r="E113" s="748"/>
      <c r="F113" s="716"/>
      <c r="G113" s="727"/>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05"/>
      <c r="AF113" s="707"/>
      <c r="AG113" s="723"/>
      <c r="AH113" s="701"/>
      <c r="AI113" s="695"/>
      <c r="AJ113" s="697"/>
      <c r="AK113" s="699"/>
      <c r="AL113" s="190"/>
      <c r="AM113" s="202"/>
      <c r="AN113" s="202"/>
      <c r="AO113" s="202"/>
      <c r="AP113" s="202"/>
      <c r="AQ113" s="202"/>
      <c r="AR113" s="190"/>
      <c r="AS113" s="190"/>
    </row>
    <row r="114" spans="1:45" ht="13.5" customHeight="1" x14ac:dyDescent="0.2">
      <c r="A114" s="707"/>
      <c r="B114" s="753"/>
      <c r="C114" s="748"/>
      <c r="D114" s="750"/>
      <c r="E114" s="748"/>
      <c r="F114" s="717" t="s">
        <v>239</v>
      </c>
      <c r="G114" s="728"/>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05"/>
      <c r="AF114" s="707"/>
      <c r="AG114" s="723"/>
      <c r="AH114" s="701"/>
      <c r="AI114" s="695"/>
      <c r="AJ114" s="697"/>
      <c r="AK114" s="699"/>
      <c r="AL114" s="190"/>
      <c r="AM114" s="202"/>
      <c r="AN114" s="202"/>
      <c r="AO114" s="202"/>
      <c r="AP114" s="202"/>
      <c r="AQ114" s="202"/>
      <c r="AR114" s="190"/>
      <c r="AS114" s="190"/>
    </row>
    <row r="115" spans="1:45" ht="13.5" customHeight="1" x14ac:dyDescent="0.2">
      <c r="A115" s="707"/>
      <c r="B115" s="753"/>
      <c r="C115" s="748"/>
      <c r="D115" s="750"/>
      <c r="E115" s="748"/>
      <c r="F115" s="715"/>
      <c r="G115" s="726"/>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05"/>
      <c r="AF115" s="707"/>
      <c r="AG115" s="723"/>
      <c r="AH115" s="701"/>
      <c r="AI115" s="695"/>
      <c r="AJ115" s="697"/>
      <c r="AK115" s="699"/>
      <c r="AL115" s="190"/>
      <c r="AM115" s="202"/>
      <c r="AN115" s="202"/>
      <c r="AO115" s="202"/>
      <c r="AP115" s="202"/>
      <c r="AQ115" s="202"/>
      <c r="AR115" s="190"/>
      <c r="AS115" s="190"/>
    </row>
    <row r="116" spans="1:45" ht="13.5" customHeight="1" thickBot="1" x14ac:dyDescent="0.25">
      <c r="A116" s="708"/>
      <c r="B116" s="754"/>
      <c r="C116" s="749"/>
      <c r="D116" s="751"/>
      <c r="E116" s="749"/>
      <c r="F116" s="756"/>
      <c r="G116" s="757"/>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6"/>
      <c r="AF116" s="708"/>
      <c r="AG116" s="724"/>
      <c r="AH116" s="702"/>
      <c r="AI116" s="696"/>
      <c r="AJ116" s="698"/>
      <c r="AK116" s="700"/>
      <c r="AL116" s="190"/>
      <c r="AM116" s="202"/>
      <c r="AN116" s="202"/>
      <c r="AO116" s="202"/>
      <c r="AP116" s="202"/>
      <c r="AQ116" s="202"/>
      <c r="AR116" s="190"/>
      <c r="AS116" s="190"/>
    </row>
    <row r="117" spans="1:45" ht="13.5" customHeight="1" x14ac:dyDescent="0.2">
      <c r="A117" s="707" t="str">
        <f>'1 Contexto e Identificación'!$A$18</f>
        <v>R8</v>
      </c>
      <c r="B117" s="753" t="str">
        <f>+'1 Contexto e Identificación'!$E$18</f>
        <v xml:space="preserve">  </v>
      </c>
      <c r="C117" s="748" t="str">
        <f>+'4 Mapa Calor Inherente'!$C$19</f>
        <v/>
      </c>
      <c r="D117" s="750" t="str">
        <f>+'4 Mapa Calor Inherente'!$D$19</f>
        <v/>
      </c>
      <c r="E117" s="748" t="str">
        <f>+'4 Mapa Calor Inherente'!$E$19</f>
        <v/>
      </c>
      <c r="F117" s="715" t="s">
        <v>232</v>
      </c>
      <c r="G117" s="726"/>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05" t="str">
        <f>+IF(AC117="","",AVERAGE(AC117:AC131))</f>
        <v/>
      </c>
      <c r="AF117" s="707" t="str" cm="1">
        <f t="array" ref="AF117">+_xlfn.IFS(AE117="","",AE117='12 Formulas'!$BR$2,'12 Formulas'!$BQ$2,AE117&gt;='12 Formulas'!$BS$3,'12 Formulas'!$BQ$3,AE117&gt;='12 Formulas'!$BS$4,'12 Formulas'!$BQ$4)</f>
        <v/>
      </c>
      <c r="AG117" s="723" t="str">
        <f>+IF(AF117="","",'12 Formulas'!$BU$2)</f>
        <v/>
      </c>
      <c r="AH117" s="701" t="str" cm="1">
        <f t="array" ref="AH117">+_xlfn.IFS(AG117="","",AG117='12 Formulas'!$BX$4,'12 Formulas'!$BY$4,AND(AF117='12 Formulas'!$BW$3,AG117='12 Formulas'!$BX$3),'12 Formulas'!$BY$3,AND(AF117='12 Formulas'!$BW$5,AG117='12 Formulas'!$BX$5),'12 Formulas'!$BY$5,AND(AF117='12 Formulas'!$BW$7,AG117='12 Formulas'!$BX$7),'12 Formulas'!$BY$7)</f>
        <v/>
      </c>
      <c r="AI117" s="695"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7" t="str">
        <f>+IF(D117="","",D117)</f>
        <v/>
      </c>
      <c r="AK117" s="69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707"/>
      <c r="B118" s="753"/>
      <c r="C118" s="748"/>
      <c r="D118" s="750"/>
      <c r="E118" s="748"/>
      <c r="F118" s="715"/>
      <c r="G118" s="726"/>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05"/>
      <c r="AF118" s="707"/>
      <c r="AG118" s="723"/>
      <c r="AH118" s="701"/>
      <c r="AI118" s="695"/>
      <c r="AJ118" s="697"/>
      <c r="AK118" s="699"/>
      <c r="AL118" s="190"/>
      <c r="AM118" s="202"/>
      <c r="AN118" s="202"/>
      <c r="AO118" s="202"/>
      <c r="AP118" s="202"/>
      <c r="AQ118" s="202"/>
      <c r="AR118" s="190"/>
      <c r="AS118" s="190"/>
    </row>
    <row r="119" spans="1:45" ht="13.5" customHeight="1" x14ac:dyDescent="0.2">
      <c r="A119" s="707"/>
      <c r="B119" s="753"/>
      <c r="C119" s="748"/>
      <c r="D119" s="750"/>
      <c r="E119" s="748"/>
      <c r="F119" s="716"/>
      <c r="G119" s="727"/>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05"/>
      <c r="AF119" s="707"/>
      <c r="AG119" s="723"/>
      <c r="AH119" s="701"/>
      <c r="AI119" s="695"/>
      <c r="AJ119" s="697"/>
      <c r="AK119" s="699"/>
      <c r="AL119" s="190"/>
      <c r="AM119" s="202"/>
      <c r="AN119" s="202"/>
      <c r="AO119" s="202"/>
      <c r="AP119" s="202"/>
      <c r="AQ119" s="202"/>
      <c r="AR119" s="190"/>
      <c r="AS119" s="190"/>
    </row>
    <row r="120" spans="1:45" ht="13.5" customHeight="1" x14ac:dyDescent="0.2">
      <c r="A120" s="707"/>
      <c r="B120" s="753"/>
      <c r="C120" s="748"/>
      <c r="D120" s="750"/>
      <c r="E120" s="748"/>
      <c r="F120" s="717" t="s">
        <v>236</v>
      </c>
      <c r="G120" s="728"/>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05"/>
      <c r="AF120" s="707"/>
      <c r="AG120" s="723"/>
      <c r="AH120" s="701"/>
      <c r="AI120" s="695"/>
      <c r="AJ120" s="697"/>
      <c r="AK120" s="699"/>
      <c r="AL120" s="190"/>
      <c r="AM120" s="202"/>
      <c r="AN120" s="202"/>
      <c r="AO120" s="202"/>
      <c r="AP120" s="202"/>
      <c r="AQ120" s="202"/>
      <c r="AR120" s="190"/>
      <c r="AS120" s="190"/>
    </row>
    <row r="121" spans="1:45" ht="13.5" customHeight="1" x14ac:dyDescent="0.2">
      <c r="A121" s="707"/>
      <c r="B121" s="753"/>
      <c r="C121" s="748"/>
      <c r="D121" s="750"/>
      <c r="E121" s="748"/>
      <c r="F121" s="715"/>
      <c r="G121" s="726"/>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05"/>
      <c r="AF121" s="707"/>
      <c r="AG121" s="723"/>
      <c r="AH121" s="701"/>
      <c r="AI121" s="695"/>
      <c r="AJ121" s="697"/>
      <c r="AK121" s="699"/>
      <c r="AL121" s="190"/>
      <c r="AM121" s="202"/>
      <c r="AN121" s="202"/>
      <c r="AO121" s="202"/>
      <c r="AP121" s="202"/>
      <c r="AQ121" s="202"/>
      <c r="AR121" s="190"/>
      <c r="AS121" s="190"/>
    </row>
    <row r="122" spans="1:45" ht="13.5" customHeight="1" x14ac:dyDescent="0.2">
      <c r="A122" s="707"/>
      <c r="B122" s="753"/>
      <c r="C122" s="748"/>
      <c r="D122" s="750"/>
      <c r="E122" s="748"/>
      <c r="F122" s="716"/>
      <c r="G122" s="727"/>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05"/>
      <c r="AF122" s="707"/>
      <c r="AG122" s="723"/>
      <c r="AH122" s="701"/>
      <c r="AI122" s="695"/>
      <c r="AJ122" s="697"/>
      <c r="AK122" s="699"/>
      <c r="AL122" s="190"/>
      <c r="AM122" s="202"/>
      <c r="AN122" s="202"/>
      <c r="AO122" s="202"/>
      <c r="AP122" s="202"/>
      <c r="AQ122" s="202"/>
      <c r="AR122" s="190"/>
      <c r="AS122" s="190"/>
    </row>
    <row r="123" spans="1:45" ht="13.5" customHeight="1" x14ac:dyDescent="0.2">
      <c r="A123" s="707"/>
      <c r="B123" s="753"/>
      <c r="C123" s="748"/>
      <c r="D123" s="750"/>
      <c r="E123" s="748"/>
      <c r="F123" s="717" t="s">
        <v>237</v>
      </c>
      <c r="G123" s="728"/>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05"/>
      <c r="AF123" s="707"/>
      <c r="AG123" s="723"/>
      <c r="AH123" s="701"/>
      <c r="AI123" s="695"/>
      <c r="AJ123" s="697"/>
      <c r="AK123" s="699"/>
      <c r="AL123" s="190"/>
      <c r="AM123" s="202"/>
      <c r="AN123" s="202"/>
      <c r="AO123" s="202"/>
      <c r="AP123" s="202"/>
      <c r="AQ123" s="202"/>
      <c r="AR123" s="190"/>
      <c r="AS123" s="190"/>
    </row>
    <row r="124" spans="1:45" ht="13.5" customHeight="1" x14ac:dyDescent="0.2">
      <c r="A124" s="707"/>
      <c r="B124" s="753"/>
      <c r="C124" s="748"/>
      <c r="D124" s="750"/>
      <c r="E124" s="748"/>
      <c r="F124" s="715"/>
      <c r="G124" s="726"/>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05"/>
      <c r="AF124" s="707"/>
      <c r="AG124" s="723"/>
      <c r="AH124" s="701"/>
      <c r="AI124" s="695"/>
      <c r="AJ124" s="697"/>
      <c r="AK124" s="699"/>
      <c r="AL124" s="190"/>
      <c r="AM124" s="202"/>
      <c r="AN124" s="202"/>
      <c r="AO124" s="202"/>
      <c r="AP124" s="202"/>
      <c r="AQ124" s="202"/>
      <c r="AR124" s="190"/>
      <c r="AS124" s="190"/>
    </row>
    <row r="125" spans="1:45" ht="13.5" customHeight="1" x14ac:dyDescent="0.2">
      <c r="A125" s="707"/>
      <c r="B125" s="753"/>
      <c r="C125" s="748"/>
      <c r="D125" s="750"/>
      <c r="E125" s="748"/>
      <c r="F125" s="716"/>
      <c r="G125" s="727"/>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05"/>
      <c r="AF125" s="707"/>
      <c r="AG125" s="723"/>
      <c r="AH125" s="701"/>
      <c r="AI125" s="695"/>
      <c r="AJ125" s="697"/>
      <c r="AK125" s="699"/>
      <c r="AL125" s="190"/>
      <c r="AM125" s="202"/>
      <c r="AN125" s="202"/>
      <c r="AO125" s="202"/>
      <c r="AP125" s="202"/>
      <c r="AQ125" s="202"/>
      <c r="AR125" s="190"/>
      <c r="AS125" s="190"/>
    </row>
    <row r="126" spans="1:45" ht="13.5" customHeight="1" x14ac:dyDescent="0.2">
      <c r="A126" s="707"/>
      <c r="B126" s="753"/>
      <c r="C126" s="748"/>
      <c r="D126" s="750"/>
      <c r="E126" s="748"/>
      <c r="F126" s="717" t="s">
        <v>238</v>
      </c>
      <c r="G126" s="728"/>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05"/>
      <c r="AF126" s="707"/>
      <c r="AG126" s="723"/>
      <c r="AH126" s="701"/>
      <c r="AI126" s="695"/>
      <c r="AJ126" s="697"/>
      <c r="AK126" s="699"/>
      <c r="AL126" s="190"/>
      <c r="AM126" s="202"/>
      <c r="AN126" s="202"/>
      <c r="AO126" s="202"/>
      <c r="AP126" s="202"/>
      <c r="AQ126" s="202"/>
      <c r="AR126" s="190"/>
      <c r="AS126" s="190"/>
    </row>
    <row r="127" spans="1:45" ht="13.5" customHeight="1" x14ac:dyDescent="0.2">
      <c r="A127" s="707"/>
      <c r="B127" s="753"/>
      <c r="C127" s="748"/>
      <c r="D127" s="750"/>
      <c r="E127" s="748"/>
      <c r="F127" s="715"/>
      <c r="G127" s="726"/>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05"/>
      <c r="AF127" s="707"/>
      <c r="AG127" s="723"/>
      <c r="AH127" s="701"/>
      <c r="AI127" s="695"/>
      <c r="AJ127" s="697"/>
      <c r="AK127" s="699"/>
      <c r="AL127" s="190"/>
      <c r="AM127" s="202"/>
      <c r="AN127" s="202"/>
      <c r="AO127" s="202"/>
      <c r="AP127" s="202"/>
      <c r="AQ127" s="202"/>
      <c r="AR127" s="190"/>
      <c r="AS127" s="190"/>
    </row>
    <row r="128" spans="1:45" ht="13.5" customHeight="1" x14ac:dyDescent="0.2">
      <c r="A128" s="707"/>
      <c r="B128" s="753"/>
      <c r="C128" s="748"/>
      <c r="D128" s="750"/>
      <c r="E128" s="748"/>
      <c r="F128" s="716"/>
      <c r="G128" s="727"/>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05"/>
      <c r="AF128" s="707"/>
      <c r="AG128" s="723"/>
      <c r="AH128" s="701"/>
      <c r="AI128" s="695"/>
      <c r="AJ128" s="697"/>
      <c r="AK128" s="699"/>
      <c r="AL128" s="190"/>
      <c r="AM128" s="202"/>
      <c r="AN128" s="202"/>
      <c r="AO128" s="202"/>
      <c r="AP128" s="202"/>
      <c r="AQ128" s="202"/>
      <c r="AR128" s="190"/>
      <c r="AS128" s="190"/>
    </row>
    <row r="129" spans="1:45" ht="13.5" customHeight="1" x14ac:dyDescent="0.2">
      <c r="A129" s="707"/>
      <c r="B129" s="753"/>
      <c r="C129" s="748"/>
      <c r="D129" s="750"/>
      <c r="E129" s="748"/>
      <c r="F129" s="717" t="s">
        <v>239</v>
      </c>
      <c r="G129" s="728"/>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05"/>
      <c r="AF129" s="707"/>
      <c r="AG129" s="723"/>
      <c r="AH129" s="701"/>
      <c r="AI129" s="695"/>
      <c r="AJ129" s="697"/>
      <c r="AK129" s="699"/>
      <c r="AL129" s="190"/>
      <c r="AM129" s="202"/>
      <c r="AN129" s="202"/>
      <c r="AO129" s="202"/>
      <c r="AP129" s="202"/>
      <c r="AQ129" s="202"/>
      <c r="AR129" s="190"/>
      <c r="AS129" s="190"/>
    </row>
    <row r="130" spans="1:45" ht="13.5" customHeight="1" x14ac:dyDescent="0.2">
      <c r="A130" s="707"/>
      <c r="B130" s="753"/>
      <c r="C130" s="748"/>
      <c r="D130" s="750"/>
      <c r="E130" s="748"/>
      <c r="F130" s="715"/>
      <c r="G130" s="726"/>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05"/>
      <c r="AF130" s="707"/>
      <c r="AG130" s="723"/>
      <c r="AH130" s="701"/>
      <c r="AI130" s="695"/>
      <c r="AJ130" s="697"/>
      <c r="AK130" s="699"/>
      <c r="AL130" s="190"/>
      <c r="AM130" s="202"/>
      <c r="AN130" s="202"/>
      <c r="AO130" s="202"/>
      <c r="AP130" s="202"/>
      <c r="AQ130" s="202"/>
      <c r="AR130" s="190"/>
      <c r="AS130" s="190"/>
    </row>
    <row r="131" spans="1:45" ht="13.5" customHeight="1" thickBot="1" x14ac:dyDescent="0.25">
      <c r="A131" s="708"/>
      <c r="B131" s="754"/>
      <c r="C131" s="749"/>
      <c r="D131" s="751"/>
      <c r="E131" s="749"/>
      <c r="F131" s="756"/>
      <c r="G131" s="757"/>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6"/>
      <c r="AF131" s="708"/>
      <c r="AG131" s="724"/>
      <c r="AH131" s="702"/>
      <c r="AI131" s="696"/>
      <c r="AJ131" s="698"/>
      <c r="AK131" s="700"/>
      <c r="AL131" s="190"/>
      <c r="AM131" s="202"/>
      <c r="AN131" s="202"/>
      <c r="AO131" s="202"/>
      <c r="AP131" s="202"/>
      <c r="AQ131" s="202"/>
      <c r="AR131" s="190"/>
      <c r="AS131" s="190"/>
    </row>
    <row r="132" spans="1:45" ht="13.5" customHeight="1" x14ac:dyDescent="0.2">
      <c r="A132" s="707" t="str">
        <f>'1 Contexto e Identificación'!$A$19</f>
        <v>R9</v>
      </c>
      <c r="B132" s="753" t="str">
        <f>+'1 Contexto e Identificación'!$E$19</f>
        <v xml:space="preserve">  </v>
      </c>
      <c r="C132" s="748" t="str">
        <f>+'4 Mapa Calor Inherente'!$C$20</f>
        <v/>
      </c>
      <c r="D132" s="750" t="str">
        <f>+'4 Mapa Calor Inherente'!$D$20</f>
        <v/>
      </c>
      <c r="E132" s="748" t="str">
        <f>+'4 Mapa Calor Inherente'!$E$20</f>
        <v/>
      </c>
      <c r="F132" s="715" t="s">
        <v>232</v>
      </c>
      <c r="G132" s="726"/>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05" t="str">
        <f>+IF(AC132="","",AVERAGE(AC132:AC146))</f>
        <v/>
      </c>
      <c r="AF132" s="707" t="str" cm="1">
        <f t="array" ref="AF132">+_xlfn.IFS(AE132="","",AE132='12 Formulas'!$BR$2,'12 Formulas'!$BQ$2,AE132&gt;='12 Formulas'!$BS$3,'12 Formulas'!$BQ$3,AE132&gt;='12 Formulas'!$BS$4,'12 Formulas'!$BQ$4)</f>
        <v/>
      </c>
      <c r="AG132" s="723" t="str">
        <f>+IF(AF132="","",'12 Formulas'!$BU$2)</f>
        <v/>
      </c>
      <c r="AH132" s="701" t="str" cm="1">
        <f t="array" ref="AH132">+_xlfn.IFS(AG132="","",AG132='12 Formulas'!$BX$4,'12 Formulas'!$BY$4,AND(AF132='12 Formulas'!$BW$3,AG132='12 Formulas'!$BX$3),'12 Formulas'!$BY$3,AND(AF132='12 Formulas'!$BW$5,AG132='12 Formulas'!$BX$5),'12 Formulas'!$BY$5,AND(AF132='12 Formulas'!$BW$7,AG132='12 Formulas'!$BX$7),'12 Formulas'!$BY$7)</f>
        <v/>
      </c>
      <c r="AI132" s="695"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7" t="str">
        <f>+IF(D132="","",D132)</f>
        <v/>
      </c>
      <c r="AK132" s="69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707"/>
      <c r="B133" s="753"/>
      <c r="C133" s="748"/>
      <c r="D133" s="750"/>
      <c r="E133" s="748"/>
      <c r="F133" s="715"/>
      <c r="G133" s="726"/>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05"/>
      <c r="AF133" s="707"/>
      <c r="AG133" s="723"/>
      <c r="AH133" s="701"/>
      <c r="AI133" s="695"/>
      <c r="AJ133" s="697"/>
      <c r="AK133" s="699"/>
      <c r="AL133" s="190"/>
      <c r="AM133" s="202"/>
      <c r="AN133" s="202"/>
      <c r="AO133" s="202"/>
      <c r="AP133" s="202"/>
      <c r="AQ133" s="202"/>
      <c r="AR133" s="190"/>
      <c r="AS133" s="190"/>
    </row>
    <row r="134" spans="1:45" ht="13.5" customHeight="1" x14ac:dyDescent="0.2">
      <c r="A134" s="707"/>
      <c r="B134" s="753"/>
      <c r="C134" s="748"/>
      <c r="D134" s="750"/>
      <c r="E134" s="748"/>
      <c r="F134" s="716"/>
      <c r="G134" s="727"/>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05"/>
      <c r="AF134" s="707"/>
      <c r="AG134" s="723"/>
      <c r="AH134" s="701"/>
      <c r="AI134" s="695"/>
      <c r="AJ134" s="697"/>
      <c r="AK134" s="699"/>
      <c r="AL134" s="190"/>
      <c r="AM134" s="202"/>
      <c r="AN134" s="202"/>
      <c r="AO134" s="202"/>
      <c r="AP134" s="202"/>
      <c r="AQ134" s="202"/>
      <c r="AR134" s="190"/>
      <c r="AS134" s="190"/>
    </row>
    <row r="135" spans="1:45" ht="13.5" customHeight="1" x14ac:dyDescent="0.2">
      <c r="A135" s="707"/>
      <c r="B135" s="753"/>
      <c r="C135" s="748"/>
      <c r="D135" s="750"/>
      <c r="E135" s="748"/>
      <c r="F135" s="717" t="s">
        <v>236</v>
      </c>
      <c r="G135" s="728"/>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05"/>
      <c r="AF135" s="707"/>
      <c r="AG135" s="723"/>
      <c r="AH135" s="701"/>
      <c r="AI135" s="695"/>
      <c r="AJ135" s="697"/>
      <c r="AK135" s="699"/>
      <c r="AL135" s="190"/>
      <c r="AM135" s="202"/>
      <c r="AN135" s="202"/>
      <c r="AO135" s="202"/>
      <c r="AP135" s="202"/>
      <c r="AQ135" s="202"/>
      <c r="AR135" s="190"/>
      <c r="AS135" s="190"/>
    </row>
    <row r="136" spans="1:45" ht="13.5" customHeight="1" x14ac:dyDescent="0.2">
      <c r="A136" s="707"/>
      <c r="B136" s="753"/>
      <c r="C136" s="748"/>
      <c r="D136" s="750"/>
      <c r="E136" s="748"/>
      <c r="F136" s="715"/>
      <c r="G136" s="726"/>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05"/>
      <c r="AF136" s="707"/>
      <c r="AG136" s="723"/>
      <c r="AH136" s="701"/>
      <c r="AI136" s="695"/>
      <c r="AJ136" s="697"/>
      <c r="AK136" s="699"/>
      <c r="AL136" s="190"/>
      <c r="AM136" s="202"/>
      <c r="AN136" s="202"/>
      <c r="AO136" s="202"/>
      <c r="AP136" s="202"/>
      <c r="AQ136" s="202"/>
      <c r="AR136" s="190"/>
      <c r="AS136" s="190"/>
    </row>
    <row r="137" spans="1:45" ht="13.5" customHeight="1" x14ac:dyDescent="0.2">
      <c r="A137" s="707"/>
      <c r="B137" s="753"/>
      <c r="C137" s="748"/>
      <c r="D137" s="750"/>
      <c r="E137" s="748"/>
      <c r="F137" s="716"/>
      <c r="G137" s="727"/>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05"/>
      <c r="AF137" s="707"/>
      <c r="AG137" s="723"/>
      <c r="AH137" s="701"/>
      <c r="AI137" s="695"/>
      <c r="AJ137" s="697"/>
      <c r="AK137" s="699"/>
      <c r="AL137" s="190"/>
      <c r="AM137" s="202"/>
      <c r="AN137" s="202"/>
      <c r="AO137" s="202"/>
      <c r="AP137" s="202"/>
      <c r="AQ137" s="202"/>
      <c r="AR137" s="190"/>
      <c r="AS137" s="190"/>
    </row>
    <row r="138" spans="1:45" ht="13.5" customHeight="1" x14ac:dyDescent="0.2">
      <c r="A138" s="707"/>
      <c r="B138" s="753"/>
      <c r="C138" s="748"/>
      <c r="D138" s="750"/>
      <c r="E138" s="748"/>
      <c r="F138" s="717" t="s">
        <v>237</v>
      </c>
      <c r="G138" s="728"/>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05"/>
      <c r="AF138" s="707"/>
      <c r="AG138" s="723"/>
      <c r="AH138" s="701"/>
      <c r="AI138" s="695"/>
      <c r="AJ138" s="697"/>
      <c r="AK138" s="699"/>
      <c r="AL138" s="190"/>
      <c r="AM138" s="202"/>
      <c r="AN138" s="202"/>
      <c r="AO138" s="202"/>
      <c r="AP138" s="202"/>
      <c r="AQ138" s="202"/>
      <c r="AR138" s="190"/>
      <c r="AS138" s="190"/>
    </row>
    <row r="139" spans="1:45" ht="13.5" customHeight="1" x14ac:dyDescent="0.2">
      <c r="A139" s="707"/>
      <c r="B139" s="753"/>
      <c r="C139" s="748"/>
      <c r="D139" s="750"/>
      <c r="E139" s="748"/>
      <c r="F139" s="715"/>
      <c r="G139" s="726"/>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05"/>
      <c r="AF139" s="707"/>
      <c r="AG139" s="723"/>
      <c r="AH139" s="701"/>
      <c r="AI139" s="695"/>
      <c r="AJ139" s="697"/>
      <c r="AK139" s="699"/>
      <c r="AL139" s="190"/>
      <c r="AM139" s="202"/>
      <c r="AN139" s="202"/>
      <c r="AO139" s="202"/>
      <c r="AP139" s="202"/>
      <c r="AQ139" s="202"/>
      <c r="AR139" s="190"/>
      <c r="AS139" s="190"/>
    </row>
    <row r="140" spans="1:45" ht="13.5" customHeight="1" x14ac:dyDescent="0.2">
      <c r="A140" s="707"/>
      <c r="B140" s="753"/>
      <c r="C140" s="748"/>
      <c r="D140" s="750"/>
      <c r="E140" s="748"/>
      <c r="F140" s="716"/>
      <c r="G140" s="727"/>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05"/>
      <c r="AF140" s="707"/>
      <c r="AG140" s="723"/>
      <c r="AH140" s="701"/>
      <c r="AI140" s="695"/>
      <c r="AJ140" s="697"/>
      <c r="AK140" s="699"/>
      <c r="AL140" s="190"/>
      <c r="AM140" s="202"/>
      <c r="AN140" s="202"/>
      <c r="AO140" s="202"/>
      <c r="AP140" s="202"/>
      <c r="AQ140" s="202"/>
      <c r="AR140" s="190"/>
      <c r="AS140" s="190"/>
    </row>
    <row r="141" spans="1:45" ht="13.5" customHeight="1" x14ac:dyDescent="0.2">
      <c r="A141" s="707"/>
      <c r="B141" s="753"/>
      <c r="C141" s="748"/>
      <c r="D141" s="750"/>
      <c r="E141" s="748"/>
      <c r="F141" s="717" t="s">
        <v>238</v>
      </c>
      <c r="G141" s="728"/>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05"/>
      <c r="AF141" s="707"/>
      <c r="AG141" s="723"/>
      <c r="AH141" s="701"/>
      <c r="AI141" s="695"/>
      <c r="AJ141" s="697"/>
      <c r="AK141" s="699"/>
      <c r="AL141" s="190"/>
      <c r="AM141" s="202"/>
      <c r="AN141" s="202"/>
      <c r="AO141" s="202"/>
      <c r="AP141" s="202"/>
      <c r="AQ141" s="202"/>
      <c r="AR141" s="190"/>
      <c r="AS141" s="190"/>
    </row>
    <row r="142" spans="1:45" ht="13.5" customHeight="1" x14ac:dyDescent="0.2">
      <c r="A142" s="707"/>
      <c r="B142" s="753"/>
      <c r="C142" s="748"/>
      <c r="D142" s="750"/>
      <c r="E142" s="748"/>
      <c r="F142" s="715"/>
      <c r="G142" s="726"/>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05"/>
      <c r="AF142" s="707"/>
      <c r="AG142" s="723"/>
      <c r="AH142" s="701"/>
      <c r="AI142" s="695"/>
      <c r="AJ142" s="697"/>
      <c r="AK142" s="699"/>
      <c r="AL142" s="190"/>
      <c r="AM142" s="202"/>
      <c r="AN142" s="202"/>
      <c r="AO142" s="202"/>
      <c r="AP142" s="202"/>
      <c r="AQ142" s="202"/>
      <c r="AR142" s="190"/>
      <c r="AS142" s="190"/>
    </row>
    <row r="143" spans="1:45" ht="13.5" customHeight="1" x14ac:dyDescent="0.2">
      <c r="A143" s="707"/>
      <c r="B143" s="753"/>
      <c r="C143" s="748"/>
      <c r="D143" s="750"/>
      <c r="E143" s="748"/>
      <c r="F143" s="716"/>
      <c r="G143" s="727"/>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05"/>
      <c r="AF143" s="707"/>
      <c r="AG143" s="723"/>
      <c r="AH143" s="701"/>
      <c r="AI143" s="695"/>
      <c r="AJ143" s="697"/>
      <c r="AK143" s="699"/>
      <c r="AL143" s="190"/>
      <c r="AM143" s="202"/>
      <c r="AN143" s="202"/>
      <c r="AO143" s="202"/>
      <c r="AP143" s="202"/>
      <c r="AQ143" s="202"/>
      <c r="AR143" s="190"/>
      <c r="AS143" s="190"/>
    </row>
    <row r="144" spans="1:45" ht="13.5" customHeight="1" x14ac:dyDescent="0.2">
      <c r="A144" s="707"/>
      <c r="B144" s="753"/>
      <c r="C144" s="748"/>
      <c r="D144" s="750"/>
      <c r="E144" s="748"/>
      <c r="F144" s="717" t="s">
        <v>239</v>
      </c>
      <c r="G144" s="728"/>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05"/>
      <c r="AF144" s="707"/>
      <c r="AG144" s="723"/>
      <c r="AH144" s="701"/>
      <c r="AI144" s="695"/>
      <c r="AJ144" s="697"/>
      <c r="AK144" s="699"/>
      <c r="AL144" s="190"/>
      <c r="AM144" s="202"/>
      <c r="AN144" s="202"/>
      <c r="AO144" s="202"/>
      <c r="AP144" s="202"/>
      <c r="AQ144" s="202"/>
      <c r="AR144" s="190"/>
      <c r="AS144" s="190"/>
    </row>
    <row r="145" spans="1:45" ht="13.5" customHeight="1" x14ac:dyDescent="0.2">
      <c r="A145" s="707"/>
      <c r="B145" s="753"/>
      <c r="C145" s="748"/>
      <c r="D145" s="750"/>
      <c r="E145" s="748"/>
      <c r="F145" s="715"/>
      <c r="G145" s="726"/>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05"/>
      <c r="AF145" s="707"/>
      <c r="AG145" s="723"/>
      <c r="AH145" s="701"/>
      <c r="AI145" s="695"/>
      <c r="AJ145" s="697"/>
      <c r="AK145" s="699"/>
      <c r="AL145" s="190"/>
      <c r="AM145" s="202"/>
      <c r="AN145" s="202"/>
      <c r="AO145" s="202"/>
      <c r="AP145" s="202"/>
      <c r="AQ145" s="202"/>
      <c r="AR145" s="190"/>
      <c r="AS145" s="190"/>
    </row>
    <row r="146" spans="1:45" ht="13.5" customHeight="1" thickBot="1" x14ac:dyDescent="0.25">
      <c r="A146" s="708"/>
      <c r="B146" s="754"/>
      <c r="C146" s="749"/>
      <c r="D146" s="751"/>
      <c r="E146" s="749"/>
      <c r="F146" s="756"/>
      <c r="G146" s="757"/>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6"/>
      <c r="AF146" s="708"/>
      <c r="AG146" s="724"/>
      <c r="AH146" s="702"/>
      <c r="AI146" s="696"/>
      <c r="AJ146" s="698"/>
      <c r="AK146" s="700"/>
      <c r="AL146" s="190"/>
      <c r="AM146" s="202"/>
      <c r="AN146" s="202"/>
      <c r="AO146" s="202"/>
      <c r="AP146" s="202"/>
      <c r="AQ146" s="202"/>
      <c r="AR146" s="190"/>
      <c r="AS146" s="190"/>
    </row>
    <row r="147" spans="1:45" ht="13.5" customHeight="1" x14ac:dyDescent="0.2">
      <c r="A147" s="707" t="str">
        <f>'1 Contexto e Identificación'!$A$20</f>
        <v>R10</v>
      </c>
      <c r="B147" s="753" t="str">
        <f>+'1 Contexto e Identificación'!$E$20</f>
        <v xml:space="preserve">  </v>
      </c>
      <c r="C147" s="748" t="str">
        <f>+'4 Mapa Calor Inherente'!$C$21</f>
        <v/>
      </c>
      <c r="D147" s="750" t="str">
        <f>+'4 Mapa Calor Inherente'!$D$21</f>
        <v/>
      </c>
      <c r="E147" s="748" t="str">
        <f>+'4 Mapa Calor Inherente'!$E$21</f>
        <v/>
      </c>
      <c r="F147" s="715" t="s">
        <v>232</v>
      </c>
      <c r="G147" s="726"/>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05" t="str">
        <f>+IF(AC147="","",AVERAGE(AC147:AC161))</f>
        <v/>
      </c>
      <c r="AF147" s="707" t="str" cm="1">
        <f t="array" ref="AF147">+_xlfn.IFS(AE147="","",AE147='12 Formulas'!$BR$2,'12 Formulas'!$BQ$2,AE147&gt;='12 Formulas'!$BS$3,'12 Formulas'!$BQ$3,AE147&gt;='12 Formulas'!$BS$4,'12 Formulas'!$BQ$4)</f>
        <v/>
      </c>
      <c r="AG147" s="723" t="str">
        <f>+IF(AF147="","",'12 Formulas'!$BU$2)</f>
        <v/>
      </c>
      <c r="AH147" s="701" t="str" cm="1">
        <f t="array" ref="AH147">+_xlfn.IFS(AG147="","",AG147='12 Formulas'!$BX$4,'12 Formulas'!$BY$4,AND(AF147='12 Formulas'!$BW$3,AG147='12 Formulas'!$BX$3),'12 Formulas'!$BY$3,AND(AF147='12 Formulas'!$BW$5,AG147='12 Formulas'!$BX$5),'12 Formulas'!$BY$5,AND(AF147='12 Formulas'!$BW$7,AG147='12 Formulas'!$BX$7),'12 Formulas'!$BY$7)</f>
        <v/>
      </c>
      <c r="AI147" s="695"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7" t="str">
        <f>+IF(D147="","",D147)</f>
        <v/>
      </c>
      <c r="AK147" s="69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707"/>
      <c r="B148" s="753"/>
      <c r="C148" s="748"/>
      <c r="D148" s="750"/>
      <c r="E148" s="748"/>
      <c r="F148" s="715"/>
      <c r="G148" s="726"/>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05"/>
      <c r="AF148" s="707"/>
      <c r="AG148" s="723"/>
      <c r="AH148" s="701"/>
      <c r="AI148" s="695"/>
      <c r="AJ148" s="697"/>
      <c r="AK148" s="699"/>
      <c r="AL148" s="190"/>
      <c r="AM148" s="202"/>
      <c r="AN148" s="202"/>
      <c r="AO148" s="202"/>
      <c r="AP148" s="202"/>
      <c r="AQ148" s="202"/>
      <c r="AR148" s="190"/>
      <c r="AS148" s="190"/>
    </row>
    <row r="149" spans="1:45" ht="13.5" customHeight="1" x14ac:dyDescent="0.2">
      <c r="A149" s="707"/>
      <c r="B149" s="753"/>
      <c r="C149" s="748"/>
      <c r="D149" s="750"/>
      <c r="E149" s="748"/>
      <c r="F149" s="716"/>
      <c r="G149" s="727"/>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05"/>
      <c r="AF149" s="707"/>
      <c r="AG149" s="723"/>
      <c r="AH149" s="701"/>
      <c r="AI149" s="695"/>
      <c r="AJ149" s="697"/>
      <c r="AK149" s="699"/>
      <c r="AL149" s="190"/>
      <c r="AM149" s="202"/>
      <c r="AN149" s="202"/>
      <c r="AO149" s="202"/>
      <c r="AP149" s="202"/>
      <c r="AQ149" s="202"/>
      <c r="AR149" s="190"/>
      <c r="AS149" s="190"/>
    </row>
    <row r="150" spans="1:45" ht="13.5" customHeight="1" x14ac:dyDescent="0.2">
      <c r="A150" s="707"/>
      <c r="B150" s="753"/>
      <c r="C150" s="748"/>
      <c r="D150" s="750"/>
      <c r="E150" s="748"/>
      <c r="F150" s="717" t="s">
        <v>236</v>
      </c>
      <c r="G150" s="728"/>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05"/>
      <c r="AF150" s="707"/>
      <c r="AG150" s="723"/>
      <c r="AH150" s="701"/>
      <c r="AI150" s="695"/>
      <c r="AJ150" s="697"/>
      <c r="AK150" s="699"/>
      <c r="AL150" s="190"/>
      <c r="AM150" s="202"/>
      <c r="AN150" s="202"/>
      <c r="AO150" s="202"/>
      <c r="AP150" s="202"/>
      <c r="AQ150" s="202"/>
      <c r="AR150" s="190"/>
      <c r="AS150" s="190"/>
    </row>
    <row r="151" spans="1:45" ht="13.5" customHeight="1" x14ac:dyDescent="0.2">
      <c r="A151" s="707"/>
      <c r="B151" s="753"/>
      <c r="C151" s="748"/>
      <c r="D151" s="750"/>
      <c r="E151" s="748"/>
      <c r="F151" s="715"/>
      <c r="G151" s="726"/>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05"/>
      <c r="AF151" s="707"/>
      <c r="AG151" s="723"/>
      <c r="AH151" s="701"/>
      <c r="AI151" s="695"/>
      <c r="AJ151" s="697"/>
      <c r="AK151" s="699"/>
      <c r="AL151" s="190"/>
      <c r="AM151" s="202"/>
      <c r="AN151" s="202"/>
      <c r="AO151" s="202"/>
      <c r="AP151" s="202"/>
      <c r="AQ151" s="202"/>
      <c r="AR151" s="190"/>
      <c r="AS151" s="190"/>
    </row>
    <row r="152" spans="1:45" ht="13.5" customHeight="1" x14ac:dyDescent="0.2">
      <c r="A152" s="707"/>
      <c r="B152" s="753"/>
      <c r="C152" s="748"/>
      <c r="D152" s="750"/>
      <c r="E152" s="748"/>
      <c r="F152" s="716"/>
      <c r="G152" s="727"/>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05"/>
      <c r="AF152" s="707"/>
      <c r="AG152" s="723"/>
      <c r="AH152" s="701"/>
      <c r="AI152" s="695"/>
      <c r="AJ152" s="697"/>
      <c r="AK152" s="699"/>
      <c r="AL152" s="190"/>
      <c r="AM152" s="202"/>
      <c r="AN152" s="202"/>
      <c r="AO152" s="202"/>
      <c r="AP152" s="202"/>
      <c r="AQ152" s="202"/>
      <c r="AR152" s="190"/>
      <c r="AS152" s="190"/>
    </row>
    <row r="153" spans="1:45" ht="13.5" customHeight="1" x14ac:dyDescent="0.2">
      <c r="A153" s="707"/>
      <c r="B153" s="753"/>
      <c r="C153" s="748"/>
      <c r="D153" s="750"/>
      <c r="E153" s="748"/>
      <c r="F153" s="717" t="s">
        <v>237</v>
      </c>
      <c r="G153" s="728"/>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05"/>
      <c r="AF153" s="707"/>
      <c r="AG153" s="723"/>
      <c r="AH153" s="701"/>
      <c r="AI153" s="695"/>
      <c r="AJ153" s="697"/>
      <c r="AK153" s="699"/>
      <c r="AL153" s="190"/>
      <c r="AM153" s="202"/>
      <c r="AN153" s="202"/>
      <c r="AO153" s="202"/>
      <c r="AP153" s="202"/>
      <c r="AQ153" s="202"/>
      <c r="AR153" s="190"/>
      <c r="AS153" s="190"/>
    </row>
    <row r="154" spans="1:45" ht="13.5" customHeight="1" x14ac:dyDescent="0.2">
      <c r="A154" s="707"/>
      <c r="B154" s="753"/>
      <c r="C154" s="748"/>
      <c r="D154" s="750"/>
      <c r="E154" s="748"/>
      <c r="F154" s="715"/>
      <c r="G154" s="726"/>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05"/>
      <c r="AF154" s="707"/>
      <c r="AG154" s="723"/>
      <c r="AH154" s="701"/>
      <c r="AI154" s="695"/>
      <c r="AJ154" s="697"/>
      <c r="AK154" s="699"/>
      <c r="AL154" s="190"/>
      <c r="AM154" s="202"/>
      <c r="AN154" s="202"/>
      <c r="AO154" s="202"/>
      <c r="AP154" s="202"/>
      <c r="AQ154" s="202"/>
      <c r="AR154" s="190"/>
      <c r="AS154" s="190"/>
    </row>
    <row r="155" spans="1:45" ht="13.5" customHeight="1" x14ac:dyDescent="0.2">
      <c r="A155" s="707"/>
      <c r="B155" s="753"/>
      <c r="C155" s="748"/>
      <c r="D155" s="750"/>
      <c r="E155" s="748"/>
      <c r="F155" s="716"/>
      <c r="G155" s="727"/>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05"/>
      <c r="AF155" s="707"/>
      <c r="AG155" s="723"/>
      <c r="AH155" s="701"/>
      <c r="AI155" s="695"/>
      <c r="AJ155" s="697"/>
      <c r="AK155" s="699"/>
      <c r="AL155" s="190"/>
      <c r="AM155" s="202"/>
      <c r="AN155" s="202"/>
      <c r="AO155" s="202"/>
      <c r="AP155" s="202"/>
      <c r="AQ155" s="202"/>
      <c r="AR155" s="190"/>
      <c r="AS155" s="190"/>
    </row>
    <row r="156" spans="1:45" ht="13.5" customHeight="1" x14ac:dyDescent="0.2">
      <c r="A156" s="707"/>
      <c r="B156" s="753"/>
      <c r="C156" s="748"/>
      <c r="D156" s="750"/>
      <c r="E156" s="748"/>
      <c r="F156" s="717" t="s">
        <v>238</v>
      </c>
      <c r="G156" s="728"/>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05"/>
      <c r="AF156" s="707"/>
      <c r="AG156" s="723"/>
      <c r="AH156" s="701"/>
      <c r="AI156" s="695"/>
      <c r="AJ156" s="697"/>
      <c r="AK156" s="699"/>
      <c r="AL156" s="190"/>
      <c r="AM156" s="202"/>
      <c r="AN156" s="202"/>
      <c r="AO156" s="202"/>
      <c r="AP156" s="202"/>
      <c r="AQ156" s="202"/>
      <c r="AR156" s="190"/>
      <c r="AS156" s="190"/>
    </row>
    <row r="157" spans="1:45" ht="13.5" customHeight="1" x14ac:dyDescent="0.2">
      <c r="A157" s="707"/>
      <c r="B157" s="753"/>
      <c r="C157" s="748"/>
      <c r="D157" s="750"/>
      <c r="E157" s="748"/>
      <c r="F157" s="715"/>
      <c r="G157" s="726"/>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05"/>
      <c r="AF157" s="707"/>
      <c r="AG157" s="723"/>
      <c r="AH157" s="701"/>
      <c r="AI157" s="695"/>
      <c r="AJ157" s="697"/>
      <c r="AK157" s="699"/>
      <c r="AL157" s="190"/>
      <c r="AM157" s="202"/>
      <c r="AN157" s="202"/>
      <c r="AO157" s="202"/>
      <c r="AP157" s="202"/>
      <c r="AQ157" s="202"/>
      <c r="AR157" s="190"/>
      <c r="AS157" s="190"/>
    </row>
    <row r="158" spans="1:45" ht="13.5" customHeight="1" x14ac:dyDescent="0.2">
      <c r="A158" s="707"/>
      <c r="B158" s="753"/>
      <c r="C158" s="748"/>
      <c r="D158" s="750"/>
      <c r="E158" s="748"/>
      <c r="F158" s="716"/>
      <c r="G158" s="727"/>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05"/>
      <c r="AF158" s="707"/>
      <c r="AG158" s="723"/>
      <c r="AH158" s="701"/>
      <c r="AI158" s="695"/>
      <c r="AJ158" s="697"/>
      <c r="AK158" s="699"/>
      <c r="AL158" s="190"/>
      <c r="AM158" s="202"/>
      <c r="AN158" s="202"/>
      <c r="AO158" s="202"/>
      <c r="AP158" s="202"/>
      <c r="AQ158" s="202"/>
      <c r="AR158" s="190"/>
      <c r="AS158" s="190"/>
    </row>
    <row r="159" spans="1:45" ht="13.5" customHeight="1" x14ac:dyDescent="0.2">
      <c r="A159" s="707"/>
      <c r="B159" s="753"/>
      <c r="C159" s="748"/>
      <c r="D159" s="750"/>
      <c r="E159" s="748"/>
      <c r="F159" s="717" t="s">
        <v>239</v>
      </c>
      <c r="G159" s="728"/>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05"/>
      <c r="AF159" s="707"/>
      <c r="AG159" s="723"/>
      <c r="AH159" s="701"/>
      <c r="AI159" s="695"/>
      <c r="AJ159" s="697"/>
      <c r="AK159" s="699"/>
      <c r="AL159" s="190"/>
      <c r="AM159" s="202"/>
      <c r="AN159" s="202"/>
      <c r="AO159" s="202"/>
      <c r="AP159" s="202"/>
      <c r="AQ159" s="202"/>
      <c r="AR159" s="190"/>
      <c r="AS159" s="190"/>
    </row>
    <row r="160" spans="1:45" ht="13.5" customHeight="1" x14ac:dyDescent="0.2">
      <c r="A160" s="707"/>
      <c r="B160" s="753"/>
      <c r="C160" s="748"/>
      <c r="D160" s="750"/>
      <c r="E160" s="748"/>
      <c r="F160" s="715"/>
      <c r="G160" s="726"/>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05"/>
      <c r="AF160" s="707"/>
      <c r="AG160" s="723"/>
      <c r="AH160" s="701"/>
      <c r="AI160" s="695"/>
      <c r="AJ160" s="697"/>
      <c r="AK160" s="699"/>
      <c r="AL160" s="190"/>
      <c r="AM160" s="202"/>
      <c r="AN160" s="202"/>
      <c r="AO160" s="202"/>
      <c r="AP160" s="202"/>
      <c r="AQ160" s="202"/>
      <c r="AR160" s="190"/>
      <c r="AS160" s="190"/>
    </row>
    <row r="161" spans="1:45" ht="13.5" customHeight="1" thickBot="1" x14ac:dyDescent="0.25">
      <c r="A161" s="708"/>
      <c r="B161" s="754"/>
      <c r="C161" s="749"/>
      <c r="D161" s="751"/>
      <c r="E161" s="749"/>
      <c r="F161" s="756"/>
      <c r="G161" s="757"/>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6"/>
      <c r="AF161" s="708"/>
      <c r="AG161" s="724"/>
      <c r="AH161" s="702"/>
      <c r="AI161" s="696"/>
      <c r="AJ161" s="698"/>
      <c r="AK161" s="700"/>
      <c r="AL161" s="190"/>
      <c r="AM161" s="202"/>
      <c r="AN161" s="202"/>
      <c r="AO161" s="202"/>
      <c r="AP161" s="202"/>
      <c r="AQ161" s="202"/>
      <c r="AR161" s="190"/>
      <c r="AS161" s="190"/>
    </row>
    <row r="162" spans="1:45" ht="13.5" customHeight="1" x14ac:dyDescent="0.2">
      <c r="A162" s="707" t="str">
        <f>'1 Contexto e Identificación'!$A$21</f>
        <v>R11</v>
      </c>
      <c r="B162" s="753" t="str">
        <f>+'1 Contexto e Identificación'!$E$21</f>
        <v xml:space="preserve">  </v>
      </c>
      <c r="C162" s="748" t="str">
        <f>+'4 Mapa Calor Inherente'!$C$22</f>
        <v/>
      </c>
      <c r="D162" s="750" t="str">
        <f>+'4 Mapa Calor Inherente'!$D$22</f>
        <v/>
      </c>
      <c r="E162" s="748" t="str">
        <f>+'4 Mapa Calor Inherente'!$E$22</f>
        <v/>
      </c>
      <c r="F162" s="715" t="s">
        <v>232</v>
      </c>
      <c r="G162" s="726"/>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05" t="str">
        <f>+IF(AC162="","",AVERAGE(AC162:AC176))</f>
        <v/>
      </c>
      <c r="AF162" s="707" t="str" cm="1">
        <f t="array" ref="AF162">+_xlfn.IFS(AE162="","",AE162='12 Formulas'!$BR$2,'12 Formulas'!$BQ$2,AE162&gt;='12 Formulas'!$BS$3,'12 Formulas'!$BQ$3,AE162&gt;='12 Formulas'!$BS$4,'12 Formulas'!$BQ$4)</f>
        <v/>
      </c>
      <c r="AG162" s="723" t="str">
        <f>+IF(AF162="","",'12 Formulas'!$BU$2)</f>
        <v/>
      </c>
      <c r="AH162" s="701" t="str" cm="1">
        <f t="array" ref="AH162">+_xlfn.IFS(AG162="","",AG162='12 Formulas'!$BX$4,'12 Formulas'!$BY$4,AND(AF162='12 Formulas'!$BW$3,AG162='12 Formulas'!$BX$3),'12 Formulas'!$BY$3,AND(AF162='12 Formulas'!$BW$5,AG162='12 Formulas'!$BX$5),'12 Formulas'!$BY$5,AND(AF162='12 Formulas'!$BW$7,AG162='12 Formulas'!$BX$7),'12 Formulas'!$BY$7)</f>
        <v/>
      </c>
      <c r="AI162" s="695"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7" t="str">
        <f>+IF(D162="","",D162)</f>
        <v/>
      </c>
      <c r="AK162" s="69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707"/>
      <c r="B163" s="753"/>
      <c r="C163" s="748"/>
      <c r="D163" s="750"/>
      <c r="E163" s="748"/>
      <c r="F163" s="715"/>
      <c r="G163" s="726"/>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05"/>
      <c r="AF163" s="707"/>
      <c r="AG163" s="723"/>
      <c r="AH163" s="701"/>
      <c r="AI163" s="695"/>
      <c r="AJ163" s="697"/>
      <c r="AK163" s="699"/>
      <c r="AL163" s="190"/>
      <c r="AM163" s="202"/>
      <c r="AN163" s="202"/>
      <c r="AO163" s="202"/>
      <c r="AP163" s="202"/>
      <c r="AQ163" s="202"/>
      <c r="AR163" s="190"/>
      <c r="AS163" s="190"/>
    </row>
    <row r="164" spans="1:45" ht="13.5" customHeight="1" x14ac:dyDescent="0.2">
      <c r="A164" s="707"/>
      <c r="B164" s="753"/>
      <c r="C164" s="748"/>
      <c r="D164" s="750"/>
      <c r="E164" s="748"/>
      <c r="F164" s="716"/>
      <c r="G164" s="727"/>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05"/>
      <c r="AF164" s="707"/>
      <c r="AG164" s="723"/>
      <c r="AH164" s="701"/>
      <c r="AI164" s="695"/>
      <c r="AJ164" s="697"/>
      <c r="AK164" s="699"/>
      <c r="AL164" s="190"/>
      <c r="AM164" s="202"/>
      <c r="AN164" s="202"/>
      <c r="AO164" s="202"/>
      <c r="AP164" s="202"/>
      <c r="AQ164" s="202"/>
      <c r="AR164" s="190"/>
      <c r="AS164" s="190"/>
    </row>
    <row r="165" spans="1:45" ht="13.5" customHeight="1" x14ac:dyDescent="0.2">
      <c r="A165" s="707"/>
      <c r="B165" s="753"/>
      <c r="C165" s="748"/>
      <c r="D165" s="750"/>
      <c r="E165" s="748"/>
      <c r="F165" s="717" t="s">
        <v>236</v>
      </c>
      <c r="G165" s="728"/>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05"/>
      <c r="AF165" s="707"/>
      <c r="AG165" s="723"/>
      <c r="AH165" s="701"/>
      <c r="AI165" s="695"/>
      <c r="AJ165" s="697"/>
      <c r="AK165" s="699"/>
      <c r="AL165" s="190"/>
      <c r="AM165" s="202"/>
      <c r="AN165" s="202"/>
      <c r="AO165" s="202"/>
      <c r="AP165" s="202"/>
      <c r="AQ165" s="202"/>
      <c r="AR165" s="190"/>
      <c r="AS165" s="190"/>
    </row>
    <row r="166" spans="1:45" ht="13.5" customHeight="1" x14ac:dyDescent="0.2">
      <c r="A166" s="707"/>
      <c r="B166" s="753"/>
      <c r="C166" s="748"/>
      <c r="D166" s="750"/>
      <c r="E166" s="748"/>
      <c r="F166" s="715"/>
      <c r="G166" s="726"/>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05"/>
      <c r="AF166" s="707"/>
      <c r="AG166" s="723"/>
      <c r="AH166" s="701"/>
      <c r="AI166" s="695"/>
      <c r="AJ166" s="697"/>
      <c r="AK166" s="699"/>
      <c r="AL166" s="190"/>
      <c r="AM166" s="202"/>
      <c r="AN166" s="202"/>
      <c r="AO166" s="202"/>
      <c r="AP166" s="202"/>
      <c r="AQ166" s="202"/>
      <c r="AR166" s="190"/>
      <c r="AS166" s="190"/>
    </row>
    <row r="167" spans="1:45" ht="13.5" customHeight="1" x14ac:dyDescent="0.2">
      <c r="A167" s="707"/>
      <c r="B167" s="753"/>
      <c r="C167" s="748"/>
      <c r="D167" s="750"/>
      <c r="E167" s="748"/>
      <c r="F167" s="716"/>
      <c r="G167" s="727"/>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05"/>
      <c r="AF167" s="707"/>
      <c r="AG167" s="723"/>
      <c r="AH167" s="701"/>
      <c r="AI167" s="695"/>
      <c r="AJ167" s="697"/>
      <c r="AK167" s="699"/>
      <c r="AL167" s="190"/>
      <c r="AM167" s="202"/>
      <c r="AN167" s="202"/>
      <c r="AO167" s="202"/>
      <c r="AP167" s="202"/>
      <c r="AQ167" s="202"/>
      <c r="AR167" s="190"/>
      <c r="AS167" s="190"/>
    </row>
    <row r="168" spans="1:45" ht="13.5" customHeight="1" x14ac:dyDescent="0.2">
      <c r="A168" s="707"/>
      <c r="B168" s="753"/>
      <c r="C168" s="748"/>
      <c r="D168" s="750"/>
      <c r="E168" s="748"/>
      <c r="F168" s="717" t="s">
        <v>237</v>
      </c>
      <c r="G168" s="728"/>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05"/>
      <c r="AF168" s="707"/>
      <c r="AG168" s="723"/>
      <c r="AH168" s="701"/>
      <c r="AI168" s="695"/>
      <c r="AJ168" s="697"/>
      <c r="AK168" s="699"/>
      <c r="AL168" s="190"/>
      <c r="AM168" s="202"/>
      <c r="AN168" s="202"/>
      <c r="AO168" s="202"/>
      <c r="AP168" s="202"/>
      <c r="AQ168" s="202"/>
      <c r="AR168" s="190"/>
      <c r="AS168" s="190"/>
    </row>
    <row r="169" spans="1:45" ht="13.5" customHeight="1" x14ac:dyDescent="0.2">
      <c r="A169" s="707"/>
      <c r="B169" s="753"/>
      <c r="C169" s="748"/>
      <c r="D169" s="750"/>
      <c r="E169" s="748"/>
      <c r="F169" s="715"/>
      <c r="G169" s="726"/>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05"/>
      <c r="AF169" s="707"/>
      <c r="AG169" s="723"/>
      <c r="AH169" s="701"/>
      <c r="AI169" s="695"/>
      <c r="AJ169" s="697"/>
      <c r="AK169" s="699"/>
      <c r="AL169" s="190"/>
      <c r="AM169" s="202"/>
      <c r="AN169" s="202"/>
      <c r="AO169" s="202"/>
      <c r="AP169" s="202"/>
      <c r="AQ169" s="202"/>
      <c r="AR169" s="190"/>
      <c r="AS169" s="190"/>
    </row>
    <row r="170" spans="1:45" ht="13.5" customHeight="1" x14ac:dyDescent="0.2">
      <c r="A170" s="707"/>
      <c r="B170" s="753"/>
      <c r="C170" s="748"/>
      <c r="D170" s="750"/>
      <c r="E170" s="748"/>
      <c r="F170" s="716"/>
      <c r="G170" s="727"/>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05"/>
      <c r="AF170" s="707"/>
      <c r="AG170" s="723"/>
      <c r="AH170" s="701"/>
      <c r="AI170" s="695"/>
      <c r="AJ170" s="697"/>
      <c r="AK170" s="699"/>
      <c r="AL170" s="190"/>
      <c r="AM170" s="202"/>
      <c r="AN170" s="202"/>
      <c r="AO170" s="202"/>
      <c r="AP170" s="202"/>
      <c r="AQ170" s="202"/>
      <c r="AR170" s="190"/>
      <c r="AS170" s="190"/>
    </row>
    <row r="171" spans="1:45" ht="13.5" customHeight="1" x14ac:dyDescent="0.2">
      <c r="A171" s="707"/>
      <c r="B171" s="753"/>
      <c r="C171" s="748"/>
      <c r="D171" s="750"/>
      <c r="E171" s="748"/>
      <c r="F171" s="717" t="s">
        <v>238</v>
      </c>
      <c r="G171" s="728"/>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05"/>
      <c r="AF171" s="707"/>
      <c r="AG171" s="723"/>
      <c r="AH171" s="701"/>
      <c r="AI171" s="695"/>
      <c r="AJ171" s="697"/>
      <c r="AK171" s="699"/>
      <c r="AL171" s="190"/>
      <c r="AM171" s="202"/>
      <c r="AN171" s="202"/>
      <c r="AO171" s="202"/>
      <c r="AP171" s="202"/>
      <c r="AQ171" s="202"/>
      <c r="AR171" s="190"/>
      <c r="AS171" s="190"/>
    </row>
    <row r="172" spans="1:45" ht="13.5" customHeight="1" x14ac:dyDescent="0.2">
      <c r="A172" s="707"/>
      <c r="B172" s="753"/>
      <c r="C172" s="748"/>
      <c r="D172" s="750"/>
      <c r="E172" s="748"/>
      <c r="F172" s="715"/>
      <c r="G172" s="726"/>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05"/>
      <c r="AF172" s="707"/>
      <c r="AG172" s="723"/>
      <c r="AH172" s="701"/>
      <c r="AI172" s="695"/>
      <c r="AJ172" s="697"/>
      <c r="AK172" s="699"/>
      <c r="AL172" s="190"/>
      <c r="AM172" s="202"/>
      <c r="AN172" s="202"/>
      <c r="AO172" s="202"/>
      <c r="AP172" s="202"/>
      <c r="AQ172" s="202"/>
      <c r="AR172" s="190"/>
      <c r="AS172" s="190"/>
    </row>
    <row r="173" spans="1:45" ht="13.5" customHeight="1" x14ac:dyDescent="0.2">
      <c r="A173" s="707"/>
      <c r="B173" s="753"/>
      <c r="C173" s="748"/>
      <c r="D173" s="750"/>
      <c r="E173" s="748"/>
      <c r="F173" s="716"/>
      <c r="G173" s="727"/>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05"/>
      <c r="AF173" s="707"/>
      <c r="AG173" s="723"/>
      <c r="AH173" s="701"/>
      <c r="AI173" s="695"/>
      <c r="AJ173" s="697"/>
      <c r="AK173" s="699"/>
      <c r="AL173" s="190"/>
      <c r="AM173" s="202"/>
      <c r="AN173" s="202"/>
      <c r="AO173" s="202"/>
      <c r="AP173" s="202"/>
      <c r="AQ173" s="202"/>
      <c r="AR173" s="190"/>
      <c r="AS173" s="190"/>
    </row>
    <row r="174" spans="1:45" ht="13.5" customHeight="1" x14ac:dyDescent="0.2">
      <c r="A174" s="707"/>
      <c r="B174" s="753"/>
      <c r="C174" s="748"/>
      <c r="D174" s="750"/>
      <c r="E174" s="748"/>
      <c r="F174" s="717" t="s">
        <v>239</v>
      </c>
      <c r="G174" s="728"/>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05"/>
      <c r="AF174" s="707"/>
      <c r="AG174" s="723"/>
      <c r="AH174" s="701"/>
      <c r="AI174" s="695"/>
      <c r="AJ174" s="697"/>
      <c r="AK174" s="699"/>
      <c r="AL174" s="190"/>
      <c r="AM174" s="202"/>
      <c r="AN174" s="202"/>
      <c r="AO174" s="202"/>
      <c r="AP174" s="202"/>
      <c r="AQ174" s="202"/>
      <c r="AR174" s="190"/>
      <c r="AS174" s="190"/>
    </row>
    <row r="175" spans="1:45" ht="13.5" customHeight="1" x14ac:dyDescent="0.2">
      <c r="A175" s="707"/>
      <c r="B175" s="753"/>
      <c r="C175" s="748"/>
      <c r="D175" s="750"/>
      <c r="E175" s="748"/>
      <c r="F175" s="715"/>
      <c r="G175" s="726"/>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05"/>
      <c r="AF175" s="707"/>
      <c r="AG175" s="723"/>
      <c r="AH175" s="701"/>
      <c r="AI175" s="695"/>
      <c r="AJ175" s="697"/>
      <c r="AK175" s="699"/>
      <c r="AL175" s="190"/>
      <c r="AM175" s="202"/>
      <c r="AN175" s="202"/>
      <c r="AO175" s="202"/>
      <c r="AP175" s="202"/>
      <c r="AQ175" s="202"/>
      <c r="AR175" s="190"/>
      <c r="AS175" s="190"/>
    </row>
    <row r="176" spans="1:45" ht="13.5" customHeight="1" thickBot="1" x14ac:dyDescent="0.25">
      <c r="A176" s="708"/>
      <c r="B176" s="754"/>
      <c r="C176" s="749"/>
      <c r="D176" s="751"/>
      <c r="E176" s="749"/>
      <c r="F176" s="756"/>
      <c r="G176" s="757"/>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6"/>
      <c r="AF176" s="708"/>
      <c r="AG176" s="724"/>
      <c r="AH176" s="702"/>
      <c r="AI176" s="696"/>
      <c r="AJ176" s="698"/>
      <c r="AK176" s="700"/>
      <c r="AL176" s="190"/>
      <c r="AM176" s="202"/>
      <c r="AN176" s="202"/>
      <c r="AO176" s="202"/>
      <c r="AP176" s="202"/>
      <c r="AQ176" s="202"/>
      <c r="AR176" s="190"/>
      <c r="AS176" s="190"/>
    </row>
    <row r="177" spans="1:45" ht="13.5" customHeight="1" x14ac:dyDescent="0.2">
      <c r="A177" s="707" t="str">
        <f>'1 Contexto e Identificación'!$A$22</f>
        <v>R12</v>
      </c>
      <c r="B177" s="753" t="str">
        <f>+'1 Contexto e Identificación'!$E$22</f>
        <v xml:space="preserve">  </v>
      </c>
      <c r="C177" s="748" t="str">
        <f>+'4 Mapa Calor Inherente'!$C$23</f>
        <v/>
      </c>
      <c r="D177" s="750" t="str">
        <f>+'4 Mapa Calor Inherente'!$D$23</f>
        <v/>
      </c>
      <c r="E177" s="748" t="str">
        <f>+'4 Mapa Calor Inherente'!$E$23</f>
        <v/>
      </c>
      <c r="F177" s="715" t="s">
        <v>232</v>
      </c>
      <c r="G177" s="726"/>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05" t="str">
        <f>+IF(AC177="","",AVERAGE(AC177:AC191))</f>
        <v/>
      </c>
      <c r="AF177" s="707" t="str" cm="1">
        <f t="array" ref="AF177">+_xlfn.IFS(AE177="","",AE177='12 Formulas'!$BR$2,'12 Formulas'!$BQ$2,AE177&gt;='12 Formulas'!$BS$3,'12 Formulas'!$BQ$3,AE177&gt;='12 Formulas'!$BS$4,'12 Formulas'!$BQ$4)</f>
        <v/>
      </c>
      <c r="AG177" s="723" t="str">
        <f>+IF(AF177="","",'12 Formulas'!$BU$2)</f>
        <v/>
      </c>
      <c r="AH177" s="701" t="str" cm="1">
        <f t="array" ref="AH177">+_xlfn.IFS(AG177="","",AG177='12 Formulas'!$BX$4,'12 Formulas'!$BY$4,AND(AF177='12 Formulas'!$BW$3,AG177='12 Formulas'!$BX$3),'12 Formulas'!$BY$3,AND(AF177='12 Formulas'!$BW$5,AG177='12 Formulas'!$BX$5),'12 Formulas'!$BY$5,AND(AF177='12 Formulas'!$BW$7,AG177='12 Formulas'!$BX$7),'12 Formulas'!$BY$7)</f>
        <v/>
      </c>
      <c r="AI177" s="695"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7" t="str">
        <f>+IF(D177="","",D177)</f>
        <v/>
      </c>
      <c r="AK177" s="69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707"/>
      <c r="B178" s="753"/>
      <c r="C178" s="748"/>
      <c r="D178" s="750"/>
      <c r="E178" s="748"/>
      <c r="F178" s="715"/>
      <c r="G178" s="726"/>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05"/>
      <c r="AF178" s="707"/>
      <c r="AG178" s="723"/>
      <c r="AH178" s="701"/>
      <c r="AI178" s="695"/>
      <c r="AJ178" s="697"/>
      <c r="AK178" s="699"/>
      <c r="AL178" s="190"/>
      <c r="AM178" s="202"/>
      <c r="AN178" s="202"/>
      <c r="AO178" s="202"/>
      <c r="AP178" s="202"/>
      <c r="AQ178" s="202"/>
      <c r="AR178" s="190"/>
      <c r="AS178" s="190"/>
    </row>
    <row r="179" spans="1:45" ht="13.5" customHeight="1" x14ac:dyDescent="0.2">
      <c r="A179" s="707"/>
      <c r="B179" s="753"/>
      <c r="C179" s="748"/>
      <c r="D179" s="750"/>
      <c r="E179" s="748"/>
      <c r="F179" s="716"/>
      <c r="G179" s="727"/>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05"/>
      <c r="AF179" s="707"/>
      <c r="AG179" s="723"/>
      <c r="AH179" s="701"/>
      <c r="AI179" s="695"/>
      <c r="AJ179" s="697"/>
      <c r="AK179" s="699"/>
      <c r="AL179" s="190"/>
      <c r="AM179" s="202"/>
      <c r="AN179" s="202"/>
      <c r="AO179" s="202"/>
      <c r="AP179" s="202"/>
      <c r="AQ179" s="202"/>
      <c r="AR179" s="190"/>
      <c r="AS179" s="190"/>
    </row>
    <row r="180" spans="1:45" ht="13.5" customHeight="1" x14ac:dyDescent="0.2">
      <c r="A180" s="707"/>
      <c r="B180" s="753"/>
      <c r="C180" s="748"/>
      <c r="D180" s="750"/>
      <c r="E180" s="748"/>
      <c r="F180" s="717" t="s">
        <v>236</v>
      </c>
      <c r="G180" s="728"/>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05"/>
      <c r="AF180" s="707"/>
      <c r="AG180" s="723"/>
      <c r="AH180" s="701"/>
      <c r="AI180" s="695"/>
      <c r="AJ180" s="697"/>
      <c r="AK180" s="699"/>
      <c r="AL180" s="190"/>
      <c r="AM180" s="202"/>
      <c r="AN180" s="202"/>
      <c r="AO180" s="202"/>
      <c r="AP180" s="202"/>
      <c r="AQ180" s="202"/>
      <c r="AR180" s="190"/>
      <c r="AS180" s="190"/>
    </row>
    <row r="181" spans="1:45" ht="13.5" customHeight="1" x14ac:dyDescent="0.2">
      <c r="A181" s="707"/>
      <c r="B181" s="753"/>
      <c r="C181" s="748"/>
      <c r="D181" s="750"/>
      <c r="E181" s="748"/>
      <c r="F181" s="715"/>
      <c r="G181" s="726"/>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05"/>
      <c r="AF181" s="707"/>
      <c r="AG181" s="723"/>
      <c r="AH181" s="701"/>
      <c r="AI181" s="695"/>
      <c r="AJ181" s="697"/>
      <c r="AK181" s="699"/>
      <c r="AL181" s="190"/>
      <c r="AM181" s="202"/>
      <c r="AN181" s="202"/>
      <c r="AO181" s="202"/>
      <c r="AP181" s="202"/>
      <c r="AQ181" s="202"/>
      <c r="AR181" s="190"/>
      <c r="AS181" s="190"/>
    </row>
    <row r="182" spans="1:45" ht="13.5" customHeight="1" x14ac:dyDescent="0.2">
      <c r="A182" s="707"/>
      <c r="B182" s="753"/>
      <c r="C182" s="748"/>
      <c r="D182" s="750"/>
      <c r="E182" s="748"/>
      <c r="F182" s="716"/>
      <c r="G182" s="727"/>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05"/>
      <c r="AF182" s="707"/>
      <c r="AG182" s="723"/>
      <c r="AH182" s="701"/>
      <c r="AI182" s="695"/>
      <c r="AJ182" s="697"/>
      <c r="AK182" s="699"/>
      <c r="AL182" s="190"/>
      <c r="AM182" s="202"/>
      <c r="AN182" s="202"/>
      <c r="AO182" s="202"/>
      <c r="AP182" s="202"/>
      <c r="AQ182" s="202"/>
      <c r="AR182" s="190"/>
      <c r="AS182" s="190"/>
    </row>
    <row r="183" spans="1:45" ht="13.5" customHeight="1" x14ac:dyDescent="0.2">
      <c r="A183" s="707"/>
      <c r="B183" s="753"/>
      <c r="C183" s="748"/>
      <c r="D183" s="750"/>
      <c r="E183" s="748"/>
      <c r="F183" s="717" t="s">
        <v>237</v>
      </c>
      <c r="G183" s="728"/>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05"/>
      <c r="AF183" s="707"/>
      <c r="AG183" s="723"/>
      <c r="AH183" s="701"/>
      <c r="AI183" s="695"/>
      <c r="AJ183" s="697"/>
      <c r="AK183" s="699"/>
      <c r="AL183" s="190"/>
      <c r="AM183" s="202"/>
      <c r="AN183" s="202"/>
      <c r="AO183" s="202"/>
      <c r="AP183" s="202"/>
      <c r="AQ183" s="202"/>
      <c r="AR183" s="190"/>
      <c r="AS183" s="190"/>
    </row>
    <row r="184" spans="1:45" ht="13.5" customHeight="1" x14ac:dyDescent="0.2">
      <c r="A184" s="707"/>
      <c r="B184" s="753"/>
      <c r="C184" s="748"/>
      <c r="D184" s="750"/>
      <c r="E184" s="748"/>
      <c r="F184" s="715"/>
      <c r="G184" s="726"/>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05"/>
      <c r="AF184" s="707"/>
      <c r="AG184" s="723"/>
      <c r="AH184" s="701"/>
      <c r="AI184" s="695"/>
      <c r="AJ184" s="697"/>
      <c r="AK184" s="699"/>
      <c r="AL184" s="190"/>
      <c r="AM184" s="202"/>
      <c r="AN184" s="202"/>
      <c r="AO184" s="202"/>
      <c r="AP184" s="202"/>
      <c r="AQ184" s="202"/>
      <c r="AR184" s="190"/>
      <c r="AS184" s="190"/>
    </row>
    <row r="185" spans="1:45" ht="13.5" customHeight="1" x14ac:dyDescent="0.2">
      <c r="A185" s="707"/>
      <c r="B185" s="753"/>
      <c r="C185" s="748"/>
      <c r="D185" s="750"/>
      <c r="E185" s="748"/>
      <c r="F185" s="716"/>
      <c r="G185" s="727"/>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05"/>
      <c r="AF185" s="707"/>
      <c r="AG185" s="723"/>
      <c r="AH185" s="701"/>
      <c r="AI185" s="695"/>
      <c r="AJ185" s="697"/>
      <c r="AK185" s="699"/>
      <c r="AL185" s="190"/>
      <c r="AM185" s="202"/>
      <c r="AN185" s="202"/>
      <c r="AO185" s="202"/>
      <c r="AP185" s="202"/>
      <c r="AQ185" s="202"/>
      <c r="AR185" s="190"/>
      <c r="AS185" s="190"/>
    </row>
    <row r="186" spans="1:45" ht="13.5" customHeight="1" x14ac:dyDescent="0.2">
      <c r="A186" s="707"/>
      <c r="B186" s="753"/>
      <c r="C186" s="748"/>
      <c r="D186" s="750"/>
      <c r="E186" s="748"/>
      <c r="F186" s="717" t="s">
        <v>238</v>
      </c>
      <c r="G186" s="728"/>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05"/>
      <c r="AF186" s="707"/>
      <c r="AG186" s="723"/>
      <c r="AH186" s="701"/>
      <c r="AI186" s="695"/>
      <c r="AJ186" s="697"/>
      <c r="AK186" s="699"/>
      <c r="AL186" s="190"/>
      <c r="AM186" s="202"/>
      <c r="AN186" s="202"/>
      <c r="AO186" s="202"/>
      <c r="AP186" s="202"/>
      <c r="AQ186" s="202"/>
      <c r="AR186" s="190"/>
      <c r="AS186" s="190"/>
    </row>
    <row r="187" spans="1:45" ht="13.5" customHeight="1" x14ac:dyDescent="0.2">
      <c r="A187" s="707"/>
      <c r="B187" s="753"/>
      <c r="C187" s="748"/>
      <c r="D187" s="750"/>
      <c r="E187" s="748"/>
      <c r="F187" s="715"/>
      <c r="G187" s="726"/>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05"/>
      <c r="AF187" s="707"/>
      <c r="AG187" s="723"/>
      <c r="AH187" s="701"/>
      <c r="AI187" s="695"/>
      <c r="AJ187" s="697"/>
      <c r="AK187" s="699"/>
      <c r="AL187" s="190"/>
      <c r="AM187" s="202"/>
      <c r="AN187" s="202"/>
      <c r="AO187" s="202"/>
      <c r="AP187" s="202"/>
      <c r="AQ187" s="202"/>
      <c r="AR187" s="190"/>
      <c r="AS187" s="190"/>
    </row>
    <row r="188" spans="1:45" ht="13.5" customHeight="1" x14ac:dyDescent="0.2">
      <c r="A188" s="707"/>
      <c r="B188" s="753"/>
      <c r="C188" s="748"/>
      <c r="D188" s="750"/>
      <c r="E188" s="748"/>
      <c r="F188" s="716"/>
      <c r="G188" s="727"/>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05"/>
      <c r="AF188" s="707"/>
      <c r="AG188" s="723"/>
      <c r="AH188" s="701"/>
      <c r="AI188" s="695"/>
      <c r="AJ188" s="697"/>
      <c r="AK188" s="699"/>
      <c r="AL188" s="190"/>
      <c r="AM188" s="202"/>
      <c r="AN188" s="202"/>
      <c r="AO188" s="202"/>
      <c r="AP188" s="202"/>
      <c r="AQ188" s="202"/>
      <c r="AR188" s="190"/>
      <c r="AS188" s="190"/>
    </row>
    <row r="189" spans="1:45" ht="13.5" customHeight="1" x14ac:dyDescent="0.2">
      <c r="A189" s="707"/>
      <c r="B189" s="753"/>
      <c r="C189" s="748"/>
      <c r="D189" s="750"/>
      <c r="E189" s="748"/>
      <c r="F189" s="717" t="s">
        <v>239</v>
      </c>
      <c r="G189" s="728"/>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05"/>
      <c r="AF189" s="707"/>
      <c r="AG189" s="723"/>
      <c r="AH189" s="701"/>
      <c r="AI189" s="695"/>
      <c r="AJ189" s="697"/>
      <c r="AK189" s="699"/>
      <c r="AL189" s="190"/>
      <c r="AM189" s="202"/>
      <c r="AN189" s="202"/>
      <c r="AO189" s="202"/>
      <c r="AP189" s="202"/>
      <c r="AQ189" s="202"/>
      <c r="AR189" s="190"/>
      <c r="AS189" s="190"/>
    </row>
    <row r="190" spans="1:45" ht="13.5" customHeight="1" x14ac:dyDescent="0.2">
      <c r="A190" s="707"/>
      <c r="B190" s="753"/>
      <c r="C190" s="748"/>
      <c r="D190" s="750"/>
      <c r="E190" s="748"/>
      <c r="F190" s="715"/>
      <c r="G190" s="726"/>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05"/>
      <c r="AF190" s="707"/>
      <c r="AG190" s="723"/>
      <c r="AH190" s="701"/>
      <c r="AI190" s="695"/>
      <c r="AJ190" s="697"/>
      <c r="AK190" s="699"/>
      <c r="AL190" s="190"/>
      <c r="AM190" s="202"/>
      <c r="AN190" s="202"/>
      <c r="AO190" s="202"/>
      <c r="AP190" s="202"/>
      <c r="AQ190" s="202"/>
      <c r="AR190" s="190"/>
      <c r="AS190" s="190"/>
    </row>
    <row r="191" spans="1:45" ht="13.5" customHeight="1" thickBot="1" x14ac:dyDescent="0.25">
      <c r="A191" s="708"/>
      <c r="B191" s="754"/>
      <c r="C191" s="749"/>
      <c r="D191" s="751"/>
      <c r="E191" s="749"/>
      <c r="F191" s="756"/>
      <c r="G191" s="757"/>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6"/>
      <c r="AF191" s="708"/>
      <c r="AG191" s="724"/>
      <c r="AH191" s="702"/>
      <c r="AI191" s="696"/>
      <c r="AJ191" s="698"/>
      <c r="AK191" s="700"/>
      <c r="AL191" s="190"/>
      <c r="AM191" s="202"/>
      <c r="AN191" s="202"/>
      <c r="AO191" s="202"/>
      <c r="AP191" s="202"/>
      <c r="AQ191" s="202"/>
      <c r="AR191" s="190"/>
      <c r="AS191" s="190"/>
    </row>
    <row r="192" spans="1:45" ht="13.5" customHeight="1" x14ac:dyDescent="0.2">
      <c r="A192" s="707" t="str">
        <f>'1 Contexto e Identificación'!$A$23</f>
        <v>R13</v>
      </c>
      <c r="B192" s="753" t="str">
        <f>+'1 Contexto e Identificación'!$E$23</f>
        <v xml:space="preserve">  </v>
      </c>
      <c r="C192" s="748" t="str">
        <f>+'4 Mapa Calor Inherente'!$C$24</f>
        <v/>
      </c>
      <c r="D192" s="750" t="str">
        <f>+'4 Mapa Calor Inherente'!$D$24</f>
        <v/>
      </c>
      <c r="E192" s="748" t="str">
        <f>+'4 Mapa Calor Inherente'!$E$24</f>
        <v/>
      </c>
      <c r="F192" s="715" t="s">
        <v>232</v>
      </c>
      <c r="G192" s="726"/>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05" t="str">
        <f>+IF(AC192="","",AVERAGE(AC192:AC206))</f>
        <v/>
      </c>
      <c r="AF192" s="707" t="str" cm="1">
        <f t="array" ref="AF192">+_xlfn.IFS(AE192="","",AE192='12 Formulas'!$BR$2,'12 Formulas'!$BQ$2,AE192&gt;='12 Formulas'!$BS$3,'12 Formulas'!$BQ$3,AE192&gt;='12 Formulas'!$BS$4,'12 Formulas'!$BQ$4)</f>
        <v/>
      </c>
      <c r="AG192" s="723" t="str">
        <f>+IF(AF192="","",'12 Formulas'!$BU$2)</f>
        <v/>
      </c>
      <c r="AH192" s="701" t="str" cm="1">
        <f t="array" ref="AH192">+_xlfn.IFS(AG192="","",AG192='12 Formulas'!$BX$4,'12 Formulas'!$BY$4,AND(AF192='12 Formulas'!$BW$3,AG192='12 Formulas'!$BX$3),'12 Formulas'!$BY$3,AND(AF192='12 Formulas'!$BW$5,AG192='12 Formulas'!$BX$5),'12 Formulas'!$BY$5,AND(AF192='12 Formulas'!$BW$7,AG192='12 Formulas'!$BX$7),'12 Formulas'!$BY$7)</f>
        <v/>
      </c>
      <c r="AI192" s="695"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7" t="str">
        <f>+IF(D192="","",D192)</f>
        <v/>
      </c>
      <c r="AK192" s="69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707"/>
      <c r="B193" s="753"/>
      <c r="C193" s="748"/>
      <c r="D193" s="750"/>
      <c r="E193" s="748"/>
      <c r="F193" s="715"/>
      <c r="G193" s="726"/>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05"/>
      <c r="AF193" s="707"/>
      <c r="AG193" s="723"/>
      <c r="AH193" s="701"/>
      <c r="AI193" s="695"/>
      <c r="AJ193" s="697"/>
      <c r="AK193" s="699"/>
      <c r="AL193" s="190"/>
      <c r="AM193" s="202"/>
      <c r="AN193" s="202"/>
      <c r="AO193" s="202"/>
      <c r="AP193" s="202"/>
      <c r="AQ193" s="202"/>
      <c r="AR193" s="190"/>
      <c r="AS193" s="190"/>
    </row>
    <row r="194" spans="1:45" ht="13.5" customHeight="1" x14ac:dyDescent="0.2">
      <c r="A194" s="707"/>
      <c r="B194" s="753"/>
      <c r="C194" s="748"/>
      <c r="D194" s="750"/>
      <c r="E194" s="748"/>
      <c r="F194" s="716"/>
      <c r="G194" s="727"/>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05"/>
      <c r="AF194" s="707"/>
      <c r="AG194" s="723"/>
      <c r="AH194" s="701"/>
      <c r="AI194" s="695"/>
      <c r="AJ194" s="697"/>
      <c r="AK194" s="699"/>
      <c r="AL194" s="190"/>
      <c r="AM194" s="202"/>
      <c r="AN194" s="202"/>
      <c r="AO194" s="202"/>
      <c r="AP194" s="202"/>
      <c r="AQ194" s="202"/>
      <c r="AR194" s="190"/>
      <c r="AS194" s="190"/>
    </row>
    <row r="195" spans="1:45" ht="13.5" customHeight="1" x14ac:dyDescent="0.2">
      <c r="A195" s="707"/>
      <c r="B195" s="753"/>
      <c r="C195" s="748"/>
      <c r="D195" s="750"/>
      <c r="E195" s="748"/>
      <c r="F195" s="717" t="s">
        <v>236</v>
      </c>
      <c r="G195" s="728"/>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05"/>
      <c r="AF195" s="707"/>
      <c r="AG195" s="723"/>
      <c r="AH195" s="701"/>
      <c r="AI195" s="695"/>
      <c r="AJ195" s="697"/>
      <c r="AK195" s="699"/>
      <c r="AL195" s="190"/>
      <c r="AM195" s="202"/>
      <c r="AN195" s="202"/>
      <c r="AO195" s="202"/>
      <c r="AP195" s="202"/>
      <c r="AQ195" s="202"/>
      <c r="AR195" s="190"/>
      <c r="AS195" s="190"/>
    </row>
    <row r="196" spans="1:45" ht="13.5" customHeight="1" x14ac:dyDescent="0.2">
      <c r="A196" s="707"/>
      <c r="B196" s="753"/>
      <c r="C196" s="748"/>
      <c r="D196" s="750"/>
      <c r="E196" s="748"/>
      <c r="F196" s="715"/>
      <c r="G196" s="726"/>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05"/>
      <c r="AF196" s="707"/>
      <c r="AG196" s="723"/>
      <c r="AH196" s="701"/>
      <c r="AI196" s="695"/>
      <c r="AJ196" s="697"/>
      <c r="AK196" s="699"/>
      <c r="AL196" s="190"/>
      <c r="AM196" s="202"/>
      <c r="AN196" s="202"/>
      <c r="AO196" s="202"/>
      <c r="AP196" s="202"/>
      <c r="AQ196" s="202"/>
      <c r="AR196" s="190"/>
      <c r="AS196" s="190"/>
    </row>
    <row r="197" spans="1:45" ht="13.5" customHeight="1" x14ac:dyDescent="0.2">
      <c r="A197" s="707"/>
      <c r="B197" s="753"/>
      <c r="C197" s="748"/>
      <c r="D197" s="750"/>
      <c r="E197" s="748"/>
      <c r="F197" s="716"/>
      <c r="G197" s="727"/>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05"/>
      <c r="AF197" s="707"/>
      <c r="AG197" s="723"/>
      <c r="AH197" s="701"/>
      <c r="AI197" s="695"/>
      <c r="AJ197" s="697"/>
      <c r="AK197" s="699"/>
      <c r="AL197" s="190"/>
      <c r="AM197" s="202"/>
      <c r="AN197" s="202"/>
      <c r="AO197" s="202"/>
      <c r="AP197" s="202"/>
      <c r="AQ197" s="202"/>
      <c r="AR197" s="190"/>
      <c r="AS197" s="190"/>
    </row>
    <row r="198" spans="1:45" ht="13.5" customHeight="1" x14ac:dyDescent="0.2">
      <c r="A198" s="707"/>
      <c r="B198" s="753"/>
      <c r="C198" s="748"/>
      <c r="D198" s="750"/>
      <c r="E198" s="748"/>
      <c r="F198" s="717" t="s">
        <v>237</v>
      </c>
      <c r="G198" s="728"/>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05"/>
      <c r="AF198" s="707"/>
      <c r="AG198" s="723"/>
      <c r="AH198" s="701"/>
      <c r="AI198" s="695"/>
      <c r="AJ198" s="697"/>
      <c r="AK198" s="699"/>
      <c r="AL198" s="190"/>
      <c r="AM198" s="202"/>
      <c r="AN198" s="202"/>
      <c r="AO198" s="202"/>
      <c r="AP198" s="202"/>
      <c r="AQ198" s="202"/>
      <c r="AR198" s="190"/>
      <c r="AS198" s="190"/>
    </row>
    <row r="199" spans="1:45" ht="13.5" customHeight="1" x14ac:dyDescent="0.2">
      <c r="A199" s="707"/>
      <c r="B199" s="753"/>
      <c r="C199" s="748"/>
      <c r="D199" s="750"/>
      <c r="E199" s="748"/>
      <c r="F199" s="715"/>
      <c r="G199" s="726"/>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05"/>
      <c r="AF199" s="707"/>
      <c r="AG199" s="723"/>
      <c r="AH199" s="701"/>
      <c r="AI199" s="695"/>
      <c r="AJ199" s="697"/>
      <c r="AK199" s="699"/>
      <c r="AL199" s="190"/>
      <c r="AM199" s="202"/>
      <c r="AN199" s="202"/>
      <c r="AO199" s="202"/>
      <c r="AP199" s="202"/>
      <c r="AQ199" s="202"/>
      <c r="AR199" s="190"/>
      <c r="AS199" s="190"/>
    </row>
    <row r="200" spans="1:45" ht="13.5" customHeight="1" x14ac:dyDescent="0.2">
      <c r="A200" s="707"/>
      <c r="B200" s="753"/>
      <c r="C200" s="748"/>
      <c r="D200" s="750"/>
      <c r="E200" s="748"/>
      <c r="F200" s="716"/>
      <c r="G200" s="727"/>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05"/>
      <c r="AF200" s="707"/>
      <c r="AG200" s="723"/>
      <c r="AH200" s="701"/>
      <c r="AI200" s="695"/>
      <c r="AJ200" s="697"/>
      <c r="AK200" s="699"/>
      <c r="AL200" s="190"/>
      <c r="AM200" s="202"/>
      <c r="AN200" s="202"/>
      <c r="AO200" s="202"/>
      <c r="AP200" s="202"/>
      <c r="AQ200" s="202"/>
      <c r="AR200" s="190"/>
      <c r="AS200" s="190"/>
    </row>
    <row r="201" spans="1:45" ht="13.5" customHeight="1" x14ac:dyDescent="0.2">
      <c r="A201" s="707"/>
      <c r="B201" s="753"/>
      <c r="C201" s="748"/>
      <c r="D201" s="750"/>
      <c r="E201" s="748"/>
      <c r="F201" s="717" t="s">
        <v>238</v>
      </c>
      <c r="G201" s="728"/>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05"/>
      <c r="AF201" s="707"/>
      <c r="AG201" s="723"/>
      <c r="AH201" s="701"/>
      <c r="AI201" s="695"/>
      <c r="AJ201" s="697"/>
      <c r="AK201" s="699"/>
      <c r="AL201" s="190"/>
      <c r="AM201" s="202"/>
      <c r="AN201" s="202"/>
      <c r="AO201" s="202"/>
      <c r="AP201" s="202"/>
      <c r="AQ201" s="202"/>
      <c r="AR201" s="190"/>
      <c r="AS201" s="190"/>
    </row>
    <row r="202" spans="1:45" ht="13.5" customHeight="1" x14ac:dyDescent="0.2">
      <c r="A202" s="707"/>
      <c r="B202" s="753"/>
      <c r="C202" s="748"/>
      <c r="D202" s="750"/>
      <c r="E202" s="748"/>
      <c r="F202" s="715"/>
      <c r="G202" s="726"/>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05"/>
      <c r="AF202" s="707"/>
      <c r="AG202" s="723"/>
      <c r="AH202" s="701"/>
      <c r="AI202" s="695"/>
      <c r="AJ202" s="697"/>
      <c r="AK202" s="699"/>
      <c r="AL202" s="190"/>
      <c r="AM202" s="202"/>
      <c r="AN202" s="202"/>
      <c r="AO202" s="202"/>
      <c r="AP202" s="202"/>
      <c r="AQ202" s="202"/>
      <c r="AR202" s="190"/>
      <c r="AS202" s="190"/>
    </row>
    <row r="203" spans="1:45" ht="13.5" customHeight="1" x14ac:dyDescent="0.2">
      <c r="A203" s="707"/>
      <c r="B203" s="753"/>
      <c r="C203" s="748"/>
      <c r="D203" s="750"/>
      <c r="E203" s="748"/>
      <c r="F203" s="716"/>
      <c r="G203" s="727"/>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05"/>
      <c r="AF203" s="707"/>
      <c r="AG203" s="723"/>
      <c r="AH203" s="701"/>
      <c r="AI203" s="695"/>
      <c r="AJ203" s="697"/>
      <c r="AK203" s="699"/>
      <c r="AL203" s="190"/>
      <c r="AM203" s="202"/>
      <c r="AN203" s="202"/>
      <c r="AO203" s="202"/>
      <c r="AP203" s="202"/>
      <c r="AQ203" s="202"/>
      <c r="AR203" s="190"/>
      <c r="AS203" s="190"/>
    </row>
    <row r="204" spans="1:45" ht="13.5" customHeight="1" x14ac:dyDescent="0.2">
      <c r="A204" s="707"/>
      <c r="B204" s="753"/>
      <c r="C204" s="748"/>
      <c r="D204" s="750"/>
      <c r="E204" s="748"/>
      <c r="F204" s="717" t="s">
        <v>239</v>
      </c>
      <c r="G204" s="728"/>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05"/>
      <c r="AF204" s="707"/>
      <c r="AG204" s="723"/>
      <c r="AH204" s="701"/>
      <c r="AI204" s="695"/>
      <c r="AJ204" s="697"/>
      <c r="AK204" s="699"/>
      <c r="AL204" s="190"/>
      <c r="AM204" s="202"/>
      <c r="AN204" s="202"/>
      <c r="AO204" s="202"/>
      <c r="AP204" s="202"/>
      <c r="AQ204" s="202"/>
      <c r="AR204" s="190"/>
      <c r="AS204" s="190"/>
    </row>
    <row r="205" spans="1:45" ht="13.5" customHeight="1" x14ac:dyDescent="0.2">
      <c r="A205" s="707"/>
      <c r="B205" s="753"/>
      <c r="C205" s="748"/>
      <c r="D205" s="750"/>
      <c r="E205" s="748"/>
      <c r="F205" s="715"/>
      <c r="G205" s="726"/>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05"/>
      <c r="AF205" s="707"/>
      <c r="AG205" s="723"/>
      <c r="AH205" s="701"/>
      <c r="AI205" s="695"/>
      <c r="AJ205" s="697"/>
      <c r="AK205" s="699"/>
      <c r="AL205" s="190"/>
      <c r="AM205" s="202"/>
      <c r="AN205" s="202"/>
      <c r="AO205" s="202"/>
      <c r="AP205" s="202"/>
      <c r="AQ205" s="202"/>
      <c r="AR205" s="190"/>
      <c r="AS205" s="190"/>
    </row>
    <row r="206" spans="1:45" ht="13.5" customHeight="1" thickBot="1" x14ac:dyDescent="0.25">
      <c r="A206" s="708"/>
      <c r="B206" s="754"/>
      <c r="C206" s="749"/>
      <c r="D206" s="751"/>
      <c r="E206" s="749"/>
      <c r="F206" s="756"/>
      <c r="G206" s="757"/>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6"/>
      <c r="AF206" s="708"/>
      <c r="AG206" s="724"/>
      <c r="AH206" s="702"/>
      <c r="AI206" s="696"/>
      <c r="AJ206" s="698"/>
      <c r="AK206" s="700"/>
      <c r="AL206" s="190"/>
      <c r="AM206" s="202"/>
      <c r="AN206" s="202"/>
      <c r="AO206" s="202"/>
      <c r="AP206" s="202"/>
      <c r="AQ206" s="202"/>
      <c r="AR206" s="190"/>
      <c r="AS206" s="190"/>
    </row>
    <row r="207" spans="1:45" ht="13.5" customHeight="1" x14ac:dyDescent="0.2">
      <c r="A207" s="707" t="str">
        <f>'1 Contexto e Identificación'!$A$24</f>
        <v>R14</v>
      </c>
      <c r="B207" s="753" t="str">
        <f>+'1 Contexto e Identificación'!$E$24</f>
        <v xml:space="preserve">  </v>
      </c>
      <c r="C207" s="748" t="str">
        <f>+'4 Mapa Calor Inherente'!$C$25</f>
        <v/>
      </c>
      <c r="D207" s="750" t="str">
        <f>+'4 Mapa Calor Inherente'!$D$25</f>
        <v/>
      </c>
      <c r="E207" s="748" t="str">
        <f>+'4 Mapa Calor Inherente'!$E$25</f>
        <v/>
      </c>
      <c r="F207" s="715" t="s">
        <v>232</v>
      </c>
      <c r="G207" s="726"/>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05" t="str">
        <f>+IF(AC207="","",AVERAGE(AC207:AC221))</f>
        <v/>
      </c>
      <c r="AF207" s="707" t="str" cm="1">
        <f t="array" ref="AF207">+_xlfn.IFS(AE207="","",AE207='12 Formulas'!$BR$2,'12 Formulas'!$BQ$2,AE207&gt;='12 Formulas'!$BS$3,'12 Formulas'!$BQ$3,AE207&gt;='12 Formulas'!$BS$4,'12 Formulas'!$BQ$4)</f>
        <v/>
      </c>
      <c r="AG207" s="723" t="str">
        <f>+IF(AF207="","",'12 Formulas'!$BU$2)</f>
        <v/>
      </c>
      <c r="AH207" s="701" t="str" cm="1">
        <f t="array" ref="AH207">+_xlfn.IFS(AG207="","",AG207='12 Formulas'!$BX$4,'12 Formulas'!$BY$4,AND(AF207='12 Formulas'!$BW$3,AG207='12 Formulas'!$BX$3),'12 Formulas'!$BY$3,AND(AF207='12 Formulas'!$BW$5,AG207='12 Formulas'!$BX$5),'12 Formulas'!$BY$5,AND(AF207='12 Formulas'!$BW$7,AG207='12 Formulas'!$BX$7),'12 Formulas'!$BY$7)</f>
        <v/>
      </c>
      <c r="AI207" s="695"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7" t="str">
        <f>+IF(D207="","",D207)</f>
        <v/>
      </c>
      <c r="AK207" s="69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707"/>
      <c r="B208" s="753"/>
      <c r="C208" s="748"/>
      <c r="D208" s="750"/>
      <c r="E208" s="748"/>
      <c r="F208" s="715"/>
      <c r="G208" s="726"/>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05"/>
      <c r="AF208" s="707"/>
      <c r="AG208" s="723"/>
      <c r="AH208" s="701"/>
      <c r="AI208" s="695"/>
      <c r="AJ208" s="697"/>
      <c r="AK208" s="699"/>
      <c r="AL208" s="190"/>
      <c r="AM208" s="202"/>
      <c r="AN208" s="202"/>
      <c r="AO208" s="202"/>
      <c r="AP208" s="202"/>
      <c r="AQ208" s="202"/>
      <c r="AR208" s="190"/>
      <c r="AS208" s="190"/>
    </row>
    <row r="209" spans="1:45" ht="13.5" customHeight="1" x14ac:dyDescent="0.2">
      <c r="A209" s="707"/>
      <c r="B209" s="753"/>
      <c r="C209" s="748"/>
      <c r="D209" s="750"/>
      <c r="E209" s="748"/>
      <c r="F209" s="716"/>
      <c r="G209" s="727"/>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05"/>
      <c r="AF209" s="707"/>
      <c r="AG209" s="723"/>
      <c r="AH209" s="701"/>
      <c r="AI209" s="695"/>
      <c r="AJ209" s="697"/>
      <c r="AK209" s="699"/>
      <c r="AL209" s="190"/>
      <c r="AM209" s="202"/>
      <c r="AN209" s="202"/>
      <c r="AO209" s="202"/>
      <c r="AP209" s="202"/>
      <c r="AQ209" s="202"/>
      <c r="AR209" s="190"/>
      <c r="AS209" s="190"/>
    </row>
    <row r="210" spans="1:45" ht="13.5" customHeight="1" x14ac:dyDescent="0.2">
      <c r="A210" s="707"/>
      <c r="B210" s="753"/>
      <c r="C210" s="748"/>
      <c r="D210" s="750"/>
      <c r="E210" s="748"/>
      <c r="F210" s="717" t="s">
        <v>236</v>
      </c>
      <c r="G210" s="728"/>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05"/>
      <c r="AF210" s="707"/>
      <c r="AG210" s="723"/>
      <c r="AH210" s="701"/>
      <c r="AI210" s="695"/>
      <c r="AJ210" s="697"/>
      <c r="AK210" s="699"/>
      <c r="AL210" s="190"/>
      <c r="AM210" s="202"/>
      <c r="AN210" s="202"/>
      <c r="AO210" s="202"/>
      <c r="AP210" s="202"/>
      <c r="AQ210" s="202"/>
      <c r="AR210" s="190"/>
      <c r="AS210" s="190"/>
    </row>
    <row r="211" spans="1:45" ht="13.5" customHeight="1" x14ac:dyDescent="0.2">
      <c r="A211" s="707"/>
      <c r="B211" s="753"/>
      <c r="C211" s="748"/>
      <c r="D211" s="750"/>
      <c r="E211" s="748"/>
      <c r="F211" s="715"/>
      <c r="G211" s="726"/>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05"/>
      <c r="AF211" s="707"/>
      <c r="AG211" s="723"/>
      <c r="AH211" s="701"/>
      <c r="AI211" s="695"/>
      <c r="AJ211" s="697"/>
      <c r="AK211" s="699"/>
      <c r="AL211" s="190"/>
      <c r="AM211" s="202"/>
      <c r="AN211" s="202"/>
      <c r="AO211" s="202"/>
      <c r="AP211" s="202"/>
      <c r="AQ211" s="202"/>
      <c r="AR211" s="190"/>
      <c r="AS211" s="190"/>
    </row>
    <row r="212" spans="1:45" ht="13.5" customHeight="1" x14ac:dyDescent="0.2">
      <c r="A212" s="707"/>
      <c r="B212" s="753"/>
      <c r="C212" s="748"/>
      <c r="D212" s="750"/>
      <c r="E212" s="748"/>
      <c r="F212" s="716"/>
      <c r="G212" s="727"/>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05"/>
      <c r="AF212" s="707"/>
      <c r="AG212" s="723"/>
      <c r="AH212" s="701"/>
      <c r="AI212" s="695"/>
      <c r="AJ212" s="697"/>
      <c r="AK212" s="699"/>
      <c r="AL212" s="190"/>
      <c r="AM212" s="202"/>
      <c r="AN212" s="202"/>
      <c r="AO212" s="202"/>
      <c r="AP212" s="202"/>
      <c r="AQ212" s="202"/>
      <c r="AR212" s="190"/>
      <c r="AS212" s="190"/>
    </row>
    <row r="213" spans="1:45" ht="13.5" customHeight="1" x14ac:dyDescent="0.2">
      <c r="A213" s="707"/>
      <c r="B213" s="753"/>
      <c r="C213" s="748"/>
      <c r="D213" s="750"/>
      <c r="E213" s="748"/>
      <c r="F213" s="717" t="s">
        <v>237</v>
      </c>
      <c r="G213" s="728"/>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05"/>
      <c r="AF213" s="707"/>
      <c r="AG213" s="723"/>
      <c r="AH213" s="701"/>
      <c r="AI213" s="695"/>
      <c r="AJ213" s="697"/>
      <c r="AK213" s="699"/>
      <c r="AL213" s="190"/>
      <c r="AM213" s="202"/>
      <c r="AN213" s="202"/>
      <c r="AO213" s="202"/>
      <c r="AP213" s="202"/>
      <c r="AQ213" s="202"/>
      <c r="AR213" s="190"/>
      <c r="AS213" s="190"/>
    </row>
    <row r="214" spans="1:45" ht="13.5" customHeight="1" x14ac:dyDescent="0.2">
      <c r="A214" s="707"/>
      <c r="B214" s="753"/>
      <c r="C214" s="748"/>
      <c r="D214" s="750"/>
      <c r="E214" s="748"/>
      <c r="F214" s="715"/>
      <c r="G214" s="726"/>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05"/>
      <c r="AF214" s="707"/>
      <c r="AG214" s="723"/>
      <c r="AH214" s="701"/>
      <c r="AI214" s="695"/>
      <c r="AJ214" s="697"/>
      <c r="AK214" s="699"/>
      <c r="AL214" s="190"/>
      <c r="AM214" s="202"/>
      <c r="AN214" s="202"/>
      <c r="AO214" s="202"/>
      <c r="AP214" s="202"/>
      <c r="AQ214" s="202"/>
      <c r="AR214" s="190"/>
      <c r="AS214" s="190"/>
    </row>
    <row r="215" spans="1:45" ht="13.5" customHeight="1" x14ac:dyDescent="0.2">
      <c r="A215" s="707"/>
      <c r="B215" s="753"/>
      <c r="C215" s="748"/>
      <c r="D215" s="750"/>
      <c r="E215" s="748"/>
      <c r="F215" s="716"/>
      <c r="G215" s="727"/>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05"/>
      <c r="AF215" s="707"/>
      <c r="AG215" s="723"/>
      <c r="AH215" s="701"/>
      <c r="AI215" s="695"/>
      <c r="AJ215" s="697"/>
      <c r="AK215" s="699"/>
      <c r="AL215" s="190"/>
      <c r="AM215" s="202"/>
      <c r="AN215" s="202"/>
      <c r="AO215" s="202"/>
      <c r="AP215" s="202"/>
      <c r="AQ215" s="202"/>
      <c r="AR215" s="190"/>
      <c r="AS215" s="190"/>
    </row>
    <row r="216" spans="1:45" ht="13.5" customHeight="1" x14ac:dyDescent="0.2">
      <c r="A216" s="707"/>
      <c r="B216" s="753"/>
      <c r="C216" s="748"/>
      <c r="D216" s="750"/>
      <c r="E216" s="748"/>
      <c r="F216" s="717" t="s">
        <v>238</v>
      </c>
      <c r="G216" s="728"/>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05"/>
      <c r="AF216" s="707"/>
      <c r="AG216" s="723"/>
      <c r="AH216" s="701"/>
      <c r="AI216" s="695"/>
      <c r="AJ216" s="697"/>
      <c r="AK216" s="699"/>
      <c r="AL216" s="190"/>
      <c r="AM216" s="202"/>
      <c r="AN216" s="202"/>
      <c r="AO216" s="202"/>
      <c r="AP216" s="202"/>
      <c r="AQ216" s="202"/>
      <c r="AR216" s="190"/>
      <c r="AS216" s="190"/>
    </row>
    <row r="217" spans="1:45" ht="13.5" customHeight="1" x14ac:dyDescent="0.2">
      <c r="A217" s="707"/>
      <c r="B217" s="753"/>
      <c r="C217" s="748"/>
      <c r="D217" s="750"/>
      <c r="E217" s="748"/>
      <c r="F217" s="715"/>
      <c r="G217" s="726"/>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05"/>
      <c r="AF217" s="707"/>
      <c r="AG217" s="723"/>
      <c r="AH217" s="701"/>
      <c r="AI217" s="695"/>
      <c r="AJ217" s="697"/>
      <c r="AK217" s="699"/>
      <c r="AL217" s="190"/>
      <c r="AM217" s="202"/>
      <c r="AN217" s="202"/>
      <c r="AO217" s="202"/>
      <c r="AP217" s="202"/>
      <c r="AQ217" s="202"/>
      <c r="AR217" s="190"/>
      <c r="AS217" s="190"/>
    </row>
    <row r="218" spans="1:45" ht="13.5" customHeight="1" x14ac:dyDescent="0.2">
      <c r="A218" s="707"/>
      <c r="B218" s="753"/>
      <c r="C218" s="748"/>
      <c r="D218" s="750"/>
      <c r="E218" s="748"/>
      <c r="F218" s="716"/>
      <c r="G218" s="727"/>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05"/>
      <c r="AF218" s="707"/>
      <c r="AG218" s="723"/>
      <c r="AH218" s="701"/>
      <c r="AI218" s="695"/>
      <c r="AJ218" s="697"/>
      <c r="AK218" s="699"/>
      <c r="AL218" s="190"/>
      <c r="AM218" s="202"/>
      <c r="AN218" s="202"/>
      <c r="AO218" s="202"/>
      <c r="AP218" s="202"/>
      <c r="AQ218" s="202"/>
      <c r="AR218" s="190"/>
      <c r="AS218" s="190"/>
    </row>
    <row r="219" spans="1:45" ht="13.5" customHeight="1" x14ac:dyDescent="0.2">
      <c r="A219" s="707"/>
      <c r="B219" s="753"/>
      <c r="C219" s="748"/>
      <c r="D219" s="750"/>
      <c r="E219" s="748"/>
      <c r="F219" s="717" t="s">
        <v>239</v>
      </c>
      <c r="G219" s="728"/>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05"/>
      <c r="AF219" s="707"/>
      <c r="AG219" s="723"/>
      <c r="AH219" s="701"/>
      <c r="AI219" s="695"/>
      <c r="AJ219" s="697"/>
      <c r="AK219" s="699"/>
      <c r="AL219" s="190"/>
      <c r="AM219" s="202"/>
      <c r="AN219" s="202"/>
      <c r="AO219" s="202"/>
      <c r="AP219" s="202"/>
      <c r="AQ219" s="202"/>
      <c r="AR219" s="190"/>
      <c r="AS219" s="190"/>
    </row>
    <row r="220" spans="1:45" ht="13.5" customHeight="1" x14ac:dyDescent="0.2">
      <c r="A220" s="707"/>
      <c r="B220" s="753"/>
      <c r="C220" s="748"/>
      <c r="D220" s="750"/>
      <c r="E220" s="748"/>
      <c r="F220" s="715"/>
      <c r="G220" s="726"/>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05"/>
      <c r="AF220" s="707"/>
      <c r="AG220" s="723"/>
      <c r="AH220" s="701"/>
      <c r="AI220" s="695"/>
      <c r="AJ220" s="697"/>
      <c r="AK220" s="699"/>
      <c r="AL220" s="190"/>
      <c r="AM220" s="202"/>
      <c r="AN220" s="202"/>
      <c r="AO220" s="202"/>
      <c r="AP220" s="202"/>
      <c r="AQ220" s="202"/>
      <c r="AR220" s="190"/>
      <c r="AS220" s="190"/>
    </row>
    <row r="221" spans="1:45" ht="13.5" customHeight="1" thickBot="1" x14ac:dyDescent="0.25">
      <c r="A221" s="708"/>
      <c r="B221" s="754"/>
      <c r="C221" s="749"/>
      <c r="D221" s="751"/>
      <c r="E221" s="749"/>
      <c r="F221" s="756"/>
      <c r="G221" s="757"/>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6"/>
      <c r="AF221" s="708"/>
      <c r="AG221" s="724"/>
      <c r="AH221" s="702"/>
      <c r="AI221" s="696"/>
      <c r="AJ221" s="698"/>
      <c r="AK221" s="700"/>
      <c r="AL221" s="190"/>
      <c r="AM221" s="202"/>
      <c r="AN221" s="202"/>
      <c r="AO221" s="202"/>
      <c r="AP221" s="202"/>
      <c r="AQ221" s="202"/>
      <c r="AR221" s="190"/>
      <c r="AS221" s="190"/>
    </row>
    <row r="222" spans="1:45" ht="13.5" customHeight="1" x14ac:dyDescent="0.2">
      <c r="A222" s="707" t="str">
        <f>'1 Contexto e Identificación'!$A$25</f>
        <v>R15</v>
      </c>
      <c r="B222" s="753" t="str">
        <f>+'1 Contexto e Identificación'!$E$25</f>
        <v xml:space="preserve">  </v>
      </c>
      <c r="C222" s="748" t="str">
        <f>+'4 Mapa Calor Inherente'!$C$26</f>
        <v/>
      </c>
      <c r="D222" s="750" t="str">
        <f>+'4 Mapa Calor Inherente'!$D$26</f>
        <v/>
      </c>
      <c r="E222" s="748" t="str">
        <f>+'4 Mapa Calor Inherente'!$E$26</f>
        <v/>
      </c>
      <c r="F222" s="715" t="s">
        <v>232</v>
      </c>
      <c r="G222" s="726"/>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05" t="str">
        <f>+IF(AC222="","",AVERAGE(AC222:AC236))</f>
        <v/>
      </c>
      <c r="AF222" s="707" t="str" cm="1">
        <f t="array" ref="AF222">+_xlfn.IFS(AE222="","",AE222='12 Formulas'!$BR$2,'12 Formulas'!$BQ$2,AE222&gt;='12 Formulas'!$BS$3,'12 Formulas'!$BQ$3,AE222&gt;='12 Formulas'!$BS$4,'12 Formulas'!$BQ$4)</f>
        <v/>
      </c>
      <c r="AG222" s="723" t="str">
        <f>+IF(AF222="","",'12 Formulas'!$BU$2)</f>
        <v/>
      </c>
      <c r="AH222" s="701" t="str" cm="1">
        <f t="array" ref="AH222">+_xlfn.IFS(AG222="","",AG222='12 Formulas'!$BX$4,'12 Formulas'!$BY$4,AND(AF222='12 Formulas'!$BW$3,AG222='12 Formulas'!$BX$3),'12 Formulas'!$BY$3,AND(AF222='12 Formulas'!$BW$5,AG222='12 Formulas'!$BX$5),'12 Formulas'!$BY$5,AND(AF222='12 Formulas'!$BW$7,AG222='12 Formulas'!$BX$7),'12 Formulas'!$BY$7)</f>
        <v/>
      </c>
      <c r="AI222" s="695"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7" t="str">
        <f>+IF(D222="","",D222)</f>
        <v/>
      </c>
      <c r="AK222" s="69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707"/>
      <c r="B223" s="753"/>
      <c r="C223" s="748"/>
      <c r="D223" s="750"/>
      <c r="E223" s="748"/>
      <c r="F223" s="715"/>
      <c r="G223" s="726"/>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05"/>
      <c r="AF223" s="707"/>
      <c r="AG223" s="723"/>
      <c r="AH223" s="701"/>
      <c r="AI223" s="695"/>
      <c r="AJ223" s="697"/>
      <c r="AK223" s="699"/>
      <c r="AL223" s="190"/>
      <c r="AM223" s="202"/>
      <c r="AN223" s="202"/>
      <c r="AO223" s="202"/>
      <c r="AP223" s="202"/>
      <c r="AQ223" s="202"/>
      <c r="AR223" s="190"/>
      <c r="AS223" s="190"/>
    </row>
    <row r="224" spans="1:45" ht="13.5" customHeight="1" x14ac:dyDescent="0.2">
      <c r="A224" s="707"/>
      <c r="B224" s="753"/>
      <c r="C224" s="748"/>
      <c r="D224" s="750"/>
      <c r="E224" s="748"/>
      <c r="F224" s="716"/>
      <c r="G224" s="727"/>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05"/>
      <c r="AF224" s="707"/>
      <c r="AG224" s="723"/>
      <c r="AH224" s="701"/>
      <c r="AI224" s="695"/>
      <c r="AJ224" s="697"/>
      <c r="AK224" s="699"/>
      <c r="AL224" s="190"/>
      <c r="AM224" s="202"/>
      <c r="AN224" s="202"/>
      <c r="AO224" s="202"/>
      <c r="AP224" s="202"/>
      <c r="AQ224" s="202"/>
      <c r="AR224" s="190"/>
      <c r="AS224" s="190"/>
    </row>
    <row r="225" spans="1:45" ht="13.5" customHeight="1" x14ac:dyDescent="0.2">
      <c r="A225" s="707"/>
      <c r="B225" s="753"/>
      <c r="C225" s="748"/>
      <c r="D225" s="750"/>
      <c r="E225" s="748"/>
      <c r="F225" s="717" t="s">
        <v>236</v>
      </c>
      <c r="G225" s="728"/>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05"/>
      <c r="AF225" s="707"/>
      <c r="AG225" s="723"/>
      <c r="AH225" s="701"/>
      <c r="AI225" s="695"/>
      <c r="AJ225" s="697"/>
      <c r="AK225" s="699"/>
      <c r="AL225" s="190"/>
      <c r="AM225" s="202"/>
      <c r="AN225" s="202"/>
      <c r="AO225" s="202"/>
      <c r="AP225" s="202"/>
      <c r="AQ225" s="202"/>
      <c r="AR225" s="190"/>
      <c r="AS225" s="190"/>
    </row>
    <row r="226" spans="1:45" ht="13.5" customHeight="1" x14ac:dyDescent="0.2">
      <c r="A226" s="707"/>
      <c r="B226" s="753"/>
      <c r="C226" s="748"/>
      <c r="D226" s="750"/>
      <c r="E226" s="748"/>
      <c r="F226" s="715"/>
      <c r="G226" s="726"/>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05"/>
      <c r="AF226" s="707"/>
      <c r="AG226" s="723"/>
      <c r="AH226" s="701"/>
      <c r="AI226" s="695"/>
      <c r="AJ226" s="697"/>
      <c r="AK226" s="699"/>
      <c r="AL226" s="190"/>
      <c r="AM226" s="202"/>
      <c r="AN226" s="202"/>
      <c r="AO226" s="202"/>
      <c r="AP226" s="202"/>
      <c r="AQ226" s="202"/>
      <c r="AR226" s="190"/>
      <c r="AS226" s="190"/>
    </row>
    <row r="227" spans="1:45" ht="13.5" customHeight="1" x14ac:dyDescent="0.2">
      <c r="A227" s="707"/>
      <c r="B227" s="753"/>
      <c r="C227" s="748"/>
      <c r="D227" s="750"/>
      <c r="E227" s="748"/>
      <c r="F227" s="716"/>
      <c r="G227" s="727"/>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05"/>
      <c r="AF227" s="707"/>
      <c r="AG227" s="723"/>
      <c r="AH227" s="701"/>
      <c r="AI227" s="695"/>
      <c r="AJ227" s="697"/>
      <c r="AK227" s="699"/>
      <c r="AL227" s="190"/>
      <c r="AM227" s="202"/>
      <c r="AN227" s="202"/>
      <c r="AO227" s="202"/>
      <c r="AP227" s="202"/>
      <c r="AQ227" s="202"/>
      <c r="AR227" s="190"/>
      <c r="AS227" s="190"/>
    </row>
    <row r="228" spans="1:45" ht="13.5" customHeight="1" x14ac:dyDescent="0.2">
      <c r="A228" s="707"/>
      <c r="B228" s="753"/>
      <c r="C228" s="748"/>
      <c r="D228" s="750"/>
      <c r="E228" s="748"/>
      <c r="F228" s="717" t="s">
        <v>237</v>
      </c>
      <c r="G228" s="728"/>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05"/>
      <c r="AF228" s="707"/>
      <c r="AG228" s="723"/>
      <c r="AH228" s="701"/>
      <c r="AI228" s="695"/>
      <c r="AJ228" s="697"/>
      <c r="AK228" s="699"/>
      <c r="AL228" s="190"/>
      <c r="AM228" s="202"/>
      <c r="AN228" s="202"/>
      <c r="AO228" s="202"/>
      <c r="AP228" s="202"/>
      <c r="AQ228" s="202"/>
      <c r="AR228" s="190"/>
      <c r="AS228" s="190"/>
    </row>
    <row r="229" spans="1:45" ht="13.5" customHeight="1" x14ac:dyDescent="0.2">
      <c r="A229" s="707"/>
      <c r="B229" s="753"/>
      <c r="C229" s="748"/>
      <c r="D229" s="750"/>
      <c r="E229" s="748"/>
      <c r="F229" s="715"/>
      <c r="G229" s="726"/>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05"/>
      <c r="AF229" s="707"/>
      <c r="AG229" s="723"/>
      <c r="AH229" s="701"/>
      <c r="AI229" s="695"/>
      <c r="AJ229" s="697"/>
      <c r="AK229" s="699"/>
      <c r="AL229" s="190"/>
      <c r="AM229" s="202"/>
      <c r="AN229" s="202"/>
      <c r="AO229" s="202"/>
      <c r="AP229" s="202"/>
      <c r="AQ229" s="202"/>
      <c r="AR229" s="190"/>
      <c r="AS229" s="190"/>
    </row>
    <row r="230" spans="1:45" ht="13.5" customHeight="1" x14ac:dyDescent="0.2">
      <c r="A230" s="707"/>
      <c r="B230" s="753"/>
      <c r="C230" s="748"/>
      <c r="D230" s="750"/>
      <c r="E230" s="748"/>
      <c r="F230" s="716"/>
      <c r="G230" s="727"/>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05"/>
      <c r="AF230" s="707"/>
      <c r="AG230" s="723"/>
      <c r="AH230" s="701"/>
      <c r="AI230" s="695"/>
      <c r="AJ230" s="697"/>
      <c r="AK230" s="699"/>
      <c r="AL230" s="190"/>
      <c r="AM230" s="202"/>
      <c r="AN230" s="202"/>
      <c r="AO230" s="202"/>
      <c r="AP230" s="202"/>
      <c r="AQ230" s="202"/>
      <c r="AR230" s="190"/>
      <c r="AS230" s="190"/>
    </row>
    <row r="231" spans="1:45" ht="13.5" customHeight="1" x14ac:dyDescent="0.2">
      <c r="A231" s="707"/>
      <c r="B231" s="753"/>
      <c r="C231" s="748"/>
      <c r="D231" s="750"/>
      <c r="E231" s="748"/>
      <c r="F231" s="717" t="s">
        <v>238</v>
      </c>
      <c r="G231" s="728"/>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05"/>
      <c r="AF231" s="707"/>
      <c r="AG231" s="723"/>
      <c r="AH231" s="701"/>
      <c r="AI231" s="695"/>
      <c r="AJ231" s="697"/>
      <c r="AK231" s="699"/>
      <c r="AL231" s="190"/>
      <c r="AM231" s="202"/>
      <c r="AN231" s="202"/>
      <c r="AO231" s="202"/>
      <c r="AP231" s="202"/>
      <c r="AQ231" s="202"/>
      <c r="AR231" s="190"/>
      <c r="AS231" s="190"/>
    </row>
    <row r="232" spans="1:45" ht="13.5" customHeight="1" x14ac:dyDescent="0.2">
      <c r="A232" s="707"/>
      <c r="B232" s="753"/>
      <c r="C232" s="748"/>
      <c r="D232" s="750"/>
      <c r="E232" s="748"/>
      <c r="F232" s="715"/>
      <c r="G232" s="726"/>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05"/>
      <c r="AF232" s="707"/>
      <c r="AG232" s="723"/>
      <c r="AH232" s="701"/>
      <c r="AI232" s="695"/>
      <c r="AJ232" s="697"/>
      <c r="AK232" s="699"/>
      <c r="AL232" s="190"/>
      <c r="AM232" s="202"/>
      <c r="AN232" s="202"/>
      <c r="AO232" s="202"/>
      <c r="AP232" s="202"/>
      <c r="AQ232" s="202"/>
      <c r="AR232" s="190"/>
      <c r="AS232" s="190"/>
    </row>
    <row r="233" spans="1:45" ht="13.5" customHeight="1" x14ac:dyDescent="0.2">
      <c r="A233" s="707"/>
      <c r="B233" s="753"/>
      <c r="C233" s="748"/>
      <c r="D233" s="750"/>
      <c r="E233" s="748"/>
      <c r="F233" s="716"/>
      <c r="G233" s="727"/>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05"/>
      <c r="AF233" s="707"/>
      <c r="AG233" s="723"/>
      <c r="AH233" s="701"/>
      <c r="AI233" s="695"/>
      <c r="AJ233" s="697"/>
      <c r="AK233" s="699"/>
      <c r="AL233" s="190"/>
      <c r="AM233" s="202"/>
      <c r="AN233" s="202"/>
      <c r="AO233" s="202"/>
      <c r="AP233" s="202"/>
      <c r="AQ233" s="202"/>
      <c r="AR233" s="190"/>
      <c r="AS233" s="190"/>
    </row>
    <row r="234" spans="1:45" ht="13.5" customHeight="1" x14ac:dyDescent="0.2">
      <c r="A234" s="707"/>
      <c r="B234" s="753"/>
      <c r="C234" s="748"/>
      <c r="D234" s="750"/>
      <c r="E234" s="748"/>
      <c r="F234" s="717" t="s">
        <v>239</v>
      </c>
      <c r="G234" s="728"/>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05"/>
      <c r="AF234" s="707"/>
      <c r="AG234" s="723"/>
      <c r="AH234" s="701"/>
      <c r="AI234" s="695"/>
      <c r="AJ234" s="697"/>
      <c r="AK234" s="699"/>
      <c r="AL234" s="190"/>
      <c r="AM234" s="202"/>
      <c r="AN234" s="202"/>
      <c r="AO234" s="202"/>
      <c r="AP234" s="202"/>
      <c r="AQ234" s="202"/>
      <c r="AR234" s="190"/>
      <c r="AS234" s="190"/>
    </row>
    <row r="235" spans="1:45" ht="13.5" customHeight="1" x14ac:dyDescent="0.2">
      <c r="A235" s="707"/>
      <c r="B235" s="753"/>
      <c r="C235" s="748"/>
      <c r="D235" s="750"/>
      <c r="E235" s="748"/>
      <c r="F235" s="715"/>
      <c r="G235" s="726"/>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05"/>
      <c r="AF235" s="707"/>
      <c r="AG235" s="723"/>
      <c r="AH235" s="701"/>
      <c r="AI235" s="695"/>
      <c r="AJ235" s="697"/>
      <c r="AK235" s="699"/>
      <c r="AL235" s="190"/>
      <c r="AM235" s="202"/>
      <c r="AN235" s="202"/>
      <c r="AO235" s="202"/>
      <c r="AP235" s="202"/>
      <c r="AQ235" s="202"/>
      <c r="AR235" s="190"/>
      <c r="AS235" s="190"/>
    </row>
    <row r="236" spans="1:45" ht="13.5" customHeight="1" thickBot="1" x14ac:dyDescent="0.25">
      <c r="A236" s="708"/>
      <c r="B236" s="754"/>
      <c r="C236" s="749"/>
      <c r="D236" s="751"/>
      <c r="E236" s="749"/>
      <c r="F236" s="756"/>
      <c r="G236" s="757"/>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6"/>
      <c r="AF236" s="708"/>
      <c r="AG236" s="724"/>
      <c r="AH236" s="702"/>
      <c r="AI236" s="696"/>
      <c r="AJ236" s="698"/>
      <c r="AK236" s="700"/>
      <c r="AL236" s="190"/>
      <c r="AM236" s="202"/>
      <c r="AN236" s="202"/>
      <c r="AO236" s="202"/>
      <c r="AP236" s="202"/>
      <c r="AQ236" s="202"/>
      <c r="AR236" s="190"/>
      <c r="AS236" s="190"/>
    </row>
    <row r="237" spans="1:45" ht="13.5" customHeight="1" x14ac:dyDescent="0.2">
      <c r="A237" s="707" t="str">
        <f>'1 Contexto e Identificación'!$A$26</f>
        <v>R16</v>
      </c>
      <c r="B237" s="753" t="str">
        <f>+'1 Contexto e Identificación'!$E$26</f>
        <v xml:space="preserve">  </v>
      </c>
      <c r="C237" s="748" t="str">
        <f>+'4 Mapa Calor Inherente'!$C$27</f>
        <v/>
      </c>
      <c r="D237" s="750" t="str">
        <f>+'4 Mapa Calor Inherente'!$D$27</f>
        <v/>
      </c>
      <c r="E237" s="748" t="str">
        <f>+'4 Mapa Calor Inherente'!$E$27</f>
        <v/>
      </c>
      <c r="F237" s="715" t="s">
        <v>232</v>
      </c>
      <c r="G237" s="726"/>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05" t="str">
        <f>+IF(AC237="","",AVERAGE(AC237:AC251))</f>
        <v/>
      </c>
      <c r="AF237" s="707" t="str" cm="1">
        <f t="array" ref="AF237">+_xlfn.IFS(AE237="","",AE237='12 Formulas'!$BR$2,'12 Formulas'!$BQ$2,AE237&gt;='12 Formulas'!$BS$3,'12 Formulas'!$BQ$3,AE237&gt;='12 Formulas'!$BS$4,'12 Formulas'!$BQ$4)</f>
        <v/>
      </c>
      <c r="AG237" s="723" t="str">
        <f>+IF(AF237="","",'12 Formulas'!$BU$2)</f>
        <v/>
      </c>
      <c r="AH237" s="701" t="str" cm="1">
        <f t="array" ref="AH237">+_xlfn.IFS(AG237="","",AG237='12 Formulas'!$BX$4,'12 Formulas'!$BY$4,AND(AF237='12 Formulas'!$BW$3,AG237='12 Formulas'!$BX$3),'12 Formulas'!$BY$3,AND(AF237='12 Formulas'!$BW$5,AG237='12 Formulas'!$BX$5),'12 Formulas'!$BY$5,AND(AF237='12 Formulas'!$BW$7,AG237='12 Formulas'!$BX$7),'12 Formulas'!$BY$7)</f>
        <v/>
      </c>
      <c r="AI237" s="695"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7" t="str">
        <f>+IF(D237="","",D237)</f>
        <v/>
      </c>
      <c r="AK237" s="69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707"/>
      <c r="B238" s="753"/>
      <c r="C238" s="748"/>
      <c r="D238" s="750"/>
      <c r="E238" s="748"/>
      <c r="F238" s="715"/>
      <c r="G238" s="726"/>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05"/>
      <c r="AF238" s="707"/>
      <c r="AG238" s="723"/>
      <c r="AH238" s="701"/>
      <c r="AI238" s="695"/>
      <c r="AJ238" s="697"/>
      <c r="AK238" s="699"/>
      <c r="AL238" s="190"/>
      <c r="AM238" s="202"/>
      <c r="AN238" s="202"/>
      <c r="AO238" s="202"/>
      <c r="AP238" s="202"/>
      <c r="AQ238" s="202"/>
      <c r="AR238" s="190"/>
      <c r="AS238" s="190"/>
    </row>
    <row r="239" spans="1:45" ht="13.5" customHeight="1" x14ac:dyDescent="0.2">
      <c r="A239" s="707"/>
      <c r="B239" s="753"/>
      <c r="C239" s="748"/>
      <c r="D239" s="750"/>
      <c r="E239" s="748"/>
      <c r="F239" s="716"/>
      <c r="G239" s="727"/>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05"/>
      <c r="AF239" s="707"/>
      <c r="AG239" s="723"/>
      <c r="AH239" s="701"/>
      <c r="AI239" s="695"/>
      <c r="AJ239" s="697"/>
      <c r="AK239" s="699"/>
      <c r="AL239" s="190"/>
      <c r="AM239" s="202"/>
      <c r="AN239" s="202"/>
      <c r="AO239" s="202"/>
      <c r="AP239" s="202"/>
      <c r="AQ239" s="202"/>
      <c r="AR239" s="190"/>
      <c r="AS239" s="190"/>
    </row>
    <row r="240" spans="1:45" ht="13.5" customHeight="1" x14ac:dyDescent="0.2">
      <c r="A240" s="707"/>
      <c r="B240" s="753"/>
      <c r="C240" s="748"/>
      <c r="D240" s="750"/>
      <c r="E240" s="748"/>
      <c r="F240" s="717" t="s">
        <v>236</v>
      </c>
      <c r="G240" s="728"/>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05"/>
      <c r="AF240" s="707"/>
      <c r="AG240" s="723"/>
      <c r="AH240" s="701"/>
      <c r="AI240" s="695"/>
      <c r="AJ240" s="697"/>
      <c r="AK240" s="699"/>
      <c r="AL240" s="190"/>
      <c r="AM240" s="202"/>
      <c r="AN240" s="202"/>
      <c r="AO240" s="202"/>
      <c r="AP240" s="202"/>
      <c r="AQ240" s="202"/>
      <c r="AR240" s="190"/>
      <c r="AS240" s="190"/>
    </row>
    <row r="241" spans="1:45" ht="13.5" customHeight="1" x14ac:dyDescent="0.2">
      <c r="A241" s="707"/>
      <c r="B241" s="753"/>
      <c r="C241" s="748"/>
      <c r="D241" s="750"/>
      <c r="E241" s="748"/>
      <c r="F241" s="715"/>
      <c r="G241" s="726"/>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05"/>
      <c r="AF241" s="707"/>
      <c r="AG241" s="723"/>
      <c r="AH241" s="701"/>
      <c r="AI241" s="695"/>
      <c r="AJ241" s="697"/>
      <c r="AK241" s="699"/>
      <c r="AL241" s="190"/>
      <c r="AM241" s="202"/>
      <c r="AN241" s="202"/>
      <c r="AO241" s="202"/>
      <c r="AP241" s="202"/>
      <c r="AQ241" s="202"/>
      <c r="AR241" s="190"/>
      <c r="AS241" s="190"/>
    </row>
    <row r="242" spans="1:45" ht="13.5" customHeight="1" x14ac:dyDescent="0.2">
      <c r="A242" s="707"/>
      <c r="B242" s="753"/>
      <c r="C242" s="748"/>
      <c r="D242" s="750"/>
      <c r="E242" s="748"/>
      <c r="F242" s="716"/>
      <c r="G242" s="727"/>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05"/>
      <c r="AF242" s="707"/>
      <c r="AG242" s="723"/>
      <c r="AH242" s="701"/>
      <c r="AI242" s="695"/>
      <c r="AJ242" s="697"/>
      <c r="AK242" s="699"/>
      <c r="AL242" s="190"/>
      <c r="AM242" s="202"/>
      <c r="AN242" s="202"/>
      <c r="AO242" s="202"/>
      <c r="AP242" s="202"/>
      <c r="AQ242" s="202"/>
      <c r="AR242" s="190"/>
      <c r="AS242" s="190"/>
    </row>
    <row r="243" spans="1:45" ht="13.5" customHeight="1" x14ac:dyDescent="0.2">
      <c r="A243" s="707"/>
      <c r="B243" s="753"/>
      <c r="C243" s="748"/>
      <c r="D243" s="750"/>
      <c r="E243" s="748"/>
      <c r="F243" s="717" t="s">
        <v>237</v>
      </c>
      <c r="G243" s="728"/>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05"/>
      <c r="AF243" s="707"/>
      <c r="AG243" s="723"/>
      <c r="AH243" s="701"/>
      <c r="AI243" s="695"/>
      <c r="AJ243" s="697"/>
      <c r="AK243" s="699"/>
      <c r="AL243" s="190"/>
      <c r="AM243" s="202"/>
      <c r="AN243" s="202"/>
      <c r="AO243" s="202"/>
      <c r="AP243" s="202"/>
      <c r="AQ243" s="202"/>
      <c r="AR243" s="190"/>
      <c r="AS243" s="190"/>
    </row>
    <row r="244" spans="1:45" ht="13.5" customHeight="1" x14ac:dyDescent="0.2">
      <c r="A244" s="707"/>
      <c r="B244" s="753"/>
      <c r="C244" s="748"/>
      <c r="D244" s="750"/>
      <c r="E244" s="748"/>
      <c r="F244" s="715"/>
      <c r="G244" s="726"/>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05"/>
      <c r="AF244" s="707"/>
      <c r="AG244" s="723"/>
      <c r="AH244" s="701"/>
      <c r="AI244" s="695"/>
      <c r="AJ244" s="697"/>
      <c r="AK244" s="699"/>
      <c r="AL244" s="190"/>
      <c r="AM244" s="202"/>
      <c r="AN244" s="202"/>
      <c r="AO244" s="202"/>
      <c r="AP244" s="202"/>
      <c r="AQ244" s="202"/>
      <c r="AR244" s="190"/>
      <c r="AS244" s="190"/>
    </row>
    <row r="245" spans="1:45" ht="13.5" customHeight="1" x14ac:dyDescent="0.2">
      <c r="A245" s="707"/>
      <c r="B245" s="753"/>
      <c r="C245" s="748"/>
      <c r="D245" s="750"/>
      <c r="E245" s="748"/>
      <c r="F245" s="716"/>
      <c r="G245" s="727"/>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05"/>
      <c r="AF245" s="707"/>
      <c r="AG245" s="723"/>
      <c r="AH245" s="701"/>
      <c r="AI245" s="695"/>
      <c r="AJ245" s="697"/>
      <c r="AK245" s="699"/>
      <c r="AL245" s="190"/>
      <c r="AM245" s="202"/>
      <c r="AN245" s="202"/>
      <c r="AO245" s="202"/>
      <c r="AP245" s="202"/>
      <c r="AQ245" s="202"/>
      <c r="AR245" s="190"/>
      <c r="AS245" s="190"/>
    </row>
    <row r="246" spans="1:45" ht="13.5" customHeight="1" x14ac:dyDescent="0.2">
      <c r="A246" s="707"/>
      <c r="B246" s="753"/>
      <c r="C246" s="748"/>
      <c r="D246" s="750"/>
      <c r="E246" s="748"/>
      <c r="F246" s="717" t="s">
        <v>238</v>
      </c>
      <c r="G246" s="728"/>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05"/>
      <c r="AF246" s="707"/>
      <c r="AG246" s="723"/>
      <c r="AH246" s="701"/>
      <c r="AI246" s="695"/>
      <c r="AJ246" s="697"/>
      <c r="AK246" s="699"/>
      <c r="AL246" s="190"/>
      <c r="AM246" s="202"/>
      <c r="AN246" s="202"/>
      <c r="AO246" s="202"/>
      <c r="AP246" s="202"/>
      <c r="AQ246" s="202"/>
      <c r="AR246" s="190"/>
      <c r="AS246" s="190"/>
    </row>
    <row r="247" spans="1:45" ht="13.5" customHeight="1" x14ac:dyDescent="0.2">
      <c r="A247" s="707"/>
      <c r="B247" s="753"/>
      <c r="C247" s="748"/>
      <c r="D247" s="750"/>
      <c r="E247" s="748"/>
      <c r="F247" s="715"/>
      <c r="G247" s="726"/>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05"/>
      <c r="AF247" s="707"/>
      <c r="AG247" s="723"/>
      <c r="AH247" s="701"/>
      <c r="AI247" s="695"/>
      <c r="AJ247" s="697"/>
      <c r="AK247" s="699"/>
      <c r="AL247" s="190"/>
      <c r="AM247" s="202"/>
      <c r="AN247" s="202"/>
      <c r="AO247" s="202"/>
      <c r="AP247" s="202"/>
      <c r="AQ247" s="202"/>
      <c r="AR247" s="190"/>
      <c r="AS247" s="190"/>
    </row>
    <row r="248" spans="1:45" ht="13.5" customHeight="1" x14ac:dyDescent="0.2">
      <c r="A248" s="707"/>
      <c r="B248" s="753"/>
      <c r="C248" s="748"/>
      <c r="D248" s="750"/>
      <c r="E248" s="748"/>
      <c r="F248" s="716"/>
      <c r="G248" s="727"/>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05"/>
      <c r="AF248" s="707"/>
      <c r="AG248" s="723"/>
      <c r="AH248" s="701"/>
      <c r="AI248" s="695"/>
      <c r="AJ248" s="697"/>
      <c r="AK248" s="699"/>
      <c r="AL248" s="190"/>
      <c r="AM248" s="202"/>
      <c r="AN248" s="202"/>
      <c r="AO248" s="202"/>
      <c r="AP248" s="202"/>
      <c r="AQ248" s="202"/>
      <c r="AR248" s="190"/>
      <c r="AS248" s="190"/>
    </row>
    <row r="249" spans="1:45" ht="13.5" customHeight="1" x14ac:dyDescent="0.2">
      <c r="A249" s="707"/>
      <c r="B249" s="753"/>
      <c r="C249" s="748"/>
      <c r="D249" s="750"/>
      <c r="E249" s="748"/>
      <c r="F249" s="717" t="s">
        <v>239</v>
      </c>
      <c r="G249" s="728"/>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05"/>
      <c r="AF249" s="707"/>
      <c r="AG249" s="723"/>
      <c r="AH249" s="701"/>
      <c r="AI249" s="695"/>
      <c r="AJ249" s="697"/>
      <c r="AK249" s="699"/>
      <c r="AL249" s="190"/>
      <c r="AM249" s="202"/>
      <c r="AN249" s="202"/>
      <c r="AO249" s="202"/>
      <c r="AP249" s="202"/>
      <c r="AQ249" s="202"/>
      <c r="AR249" s="190"/>
      <c r="AS249" s="190"/>
    </row>
    <row r="250" spans="1:45" ht="13.5" customHeight="1" x14ac:dyDescent="0.2">
      <c r="A250" s="707"/>
      <c r="B250" s="753"/>
      <c r="C250" s="748"/>
      <c r="D250" s="750"/>
      <c r="E250" s="748"/>
      <c r="F250" s="715"/>
      <c r="G250" s="726"/>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05"/>
      <c r="AF250" s="707"/>
      <c r="AG250" s="723"/>
      <c r="AH250" s="701"/>
      <c r="AI250" s="695"/>
      <c r="AJ250" s="697"/>
      <c r="AK250" s="699"/>
      <c r="AL250" s="190"/>
      <c r="AM250" s="202"/>
      <c r="AN250" s="202"/>
      <c r="AO250" s="202"/>
      <c r="AP250" s="202"/>
      <c r="AQ250" s="202"/>
      <c r="AR250" s="190"/>
      <c r="AS250" s="190"/>
    </row>
    <row r="251" spans="1:45" ht="13.5" customHeight="1" thickBot="1" x14ac:dyDescent="0.25">
      <c r="A251" s="708"/>
      <c r="B251" s="754"/>
      <c r="C251" s="749"/>
      <c r="D251" s="751"/>
      <c r="E251" s="749"/>
      <c r="F251" s="756"/>
      <c r="G251" s="757"/>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6"/>
      <c r="AF251" s="708"/>
      <c r="AG251" s="724"/>
      <c r="AH251" s="702"/>
      <c r="AI251" s="696"/>
      <c r="AJ251" s="698"/>
      <c r="AK251" s="700"/>
      <c r="AL251" s="190"/>
      <c r="AM251" s="202"/>
      <c r="AN251" s="202"/>
      <c r="AO251" s="202"/>
      <c r="AP251" s="202"/>
      <c r="AQ251" s="202"/>
      <c r="AR251" s="190"/>
      <c r="AS251" s="190"/>
    </row>
    <row r="252" spans="1:45" ht="13.5" customHeight="1" x14ac:dyDescent="0.2">
      <c r="A252" s="707" t="str">
        <f>'1 Contexto e Identificación'!$A$27</f>
        <v>R17</v>
      </c>
      <c r="B252" s="753" t="str">
        <f>+'1 Contexto e Identificación'!$E$27</f>
        <v xml:space="preserve">  </v>
      </c>
      <c r="C252" s="748" t="str">
        <f>+'4 Mapa Calor Inherente'!$C$28</f>
        <v/>
      </c>
      <c r="D252" s="750" t="str">
        <f>+'4 Mapa Calor Inherente'!$D$28</f>
        <v/>
      </c>
      <c r="E252" s="748" t="str">
        <f>+'4 Mapa Calor Inherente'!$E$28</f>
        <v/>
      </c>
      <c r="F252" s="715" t="s">
        <v>232</v>
      </c>
      <c r="G252" s="726"/>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05" t="str">
        <f>+IF(AC252="","",AVERAGE(AC252:AC266))</f>
        <v/>
      </c>
      <c r="AF252" s="707" t="str" cm="1">
        <f t="array" ref="AF252">+_xlfn.IFS(AE252="","",AE252='12 Formulas'!$BR$2,'12 Formulas'!$BQ$2,AE252&gt;='12 Formulas'!$BS$3,'12 Formulas'!$BQ$3,AE252&gt;='12 Formulas'!$BS$4,'12 Formulas'!$BQ$4)</f>
        <v/>
      </c>
      <c r="AG252" s="723" t="str">
        <f>+IF(AF252="","",'12 Formulas'!$BU$2)</f>
        <v/>
      </c>
      <c r="AH252" s="701" t="str" cm="1">
        <f t="array" ref="AH252">+_xlfn.IFS(AG252="","",AG252='12 Formulas'!$BX$4,'12 Formulas'!$BY$4,AND(AF252='12 Formulas'!$BW$3,AG252='12 Formulas'!$BX$3),'12 Formulas'!$BY$3,AND(AF252='12 Formulas'!$BW$5,AG252='12 Formulas'!$BX$5),'12 Formulas'!$BY$5,AND(AF252='12 Formulas'!$BW$7,AG252='12 Formulas'!$BX$7),'12 Formulas'!$BY$7)</f>
        <v/>
      </c>
      <c r="AI252" s="695"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7" t="str">
        <f>+IF(D252="","",D252)</f>
        <v/>
      </c>
      <c r="AK252" s="69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707"/>
      <c r="B253" s="753"/>
      <c r="C253" s="748"/>
      <c r="D253" s="750"/>
      <c r="E253" s="748"/>
      <c r="F253" s="715"/>
      <c r="G253" s="726"/>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05"/>
      <c r="AF253" s="707"/>
      <c r="AG253" s="723"/>
      <c r="AH253" s="701"/>
      <c r="AI253" s="695"/>
      <c r="AJ253" s="697"/>
      <c r="AK253" s="699"/>
      <c r="AL253" s="190"/>
      <c r="AM253" s="202"/>
      <c r="AN253" s="202"/>
      <c r="AO253" s="202"/>
      <c r="AP253" s="202"/>
      <c r="AQ253" s="202"/>
      <c r="AR253" s="190"/>
      <c r="AS253" s="190"/>
    </row>
    <row r="254" spans="1:45" ht="13.5" customHeight="1" x14ac:dyDescent="0.2">
      <c r="A254" s="707"/>
      <c r="B254" s="753"/>
      <c r="C254" s="748"/>
      <c r="D254" s="750"/>
      <c r="E254" s="748"/>
      <c r="F254" s="716"/>
      <c r="G254" s="727"/>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05"/>
      <c r="AF254" s="707"/>
      <c r="AG254" s="723"/>
      <c r="AH254" s="701"/>
      <c r="AI254" s="695"/>
      <c r="AJ254" s="697"/>
      <c r="AK254" s="699"/>
      <c r="AL254" s="190"/>
      <c r="AM254" s="202"/>
      <c r="AN254" s="202"/>
      <c r="AO254" s="202"/>
      <c r="AP254" s="202"/>
      <c r="AQ254" s="202"/>
      <c r="AR254" s="190"/>
      <c r="AS254" s="190"/>
    </row>
    <row r="255" spans="1:45" ht="13.5" customHeight="1" x14ac:dyDescent="0.2">
      <c r="A255" s="707"/>
      <c r="B255" s="753"/>
      <c r="C255" s="748"/>
      <c r="D255" s="750"/>
      <c r="E255" s="748"/>
      <c r="F255" s="717" t="s">
        <v>236</v>
      </c>
      <c r="G255" s="728"/>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05"/>
      <c r="AF255" s="707"/>
      <c r="AG255" s="723"/>
      <c r="AH255" s="701"/>
      <c r="AI255" s="695"/>
      <c r="AJ255" s="697"/>
      <c r="AK255" s="699"/>
      <c r="AL255" s="190"/>
      <c r="AM255" s="202"/>
      <c r="AN255" s="202"/>
      <c r="AO255" s="202"/>
      <c r="AP255" s="202"/>
      <c r="AQ255" s="202"/>
      <c r="AR255" s="190"/>
      <c r="AS255" s="190"/>
    </row>
    <row r="256" spans="1:45" ht="13.5" customHeight="1" x14ac:dyDescent="0.2">
      <c r="A256" s="707"/>
      <c r="B256" s="753"/>
      <c r="C256" s="748"/>
      <c r="D256" s="750"/>
      <c r="E256" s="748"/>
      <c r="F256" s="715"/>
      <c r="G256" s="726"/>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05"/>
      <c r="AF256" s="707"/>
      <c r="AG256" s="723"/>
      <c r="AH256" s="701"/>
      <c r="AI256" s="695"/>
      <c r="AJ256" s="697"/>
      <c r="AK256" s="699"/>
      <c r="AL256" s="190"/>
      <c r="AM256" s="202"/>
      <c r="AN256" s="202"/>
      <c r="AO256" s="202"/>
      <c r="AP256" s="202"/>
      <c r="AQ256" s="202"/>
      <c r="AR256" s="190"/>
      <c r="AS256" s="190"/>
    </row>
    <row r="257" spans="1:45" ht="13.5" customHeight="1" x14ac:dyDescent="0.2">
      <c r="A257" s="707"/>
      <c r="B257" s="753"/>
      <c r="C257" s="748"/>
      <c r="D257" s="750"/>
      <c r="E257" s="748"/>
      <c r="F257" s="716"/>
      <c r="G257" s="727"/>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05"/>
      <c r="AF257" s="707"/>
      <c r="AG257" s="723"/>
      <c r="AH257" s="701"/>
      <c r="AI257" s="695"/>
      <c r="AJ257" s="697"/>
      <c r="AK257" s="699"/>
      <c r="AL257" s="190"/>
      <c r="AM257" s="202"/>
      <c r="AN257" s="202"/>
      <c r="AO257" s="202"/>
      <c r="AP257" s="202"/>
      <c r="AQ257" s="202"/>
      <c r="AR257" s="190"/>
      <c r="AS257" s="190"/>
    </row>
    <row r="258" spans="1:45" ht="13.5" customHeight="1" x14ac:dyDescent="0.2">
      <c r="A258" s="707"/>
      <c r="B258" s="753"/>
      <c r="C258" s="748"/>
      <c r="D258" s="750"/>
      <c r="E258" s="748"/>
      <c r="F258" s="717" t="s">
        <v>237</v>
      </c>
      <c r="G258" s="728"/>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05"/>
      <c r="AF258" s="707"/>
      <c r="AG258" s="723"/>
      <c r="AH258" s="701"/>
      <c r="AI258" s="695"/>
      <c r="AJ258" s="697"/>
      <c r="AK258" s="699"/>
      <c r="AL258" s="190"/>
      <c r="AM258" s="202"/>
      <c r="AN258" s="202"/>
      <c r="AO258" s="202"/>
      <c r="AP258" s="202"/>
      <c r="AQ258" s="202"/>
      <c r="AR258" s="190"/>
      <c r="AS258" s="190"/>
    </row>
    <row r="259" spans="1:45" ht="13.5" customHeight="1" x14ac:dyDescent="0.2">
      <c r="A259" s="707"/>
      <c r="B259" s="753"/>
      <c r="C259" s="748"/>
      <c r="D259" s="750"/>
      <c r="E259" s="748"/>
      <c r="F259" s="715"/>
      <c r="G259" s="726"/>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05"/>
      <c r="AF259" s="707"/>
      <c r="AG259" s="723"/>
      <c r="AH259" s="701"/>
      <c r="AI259" s="695"/>
      <c r="AJ259" s="697"/>
      <c r="AK259" s="699"/>
      <c r="AL259" s="190"/>
      <c r="AM259" s="202"/>
      <c r="AN259" s="202"/>
      <c r="AO259" s="202"/>
      <c r="AP259" s="202"/>
      <c r="AQ259" s="202"/>
      <c r="AR259" s="190"/>
      <c r="AS259" s="190"/>
    </row>
    <row r="260" spans="1:45" ht="13.5" customHeight="1" x14ac:dyDescent="0.2">
      <c r="A260" s="707"/>
      <c r="B260" s="753"/>
      <c r="C260" s="748"/>
      <c r="D260" s="750"/>
      <c r="E260" s="748"/>
      <c r="F260" s="716"/>
      <c r="G260" s="727"/>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05"/>
      <c r="AF260" s="707"/>
      <c r="AG260" s="723"/>
      <c r="AH260" s="701"/>
      <c r="AI260" s="695"/>
      <c r="AJ260" s="697"/>
      <c r="AK260" s="699"/>
      <c r="AL260" s="190"/>
      <c r="AM260" s="202"/>
      <c r="AN260" s="202"/>
      <c r="AO260" s="202"/>
      <c r="AP260" s="202"/>
      <c r="AQ260" s="202"/>
      <c r="AR260" s="190"/>
      <c r="AS260" s="190"/>
    </row>
    <row r="261" spans="1:45" ht="13.5" customHeight="1" x14ac:dyDescent="0.2">
      <c r="A261" s="707"/>
      <c r="B261" s="753"/>
      <c r="C261" s="748"/>
      <c r="D261" s="750"/>
      <c r="E261" s="748"/>
      <c r="F261" s="717" t="s">
        <v>238</v>
      </c>
      <c r="G261" s="728"/>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05"/>
      <c r="AF261" s="707"/>
      <c r="AG261" s="723"/>
      <c r="AH261" s="701"/>
      <c r="AI261" s="695"/>
      <c r="AJ261" s="697"/>
      <c r="AK261" s="699"/>
      <c r="AL261" s="190"/>
      <c r="AM261" s="202"/>
      <c r="AN261" s="202"/>
      <c r="AO261" s="202"/>
      <c r="AP261" s="202"/>
      <c r="AQ261" s="202"/>
      <c r="AR261" s="190"/>
      <c r="AS261" s="190"/>
    </row>
    <row r="262" spans="1:45" ht="13.5" customHeight="1" x14ac:dyDescent="0.2">
      <c r="A262" s="707"/>
      <c r="B262" s="753"/>
      <c r="C262" s="748"/>
      <c r="D262" s="750"/>
      <c r="E262" s="748"/>
      <c r="F262" s="715"/>
      <c r="G262" s="726"/>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05"/>
      <c r="AF262" s="707"/>
      <c r="AG262" s="723"/>
      <c r="AH262" s="701"/>
      <c r="AI262" s="695"/>
      <c r="AJ262" s="697"/>
      <c r="AK262" s="699"/>
      <c r="AL262" s="190"/>
      <c r="AM262" s="202"/>
      <c r="AN262" s="202"/>
      <c r="AO262" s="202"/>
      <c r="AP262" s="202"/>
      <c r="AQ262" s="202"/>
      <c r="AR262" s="190"/>
      <c r="AS262" s="190"/>
    </row>
    <row r="263" spans="1:45" ht="13.5" customHeight="1" x14ac:dyDescent="0.2">
      <c r="A263" s="707"/>
      <c r="B263" s="753"/>
      <c r="C263" s="748"/>
      <c r="D263" s="750"/>
      <c r="E263" s="748"/>
      <c r="F263" s="716"/>
      <c r="G263" s="727"/>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05"/>
      <c r="AF263" s="707"/>
      <c r="AG263" s="723"/>
      <c r="AH263" s="701"/>
      <c r="AI263" s="695"/>
      <c r="AJ263" s="697"/>
      <c r="AK263" s="699"/>
      <c r="AL263" s="190"/>
      <c r="AM263" s="202"/>
      <c r="AN263" s="202"/>
      <c r="AO263" s="202"/>
      <c r="AP263" s="202"/>
      <c r="AQ263" s="202"/>
      <c r="AR263" s="190"/>
      <c r="AS263" s="190"/>
    </row>
    <row r="264" spans="1:45" ht="13.5" customHeight="1" x14ac:dyDescent="0.2">
      <c r="A264" s="707"/>
      <c r="B264" s="753"/>
      <c r="C264" s="748"/>
      <c r="D264" s="750"/>
      <c r="E264" s="748"/>
      <c r="F264" s="717" t="s">
        <v>239</v>
      </c>
      <c r="G264" s="728"/>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05"/>
      <c r="AF264" s="707"/>
      <c r="AG264" s="723"/>
      <c r="AH264" s="701"/>
      <c r="AI264" s="695"/>
      <c r="AJ264" s="697"/>
      <c r="AK264" s="699"/>
      <c r="AL264" s="190"/>
      <c r="AM264" s="202"/>
      <c r="AN264" s="202"/>
      <c r="AO264" s="202"/>
      <c r="AP264" s="202"/>
      <c r="AQ264" s="202"/>
      <c r="AR264" s="190"/>
      <c r="AS264" s="190"/>
    </row>
    <row r="265" spans="1:45" ht="13.5" customHeight="1" x14ac:dyDescent="0.2">
      <c r="A265" s="707"/>
      <c r="B265" s="753"/>
      <c r="C265" s="748"/>
      <c r="D265" s="750"/>
      <c r="E265" s="748"/>
      <c r="F265" s="715"/>
      <c r="G265" s="726"/>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05"/>
      <c r="AF265" s="707"/>
      <c r="AG265" s="723"/>
      <c r="AH265" s="701"/>
      <c r="AI265" s="695"/>
      <c r="AJ265" s="697"/>
      <c r="AK265" s="699"/>
      <c r="AL265" s="190"/>
      <c r="AM265" s="202"/>
      <c r="AN265" s="202"/>
      <c r="AO265" s="202"/>
      <c r="AP265" s="202"/>
      <c r="AQ265" s="202"/>
      <c r="AR265" s="190"/>
      <c r="AS265" s="190"/>
    </row>
    <row r="266" spans="1:45" ht="13.5" customHeight="1" thickBot="1" x14ac:dyDescent="0.25">
      <c r="A266" s="708"/>
      <c r="B266" s="754"/>
      <c r="C266" s="749"/>
      <c r="D266" s="751"/>
      <c r="E266" s="749"/>
      <c r="F266" s="756"/>
      <c r="G266" s="757"/>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6"/>
      <c r="AF266" s="708"/>
      <c r="AG266" s="724"/>
      <c r="AH266" s="702"/>
      <c r="AI266" s="696"/>
      <c r="AJ266" s="698"/>
      <c r="AK266" s="700"/>
      <c r="AL266" s="190"/>
      <c r="AM266" s="202"/>
      <c r="AN266" s="202"/>
      <c r="AO266" s="202"/>
      <c r="AP266" s="202"/>
      <c r="AQ266" s="202"/>
      <c r="AR266" s="190"/>
      <c r="AS266" s="190"/>
    </row>
    <row r="267" spans="1:45" ht="13.5" customHeight="1" x14ac:dyDescent="0.2">
      <c r="A267" s="707" t="str">
        <f>'1 Contexto e Identificación'!$A$28</f>
        <v>R18</v>
      </c>
      <c r="B267" s="753" t="str">
        <f>+'1 Contexto e Identificación'!$E$28</f>
        <v xml:space="preserve">  </v>
      </c>
      <c r="C267" s="748" t="str">
        <f>+'4 Mapa Calor Inherente'!$C$29</f>
        <v/>
      </c>
      <c r="D267" s="750" t="str">
        <f>+'4 Mapa Calor Inherente'!$D$29</f>
        <v/>
      </c>
      <c r="E267" s="748" t="str">
        <f>+'4 Mapa Calor Inherente'!$E$29</f>
        <v/>
      </c>
      <c r="F267" s="715" t="s">
        <v>232</v>
      </c>
      <c r="G267" s="726"/>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05" t="str">
        <f>+IF(AC267="","",AVERAGE(AC267:AC281))</f>
        <v/>
      </c>
      <c r="AF267" s="707" t="str" cm="1">
        <f t="array" ref="AF267">+_xlfn.IFS(AE267="","",AE267='12 Formulas'!$BR$2,'12 Formulas'!$BQ$2,AE267&gt;='12 Formulas'!$BS$3,'12 Formulas'!$BQ$3,AE267&gt;='12 Formulas'!$BS$4,'12 Formulas'!$BQ$4)</f>
        <v/>
      </c>
      <c r="AG267" s="723" t="str">
        <f>+IF(AF267="","",'12 Formulas'!$BU$2)</f>
        <v/>
      </c>
      <c r="AH267" s="701" t="str" cm="1">
        <f t="array" ref="AH267">+_xlfn.IFS(AG267="","",AG267='12 Formulas'!$BX$4,'12 Formulas'!$BY$4,AND(AF267='12 Formulas'!$BW$3,AG267='12 Formulas'!$BX$3),'12 Formulas'!$BY$3,AND(AF267='12 Formulas'!$BW$5,AG267='12 Formulas'!$BX$5),'12 Formulas'!$BY$5,AND(AF267='12 Formulas'!$BW$7,AG267='12 Formulas'!$BX$7),'12 Formulas'!$BY$7)</f>
        <v/>
      </c>
      <c r="AI267" s="695"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7" t="str">
        <f>+IF(D267="","",D267)</f>
        <v/>
      </c>
      <c r="AK267" s="69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707"/>
      <c r="B268" s="753"/>
      <c r="C268" s="748"/>
      <c r="D268" s="750"/>
      <c r="E268" s="748"/>
      <c r="F268" s="715"/>
      <c r="G268" s="726"/>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05"/>
      <c r="AF268" s="707"/>
      <c r="AG268" s="723"/>
      <c r="AH268" s="701"/>
      <c r="AI268" s="695"/>
      <c r="AJ268" s="697"/>
      <c r="AK268" s="699"/>
      <c r="AL268" s="190"/>
      <c r="AM268" s="202"/>
      <c r="AN268" s="202"/>
      <c r="AO268" s="202"/>
      <c r="AP268" s="202"/>
      <c r="AQ268" s="202"/>
      <c r="AR268" s="190"/>
      <c r="AS268" s="190"/>
    </row>
    <row r="269" spans="1:45" ht="13.5" customHeight="1" x14ac:dyDescent="0.2">
      <c r="A269" s="707"/>
      <c r="B269" s="753"/>
      <c r="C269" s="748"/>
      <c r="D269" s="750"/>
      <c r="E269" s="748"/>
      <c r="F269" s="716"/>
      <c r="G269" s="727"/>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05"/>
      <c r="AF269" s="707"/>
      <c r="AG269" s="723"/>
      <c r="AH269" s="701"/>
      <c r="AI269" s="695"/>
      <c r="AJ269" s="697"/>
      <c r="AK269" s="699"/>
      <c r="AL269" s="190"/>
      <c r="AM269" s="202"/>
      <c r="AN269" s="202"/>
      <c r="AO269" s="202"/>
      <c r="AP269" s="202"/>
      <c r="AQ269" s="202"/>
      <c r="AR269" s="190"/>
      <c r="AS269" s="190"/>
    </row>
    <row r="270" spans="1:45" ht="13.5" customHeight="1" x14ac:dyDescent="0.2">
      <c r="A270" s="707"/>
      <c r="B270" s="753"/>
      <c r="C270" s="748"/>
      <c r="D270" s="750"/>
      <c r="E270" s="748"/>
      <c r="F270" s="717" t="s">
        <v>236</v>
      </c>
      <c r="G270" s="728"/>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05"/>
      <c r="AF270" s="707"/>
      <c r="AG270" s="723"/>
      <c r="AH270" s="701"/>
      <c r="AI270" s="695"/>
      <c r="AJ270" s="697"/>
      <c r="AK270" s="699"/>
      <c r="AL270" s="190"/>
      <c r="AM270" s="202"/>
      <c r="AN270" s="202"/>
      <c r="AO270" s="202"/>
      <c r="AP270" s="202"/>
      <c r="AQ270" s="202"/>
      <c r="AR270" s="190"/>
      <c r="AS270" s="190"/>
    </row>
    <row r="271" spans="1:45" ht="13.5" customHeight="1" x14ac:dyDescent="0.2">
      <c r="A271" s="707"/>
      <c r="B271" s="753"/>
      <c r="C271" s="748"/>
      <c r="D271" s="750"/>
      <c r="E271" s="748"/>
      <c r="F271" s="715"/>
      <c r="G271" s="726"/>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05"/>
      <c r="AF271" s="707"/>
      <c r="AG271" s="723"/>
      <c r="AH271" s="701"/>
      <c r="AI271" s="695"/>
      <c r="AJ271" s="697"/>
      <c r="AK271" s="699"/>
      <c r="AL271" s="190"/>
      <c r="AM271" s="202"/>
      <c r="AN271" s="202"/>
      <c r="AO271" s="202"/>
      <c r="AP271" s="202"/>
      <c r="AQ271" s="202"/>
      <c r="AR271" s="190"/>
      <c r="AS271" s="190"/>
    </row>
    <row r="272" spans="1:45" ht="13.5" customHeight="1" x14ac:dyDescent="0.2">
      <c r="A272" s="707"/>
      <c r="B272" s="753"/>
      <c r="C272" s="748"/>
      <c r="D272" s="750"/>
      <c r="E272" s="748"/>
      <c r="F272" s="716"/>
      <c r="G272" s="727"/>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05"/>
      <c r="AF272" s="707"/>
      <c r="AG272" s="723"/>
      <c r="AH272" s="701"/>
      <c r="AI272" s="695"/>
      <c r="AJ272" s="697"/>
      <c r="AK272" s="699"/>
      <c r="AL272" s="190"/>
      <c r="AM272" s="202"/>
      <c r="AN272" s="202"/>
      <c r="AO272" s="202"/>
      <c r="AP272" s="202"/>
      <c r="AQ272" s="202"/>
      <c r="AR272" s="190"/>
      <c r="AS272" s="190"/>
    </row>
    <row r="273" spans="1:45" ht="13.5" customHeight="1" x14ac:dyDescent="0.2">
      <c r="A273" s="707"/>
      <c r="B273" s="753"/>
      <c r="C273" s="748"/>
      <c r="D273" s="750"/>
      <c r="E273" s="748"/>
      <c r="F273" s="717" t="s">
        <v>237</v>
      </c>
      <c r="G273" s="728"/>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05"/>
      <c r="AF273" s="707"/>
      <c r="AG273" s="723"/>
      <c r="AH273" s="701"/>
      <c r="AI273" s="695"/>
      <c r="AJ273" s="697"/>
      <c r="AK273" s="699"/>
      <c r="AL273" s="190"/>
      <c r="AM273" s="202"/>
      <c r="AN273" s="202"/>
      <c r="AO273" s="202"/>
      <c r="AP273" s="202"/>
      <c r="AQ273" s="202"/>
      <c r="AR273" s="190"/>
      <c r="AS273" s="190"/>
    </row>
    <row r="274" spans="1:45" ht="13.5" customHeight="1" x14ac:dyDescent="0.2">
      <c r="A274" s="707"/>
      <c r="B274" s="753"/>
      <c r="C274" s="748"/>
      <c r="D274" s="750"/>
      <c r="E274" s="748"/>
      <c r="F274" s="715"/>
      <c r="G274" s="726"/>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05"/>
      <c r="AF274" s="707"/>
      <c r="AG274" s="723"/>
      <c r="AH274" s="701"/>
      <c r="AI274" s="695"/>
      <c r="AJ274" s="697"/>
      <c r="AK274" s="699"/>
      <c r="AL274" s="190"/>
      <c r="AM274" s="202"/>
      <c r="AN274" s="202"/>
      <c r="AO274" s="202"/>
      <c r="AP274" s="202"/>
      <c r="AQ274" s="202"/>
      <c r="AR274" s="190"/>
      <c r="AS274" s="190"/>
    </row>
    <row r="275" spans="1:45" ht="13.5" customHeight="1" x14ac:dyDescent="0.2">
      <c r="A275" s="707"/>
      <c r="B275" s="753"/>
      <c r="C275" s="748"/>
      <c r="D275" s="750"/>
      <c r="E275" s="748"/>
      <c r="F275" s="716"/>
      <c r="G275" s="727"/>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05"/>
      <c r="AF275" s="707"/>
      <c r="AG275" s="723"/>
      <c r="AH275" s="701"/>
      <c r="AI275" s="695"/>
      <c r="AJ275" s="697"/>
      <c r="AK275" s="699"/>
      <c r="AL275" s="190"/>
      <c r="AM275" s="202"/>
      <c r="AN275" s="202"/>
      <c r="AO275" s="202"/>
      <c r="AP275" s="202"/>
      <c r="AQ275" s="202"/>
      <c r="AR275" s="190"/>
      <c r="AS275" s="190"/>
    </row>
    <row r="276" spans="1:45" ht="13.5" customHeight="1" x14ac:dyDescent="0.2">
      <c r="A276" s="707"/>
      <c r="B276" s="753"/>
      <c r="C276" s="748"/>
      <c r="D276" s="750"/>
      <c r="E276" s="748"/>
      <c r="F276" s="717" t="s">
        <v>238</v>
      </c>
      <c r="G276" s="728"/>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05"/>
      <c r="AF276" s="707"/>
      <c r="AG276" s="723"/>
      <c r="AH276" s="701"/>
      <c r="AI276" s="695"/>
      <c r="AJ276" s="697"/>
      <c r="AK276" s="699"/>
      <c r="AL276" s="190"/>
      <c r="AM276" s="202"/>
      <c r="AN276" s="202"/>
      <c r="AO276" s="202"/>
      <c r="AP276" s="202"/>
      <c r="AQ276" s="202"/>
      <c r="AR276" s="190"/>
      <c r="AS276" s="190"/>
    </row>
    <row r="277" spans="1:45" ht="13.5" customHeight="1" x14ac:dyDescent="0.2">
      <c r="A277" s="707"/>
      <c r="B277" s="753"/>
      <c r="C277" s="748"/>
      <c r="D277" s="750"/>
      <c r="E277" s="748"/>
      <c r="F277" s="715"/>
      <c r="G277" s="726"/>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05"/>
      <c r="AF277" s="707"/>
      <c r="AG277" s="723"/>
      <c r="AH277" s="701"/>
      <c r="AI277" s="695"/>
      <c r="AJ277" s="697"/>
      <c r="AK277" s="699"/>
      <c r="AL277" s="190"/>
      <c r="AM277" s="202"/>
      <c r="AN277" s="202"/>
      <c r="AO277" s="202"/>
      <c r="AP277" s="202"/>
      <c r="AQ277" s="202"/>
      <c r="AR277" s="190"/>
      <c r="AS277" s="190"/>
    </row>
    <row r="278" spans="1:45" ht="13.5" customHeight="1" x14ac:dyDescent="0.2">
      <c r="A278" s="707"/>
      <c r="B278" s="753"/>
      <c r="C278" s="748"/>
      <c r="D278" s="750"/>
      <c r="E278" s="748"/>
      <c r="F278" s="716"/>
      <c r="G278" s="727"/>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05"/>
      <c r="AF278" s="707"/>
      <c r="AG278" s="723"/>
      <c r="AH278" s="701"/>
      <c r="AI278" s="695"/>
      <c r="AJ278" s="697"/>
      <c r="AK278" s="699"/>
      <c r="AL278" s="190"/>
      <c r="AM278" s="202"/>
      <c r="AN278" s="202"/>
      <c r="AO278" s="202"/>
      <c r="AP278" s="202"/>
      <c r="AQ278" s="202"/>
      <c r="AR278" s="190"/>
      <c r="AS278" s="190"/>
    </row>
    <row r="279" spans="1:45" ht="13.5" customHeight="1" x14ac:dyDescent="0.2">
      <c r="A279" s="707"/>
      <c r="B279" s="753"/>
      <c r="C279" s="748"/>
      <c r="D279" s="750"/>
      <c r="E279" s="748"/>
      <c r="F279" s="717" t="s">
        <v>239</v>
      </c>
      <c r="G279" s="728"/>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05"/>
      <c r="AF279" s="707"/>
      <c r="AG279" s="723"/>
      <c r="AH279" s="701"/>
      <c r="AI279" s="695"/>
      <c r="AJ279" s="697"/>
      <c r="AK279" s="699"/>
      <c r="AL279" s="190"/>
      <c r="AM279" s="202"/>
      <c r="AN279" s="202"/>
      <c r="AO279" s="202"/>
      <c r="AP279" s="202"/>
      <c r="AQ279" s="202"/>
      <c r="AR279" s="190"/>
      <c r="AS279" s="190"/>
    </row>
    <row r="280" spans="1:45" ht="13.5" customHeight="1" x14ac:dyDescent="0.2">
      <c r="A280" s="707"/>
      <c r="B280" s="753"/>
      <c r="C280" s="748"/>
      <c r="D280" s="750"/>
      <c r="E280" s="748"/>
      <c r="F280" s="715"/>
      <c r="G280" s="726"/>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05"/>
      <c r="AF280" s="707"/>
      <c r="AG280" s="723"/>
      <c r="AH280" s="701"/>
      <c r="AI280" s="695"/>
      <c r="AJ280" s="697"/>
      <c r="AK280" s="699"/>
      <c r="AL280" s="190"/>
      <c r="AM280" s="202"/>
      <c r="AN280" s="202"/>
      <c r="AO280" s="202"/>
      <c r="AP280" s="202"/>
      <c r="AQ280" s="202"/>
      <c r="AR280" s="190"/>
      <c r="AS280" s="190"/>
    </row>
    <row r="281" spans="1:45" ht="13.5" customHeight="1" thickBot="1" x14ac:dyDescent="0.25">
      <c r="A281" s="708"/>
      <c r="B281" s="754"/>
      <c r="C281" s="749"/>
      <c r="D281" s="751"/>
      <c r="E281" s="749"/>
      <c r="F281" s="756"/>
      <c r="G281" s="757"/>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6"/>
      <c r="AF281" s="708"/>
      <c r="AG281" s="724"/>
      <c r="AH281" s="702"/>
      <c r="AI281" s="696"/>
      <c r="AJ281" s="698"/>
      <c r="AK281" s="700"/>
      <c r="AL281" s="190"/>
      <c r="AM281" s="202"/>
      <c r="AN281" s="202"/>
      <c r="AO281" s="202"/>
      <c r="AP281" s="202"/>
      <c r="AQ281" s="202"/>
      <c r="AR281" s="190"/>
      <c r="AS281" s="190"/>
    </row>
    <row r="282" spans="1:45" ht="13.5" customHeight="1" x14ac:dyDescent="0.2">
      <c r="A282" s="707" t="str">
        <f>'1 Contexto e Identificación'!$A$29</f>
        <v>R19</v>
      </c>
      <c r="B282" s="753" t="str">
        <f>+'1 Contexto e Identificación'!$E$29</f>
        <v xml:space="preserve">  </v>
      </c>
      <c r="C282" s="748" t="str">
        <f>+'4 Mapa Calor Inherente'!$C$30</f>
        <v/>
      </c>
      <c r="D282" s="750" t="str">
        <f>+'4 Mapa Calor Inherente'!$D$30</f>
        <v/>
      </c>
      <c r="E282" s="748" t="str">
        <f>+'4 Mapa Calor Inherente'!$E$30</f>
        <v/>
      </c>
      <c r="F282" s="715" t="s">
        <v>232</v>
      </c>
      <c r="G282" s="726"/>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05" t="str">
        <f>+IF(AC282="","",AVERAGE(AC282:AC296))</f>
        <v/>
      </c>
      <c r="AF282" s="707" t="str" cm="1">
        <f t="array" ref="AF282">+_xlfn.IFS(AE282="","",AE282='12 Formulas'!$BR$2,'12 Formulas'!$BQ$2,AE282&gt;='12 Formulas'!$BS$3,'12 Formulas'!$BQ$3,AE282&gt;='12 Formulas'!$BS$4,'12 Formulas'!$BQ$4)</f>
        <v/>
      </c>
      <c r="AG282" s="723" t="str">
        <f>+IF(AF282="","",'12 Formulas'!$BU$2)</f>
        <v/>
      </c>
      <c r="AH282" s="701" t="str" cm="1">
        <f t="array" ref="AH282">+_xlfn.IFS(AG282="","",AG282='12 Formulas'!$BX$4,'12 Formulas'!$BY$4,AND(AF282='12 Formulas'!$BW$3,AG282='12 Formulas'!$BX$3),'12 Formulas'!$BY$3,AND(AF282='12 Formulas'!$BW$5,AG282='12 Formulas'!$BX$5),'12 Formulas'!$BY$5,AND(AF282='12 Formulas'!$BW$7,AG282='12 Formulas'!$BX$7),'12 Formulas'!$BY$7)</f>
        <v/>
      </c>
      <c r="AI282" s="695"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7" t="str">
        <f>+IF(D282="","",D282)</f>
        <v/>
      </c>
      <c r="AK282" s="69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707"/>
      <c r="B283" s="753"/>
      <c r="C283" s="748"/>
      <c r="D283" s="750"/>
      <c r="E283" s="748"/>
      <c r="F283" s="715"/>
      <c r="G283" s="726"/>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05"/>
      <c r="AF283" s="707"/>
      <c r="AG283" s="723"/>
      <c r="AH283" s="701"/>
      <c r="AI283" s="695"/>
      <c r="AJ283" s="697"/>
      <c r="AK283" s="699"/>
      <c r="AL283" s="190"/>
      <c r="AM283" s="202"/>
      <c r="AN283" s="202"/>
      <c r="AO283" s="202"/>
      <c r="AP283" s="202"/>
      <c r="AQ283" s="202"/>
      <c r="AR283" s="190"/>
      <c r="AS283" s="190"/>
    </row>
    <row r="284" spans="1:45" ht="13.5" customHeight="1" x14ac:dyDescent="0.2">
      <c r="A284" s="707"/>
      <c r="B284" s="753"/>
      <c r="C284" s="748"/>
      <c r="D284" s="750"/>
      <c r="E284" s="748"/>
      <c r="F284" s="716"/>
      <c r="G284" s="727"/>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05"/>
      <c r="AF284" s="707"/>
      <c r="AG284" s="723"/>
      <c r="AH284" s="701"/>
      <c r="AI284" s="695"/>
      <c r="AJ284" s="697"/>
      <c r="AK284" s="699"/>
      <c r="AL284" s="190"/>
      <c r="AM284" s="202"/>
      <c r="AN284" s="202"/>
      <c r="AO284" s="202"/>
      <c r="AP284" s="202"/>
      <c r="AQ284" s="202"/>
      <c r="AR284" s="190"/>
      <c r="AS284" s="190"/>
    </row>
    <row r="285" spans="1:45" ht="13.5" customHeight="1" x14ac:dyDescent="0.2">
      <c r="A285" s="707"/>
      <c r="B285" s="753"/>
      <c r="C285" s="748"/>
      <c r="D285" s="750"/>
      <c r="E285" s="748"/>
      <c r="F285" s="717" t="s">
        <v>236</v>
      </c>
      <c r="G285" s="728"/>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05"/>
      <c r="AF285" s="707"/>
      <c r="AG285" s="723"/>
      <c r="AH285" s="701"/>
      <c r="AI285" s="695"/>
      <c r="AJ285" s="697"/>
      <c r="AK285" s="699"/>
      <c r="AL285" s="190"/>
      <c r="AM285" s="202"/>
      <c r="AN285" s="202"/>
      <c r="AO285" s="202"/>
      <c r="AP285" s="202"/>
      <c r="AQ285" s="202"/>
      <c r="AR285" s="190"/>
      <c r="AS285" s="190"/>
    </row>
    <row r="286" spans="1:45" ht="13.5" customHeight="1" x14ac:dyDescent="0.2">
      <c r="A286" s="707"/>
      <c r="B286" s="753"/>
      <c r="C286" s="748"/>
      <c r="D286" s="750"/>
      <c r="E286" s="748"/>
      <c r="F286" s="715"/>
      <c r="G286" s="726"/>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05"/>
      <c r="AF286" s="707"/>
      <c r="AG286" s="723"/>
      <c r="AH286" s="701"/>
      <c r="AI286" s="695"/>
      <c r="AJ286" s="697"/>
      <c r="AK286" s="699"/>
      <c r="AL286" s="190"/>
      <c r="AM286" s="202"/>
      <c r="AN286" s="202"/>
      <c r="AO286" s="202"/>
      <c r="AP286" s="202"/>
      <c r="AQ286" s="202"/>
      <c r="AR286" s="190"/>
      <c r="AS286" s="190"/>
    </row>
    <row r="287" spans="1:45" ht="13.5" customHeight="1" x14ac:dyDescent="0.2">
      <c r="A287" s="707"/>
      <c r="B287" s="753"/>
      <c r="C287" s="748"/>
      <c r="D287" s="750"/>
      <c r="E287" s="748"/>
      <c r="F287" s="716"/>
      <c r="G287" s="727"/>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05"/>
      <c r="AF287" s="707"/>
      <c r="AG287" s="723"/>
      <c r="AH287" s="701"/>
      <c r="AI287" s="695"/>
      <c r="AJ287" s="697"/>
      <c r="AK287" s="699"/>
      <c r="AL287" s="190"/>
      <c r="AM287" s="202"/>
      <c r="AN287" s="202"/>
      <c r="AO287" s="202"/>
      <c r="AP287" s="202"/>
      <c r="AQ287" s="202"/>
      <c r="AR287" s="190"/>
      <c r="AS287" s="190"/>
    </row>
    <row r="288" spans="1:45" ht="13.5" customHeight="1" x14ac:dyDescent="0.2">
      <c r="A288" s="707"/>
      <c r="B288" s="753"/>
      <c r="C288" s="748"/>
      <c r="D288" s="750"/>
      <c r="E288" s="748"/>
      <c r="F288" s="717" t="s">
        <v>237</v>
      </c>
      <c r="G288" s="728"/>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05"/>
      <c r="AF288" s="707"/>
      <c r="AG288" s="723"/>
      <c r="AH288" s="701"/>
      <c r="AI288" s="695"/>
      <c r="AJ288" s="697"/>
      <c r="AK288" s="699"/>
      <c r="AL288" s="190"/>
      <c r="AM288" s="202"/>
      <c r="AN288" s="202"/>
      <c r="AO288" s="202"/>
      <c r="AP288" s="202"/>
      <c r="AQ288" s="202"/>
      <c r="AR288" s="190"/>
      <c r="AS288" s="190"/>
    </row>
    <row r="289" spans="1:45" ht="13.5" customHeight="1" x14ac:dyDescent="0.2">
      <c r="A289" s="707"/>
      <c r="B289" s="753"/>
      <c r="C289" s="748"/>
      <c r="D289" s="750"/>
      <c r="E289" s="748"/>
      <c r="F289" s="715"/>
      <c r="G289" s="726"/>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05"/>
      <c r="AF289" s="707"/>
      <c r="AG289" s="723"/>
      <c r="AH289" s="701"/>
      <c r="AI289" s="695"/>
      <c r="AJ289" s="697"/>
      <c r="AK289" s="699"/>
      <c r="AL289" s="190"/>
      <c r="AM289" s="202"/>
      <c r="AN289" s="202"/>
      <c r="AO289" s="202"/>
      <c r="AP289" s="202"/>
      <c r="AQ289" s="202"/>
      <c r="AR289" s="190"/>
      <c r="AS289" s="190"/>
    </row>
    <row r="290" spans="1:45" ht="13.5" customHeight="1" x14ac:dyDescent="0.2">
      <c r="A290" s="707"/>
      <c r="B290" s="753"/>
      <c r="C290" s="748"/>
      <c r="D290" s="750"/>
      <c r="E290" s="748"/>
      <c r="F290" s="716"/>
      <c r="G290" s="727"/>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05"/>
      <c r="AF290" s="707"/>
      <c r="AG290" s="723"/>
      <c r="AH290" s="701"/>
      <c r="AI290" s="695"/>
      <c r="AJ290" s="697"/>
      <c r="AK290" s="699"/>
      <c r="AL290" s="190"/>
      <c r="AM290" s="202"/>
      <c r="AN290" s="202"/>
      <c r="AO290" s="202"/>
      <c r="AP290" s="202"/>
      <c r="AQ290" s="202"/>
      <c r="AR290" s="190"/>
      <c r="AS290" s="190"/>
    </row>
    <row r="291" spans="1:45" ht="13.5" customHeight="1" x14ac:dyDescent="0.2">
      <c r="A291" s="707"/>
      <c r="B291" s="753"/>
      <c r="C291" s="748"/>
      <c r="D291" s="750"/>
      <c r="E291" s="748"/>
      <c r="F291" s="717" t="s">
        <v>238</v>
      </c>
      <c r="G291" s="728"/>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05"/>
      <c r="AF291" s="707"/>
      <c r="AG291" s="723"/>
      <c r="AH291" s="701"/>
      <c r="AI291" s="695"/>
      <c r="AJ291" s="697"/>
      <c r="AK291" s="699"/>
      <c r="AL291" s="190"/>
      <c r="AM291" s="202"/>
      <c r="AN291" s="202"/>
      <c r="AO291" s="202"/>
      <c r="AP291" s="202"/>
      <c r="AQ291" s="202"/>
      <c r="AR291" s="190"/>
      <c r="AS291" s="190"/>
    </row>
    <row r="292" spans="1:45" ht="13.5" customHeight="1" x14ac:dyDescent="0.2">
      <c r="A292" s="707"/>
      <c r="B292" s="753"/>
      <c r="C292" s="748"/>
      <c r="D292" s="750"/>
      <c r="E292" s="748"/>
      <c r="F292" s="715"/>
      <c r="G292" s="726"/>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05"/>
      <c r="AF292" s="707"/>
      <c r="AG292" s="723"/>
      <c r="AH292" s="701"/>
      <c r="AI292" s="695"/>
      <c r="AJ292" s="697"/>
      <c r="AK292" s="699"/>
      <c r="AL292" s="190"/>
      <c r="AM292" s="202"/>
      <c r="AN292" s="202"/>
      <c r="AO292" s="202"/>
      <c r="AP292" s="202"/>
      <c r="AQ292" s="202"/>
      <c r="AR292" s="190"/>
      <c r="AS292" s="190"/>
    </row>
    <row r="293" spans="1:45" ht="13.5" customHeight="1" x14ac:dyDescent="0.2">
      <c r="A293" s="707"/>
      <c r="B293" s="753"/>
      <c r="C293" s="748"/>
      <c r="D293" s="750"/>
      <c r="E293" s="748"/>
      <c r="F293" s="716"/>
      <c r="G293" s="727"/>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05"/>
      <c r="AF293" s="707"/>
      <c r="AG293" s="723"/>
      <c r="AH293" s="701"/>
      <c r="AI293" s="695"/>
      <c r="AJ293" s="697"/>
      <c r="AK293" s="699"/>
      <c r="AL293" s="190"/>
      <c r="AM293" s="202"/>
      <c r="AN293" s="202"/>
      <c r="AO293" s="202"/>
      <c r="AP293" s="202"/>
      <c r="AQ293" s="202"/>
      <c r="AR293" s="190"/>
      <c r="AS293" s="190"/>
    </row>
    <row r="294" spans="1:45" ht="13.5" customHeight="1" x14ac:dyDescent="0.2">
      <c r="A294" s="707"/>
      <c r="B294" s="753"/>
      <c r="C294" s="748"/>
      <c r="D294" s="750"/>
      <c r="E294" s="748"/>
      <c r="F294" s="717" t="s">
        <v>239</v>
      </c>
      <c r="G294" s="728"/>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05"/>
      <c r="AF294" s="707"/>
      <c r="AG294" s="723"/>
      <c r="AH294" s="701"/>
      <c r="AI294" s="695"/>
      <c r="AJ294" s="697"/>
      <c r="AK294" s="699"/>
      <c r="AL294" s="190"/>
      <c r="AM294" s="202"/>
      <c r="AN294" s="202"/>
      <c r="AO294" s="202"/>
      <c r="AP294" s="202"/>
      <c r="AQ294" s="202"/>
      <c r="AR294" s="190"/>
      <c r="AS294" s="190"/>
    </row>
    <row r="295" spans="1:45" ht="13.5" customHeight="1" x14ac:dyDescent="0.2">
      <c r="A295" s="707"/>
      <c r="B295" s="753"/>
      <c r="C295" s="748"/>
      <c r="D295" s="750"/>
      <c r="E295" s="748"/>
      <c r="F295" s="715"/>
      <c r="G295" s="726"/>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05"/>
      <c r="AF295" s="707"/>
      <c r="AG295" s="723"/>
      <c r="AH295" s="701"/>
      <c r="AI295" s="695"/>
      <c r="AJ295" s="697"/>
      <c r="AK295" s="699"/>
      <c r="AL295" s="190"/>
      <c r="AM295" s="202"/>
      <c r="AN295" s="202"/>
      <c r="AO295" s="202"/>
      <c r="AP295" s="202"/>
      <c r="AQ295" s="202"/>
      <c r="AR295" s="190"/>
      <c r="AS295" s="190"/>
    </row>
    <row r="296" spans="1:45" ht="13.5" customHeight="1" thickBot="1" x14ac:dyDescent="0.25">
      <c r="A296" s="708"/>
      <c r="B296" s="754"/>
      <c r="C296" s="749"/>
      <c r="D296" s="751"/>
      <c r="E296" s="749"/>
      <c r="F296" s="756"/>
      <c r="G296" s="757"/>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6"/>
      <c r="AF296" s="708"/>
      <c r="AG296" s="724"/>
      <c r="AH296" s="702"/>
      <c r="AI296" s="696"/>
      <c r="AJ296" s="698"/>
      <c r="AK296" s="700"/>
      <c r="AL296" s="190"/>
      <c r="AM296" s="202"/>
      <c r="AN296" s="202"/>
      <c r="AO296" s="202"/>
      <c r="AP296" s="202"/>
      <c r="AQ296" s="202"/>
      <c r="AR296" s="190"/>
      <c r="AS296" s="190"/>
    </row>
    <row r="297" spans="1:45" ht="13.5" customHeight="1" x14ac:dyDescent="0.2">
      <c r="A297" s="707" t="str">
        <f>'1 Contexto e Identificación'!$A$30</f>
        <v>R20</v>
      </c>
      <c r="B297" s="753" t="str">
        <f>+'1 Contexto e Identificación'!$E$30</f>
        <v xml:space="preserve">  </v>
      </c>
      <c r="C297" s="748" t="str">
        <f>+'4 Mapa Calor Inherente'!$C$31</f>
        <v/>
      </c>
      <c r="D297" s="750" t="str">
        <f>+'4 Mapa Calor Inherente'!$D$31</f>
        <v/>
      </c>
      <c r="E297" s="748" t="str">
        <f>+'4 Mapa Calor Inherente'!$E$31</f>
        <v/>
      </c>
      <c r="F297" s="715" t="s">
        <v>232</v>
      </c>
      <c r="G297" s="726"/>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05" t="str">
        <f>+IF(AC297="","",AVERAGE(AC297:AC311))</f>
        <v/>
      </c>
      <c r="AF297" s="707" t="str" cm="1">
        <f t="array" ref="AF297">+_xlfn.IFS(AE297="","",AE297='12 Formulas'!$BR$2,'12 Formulas'!$BQ$2,AE297&gt;='12 Formulas'!$BS$3,'12 Formulas'!$BQ$3,AE297&gt;='12 Formulas'!$BS$4,'12 Formulas'!$BQ$4)</f>
        <v/>
      </c>
      <c r="AG297" s="723" t="str">
        <f>+IF(AF297="","",'12 Formulas'!$BU$2)</f>
        <v/>
      </c>
      <c r="AH297" s="701" t="str" cm="1">
        <f t="array" ref="AH297">+_xlfn.IFS(AG297="","",AG297='12 Formulas'!$BX$4,'12 Formulas'!$BY$4,AND(AF297='12 Formulas'!$BW$3,AG297='12 Formulas'!$BX$3),'12 Formulas'!$BY$3,AND(AF297='12 Formulas'!$BW$5,AG297='12 Formulas'!$BX$5),'12 Formulas'!$BY$5,AND(AF297='12 Formulas'!$BW$7,AG297='12 Formulas'!$BX$7),'12 Formulas'!$BY$7)</f>
        <v/>
      </c>
      <c r="AI297" s="695"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7" t="str">
        <f>+IF(D297="","",D297)</f>
        <v/>
      </c>
      <c r="AK297" s="69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707"/>
      <c r="B298" s="753"/>
      <c r="C298" s="748"/>
      <c r="D298" s="750"/>
      <c r="E298" s="748"/>
      <c r="F298" s="715"/>
      <c r="G298" s="726"/>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05"/>
      <c r="AF298" s="707"/>
      <c r="AG298" s="723"/>
      <c r="AH298" s="701"/>
      <c r="AI298" s="695"/>
      <c r="AJ298" s="697"/>
      <c r="AK298" s="699"/>
      <c r="AL298" s="190"/>
      <c r="AM298" s="202"/>
      <c r="AN298" s="202"/>
      <c r="AO298" s="202"/>
      <c r="AP298" s="202"/>
      <c r="AQ298" s="202"/>
      <c r="AR298" s="190"/>
      <c r="AS298" s="190"/>
    </row>
    <row r="299" spans="1:45" ht="13.5" customHeight="1" x14ac:dyDescent="0.2">
      <c r="A299" s="707"/>
      <c r="B299" s="753"/>
      <c r="C299" s="748"/>
      <c r="D299" s="750"/>
      <c r="E299" s="748"/>
      <c r="F299" s="716"/>
      <c r="G299" s="727"/>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05"/>
      <c r="AF299" s="707"/>
      <c r="AG299" s="723"/>
      <c r="AH299" s="701"/>
      <c r="AI299" s="695"/>
      <c r="AJ299" s="697"/>
      <c r="AK299" s="699"/>
      <c r="AL299" s="190"/>
      <c r="AM299" s="202"/>
      <c r="AN299" s="202"/>
      <c r="AO299" s="202"/>
      <c r="AP299" s="202"/>
      <c r="AQ299" s="202"/>
      <c r="AR299" s="190"/>
      <c r="AS299" s="190"/>
    </row>
    <row r="300" spans="1:45" ht="13.5" customHeight="1" x14ac:dyDescent="0.2">
      <c r="A300" s="707"/>
      <c r="B300" s="753"/>
      <c r="C300" s="748"/>
      <c r="D300" s="750"/>
      <c r="E300" s="748"/>
      <c r="F300" s="717" t="s">
        <v>236</v>
      </c>
      <c r="G300" s="728"/>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05"/>
      <c r="AF300" s="707"/>
      <c r="AG300" s="723"/>
      <c r="AH300" s="701"/>
      <c r="AI300" s="695"/>
      <c r="AJ300" s="697"/>
      <c r="AK300" s="699"/>
      <c r="AL300" s="190"/>
      <c r="AM300" s="202"/>
      <c r="AN300" s="202"/>
      <c r="AO300" s="202"/>
      <c r="AP300" s="202"/>
      <c r="AQ300" s="202"/>
      <c r="AR300" s="190"/>
      <c r="AS300" s="190"/>
    </row>
    <row r="301" spans="1:45" ht="13.5" customHeight="1" x14ac:dyDescent="0.2">
      <c r="A301" s="707"/>
      <c r="B301" s="753"/>
      <c r="C301" s="748"/>
      <c r="D301" s="750"/>
      <c r="E301" s="748"/>
      <c r="F301" s="715"/>
      <c r="G301" s="726"/>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05"/>
      <c r="AF301" s="707"/>
      <c r="AG301" s="723"/>
      <c r="AH301" s="701"/>
      <c r="AI301" s="695"/>
      <c r="AJ301" s="697"/>
      <c r="AK301" s="699"/>
      <c r="AL301" s="190"/>
      <c r="AM301" s="202"/>
      <c r="AN301" s="202"/>
      <c r="AO301" s="202"/>
      <c r="AP301" s="202"/>
      <c r="AQ301" s="202"/>
      <c r="AR301" s="190"/>
      <c r="AS301" s="190"/>
    </row>
    <row r="302" spans="1:45" ht="13.5" customHeight="1" x14ac:dyDescent="0.2">
      <c r="A302" s="707"/>
      <c r="B302" s="753"/>
      <c r="C302" s="748"/>
      <c r="D302" s="750"/>
      <c r="E302" s="748"/>
      <c r="F302" s="716"/>
      <c r="G302" s="727"/>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05"/>
      <c r="AF302" s="707"/>
      <c r="AG302" s="723"/>
      <c r="AH302" s="701"/>
      <c r="AI302" s="695"/>
      <c r="AJ302" s="697"/>
      <c r="AK302" s="699"/>
      <c r="AL302" s="190"/>
      <c r="AM302" s="202"/>
      <c r="AN302" s="202"/>
      <c r="AO302" s="202"/>
      <c r="AP302" s="202"/>
      <c r="AQ302" s="202"/>
      <c r="AR302" s="190"/>
      <c r="AS302" s="190"/>
    </row>
    <row r="303" spans="1:45" ht="13.5" customHeight="1" x14ac:dyDescent="0.2">
      <c r="A303" s="707"/>
      <c r="B303" s="753"/>
      <c r="C303" s="748"/>
      <c r="D303" s="750"/>
      <c r="E303" s="748"/>
      <c r="F303" s="717" t="s">
        <v>237</v>
      </c>
      <c r="G303" s="728"/>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05"/>
      <c r="AF303" s="707"/>
      <c r="AG303" s="723"/>
      <c r="AH303" s="701"/>
      <c r="AI303" s="695"/>
      <c r="AJ303" s="697"/>
      <c r="AK303" s="699"/>
      <c r="AL303" s="190"/>
      <c r="AM303" s="202"/>
      <c r="AN303" s="202"/>
      <c r="AO303" s="202"/>
      <c r="AP303" s="202"/>
      <c r="AQ303" s="202"/>
      <c r="AR303" s="190"/>
      <c r="AS303" s="190"/>
    </row>
    <row r="304" spans="1:45" ht="13.5" customHeight="1" x14ac:dyDescent="0.2">
      <c r="A304" s="707"/>
      <c r="B304" s="753"/>
      <c r="C304" s="748"/>
      <c r="D304" s="750"/>
      <c r="E304" s="748"/>
      <c r="F304" s="715"/>
      <c r="G304" s="726"/>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05"/>
      <c r="AF304" s="707"/>
      <c r="AG304" s="723"/>
      <c r="AH304" s="701"/>
      <c r="AI304" s="695"/>
      <c r="AJ304" s="697"/>
      <c r="AK304" s="699"/>
      <c r="AL304" s="190"/>
      <c r="AM304" s="202"/>
      <c r="AN304" s="202"/>
      <c r="AO304" s="202"/>
      <c r="AP304" s="202"/>
      <c r="AQ304" s="202"/>
      <c r="AR304" s="190"/>
      <c r="AS304" s="190"/>
    </row>
    <row r="305" spans="1:45" ht="13.5" customHeight="1" x14ac:dyDescent="0.2">
      <c r="A305" s="707"/>
      <c r="B305" s="753"/>
      <c r="C305" s="748"/>
      <c r="D305" s="750"/>
      <c r="E305" s="748"/>
      <c r="F305" s="716"/>
      <c r="G305" s="727"/>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05"/>
      <c r="AF305" s="707"/>
      <c r="AG305" s="723"/>
      <c r="AH305" s="701"/>
      <c r="AI305" s="695"/>
      <c r="AJ305" s="697"/>
      <c r="AK305" s="699"/>
      <c r="AL305" s="190"/>
      <c r="AM305" s="202"/>
      <c r="AN305" s="202"/>
      <c r="AO305" s="202"/>
      <c r="AP305" s="202"/>
      <c r="AQ305" s="202"/>
      <c r="AR305" s="190"/>
      <c r="AS305" s="190"/>
    </row>
    <row r="306" spans="1:45" ht="13.5" customHeight="1" x14ac:dyDescent="0.2">
      <c r="A306" s="707"/>
      <c r="B306" s="753"/>
      <c r="C306" s="748"/>
      <c r="D306" s="750"/>
      <c r="E306" s="748"/>
      <c r="F306" s="717" t="s">
        <v>238</v>
      </c>
      <c r="G306" s="728"/>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05"/>
      <c r="AF306" s="707"/>
      <c r="AG306" s="723"/>
      <c r="AH306" s="701"/>
      <c r="AI306" s="695"/>
      <c r="AJ306" s="697"/>
      <c r="AK306" s="699"/>
      <c r="AL306" s="190"/>
      <c r="AM306" s="202"/>
      <c r="AN306" s="202"/>
      <c r="AO306" s="202"/>
      <c r="AP306" s="202"/>
      <c r="AQ306" s="202"/>
      <c r="AR306" s="190"/>
      <c r="AS306" s="190"/>
    </row>
    <row r="307" spans="1:45" ht="13.5" customHeight="1" x14ac:dyDescent="0.2">
      <c r="A307" s="707"/>
      <c r="B307" s="753"/>
      <c r="C307" s="748"/>
      <c r="D307" s="750"/>
      <c r="E307" s="748"/>
      <c r="F307" s="715"/>
      <c r="G307" s="726"/>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05"/>
      <c r="AF307" s="707"/>
      <c r="AG307" s="723"/>
      <c r="AH307" s="701"/>
      <c r="AI307" s="695"/>
      <c r="AJ307" s="697"/>
      <c r="AK307" s="699"/>
      <c r="AL307" s="190"/>
      <c r="AM307" s="202"/>
      <c r="AN307" s="202"/>
      <c r="AO307" s="202"/>
      <c r="AP307" s="202"/>
      <c r="AQ307" s="202"/>
      <c r="AR307" s="190"/>
      <c r="AS307" s="190"/>
    </row>
    <row r="308" spans="1:45" ht="13.5" customHeight="1" x14ac:dyDescent="0.2">
      <c r="A308" s="707"/>
      <c r="B308" s="753"/>
      <c r="C308" s="748"/>
      <c r="D308" s="750"/>
      <c r="E308" s="748"/>
      <c r="F308" s="716"/>
      <c r="G308" s="727"/>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05"/>
      <c r="AF308" s="707"/>
      <c r="AG308" s="723"/>
      <c r="AH308" s="701"/>
      <c r="AI308" s="695"/>
      <c r="AJ308" s="697"/>
      <c r="AK308" s="699"/>
      <c r="AL308" s="190"/>
      <c r="AM308" s="202"/>
      <c r="AN308" s="202"/>
      <c r="AO308" s="202"/>
      <c r="AP308" s="202"/>
      <c r="AQ308" s="202"/>
      <c r="AR308" s="190"/>
      <c r="AS308" s="190"/>
    </row>
    <row r="309" spans="1:45" ht="13.5" customHeight="1" x14ac:dyDescent="0.2">
      <c r="A309" s="707"/>
      <c r="B309" s="753"/>
      <c r="C309" s="748"/>
      <c r="D309" s="750"/>
      <c r="E309" s="748"/>
      <c r="F309" s="717" t="s">
        <v>239</v>
      </c>
      <c r="G309" s="728"/>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05"/>
      <c r="AF309" s="707"/>
      <c r="AG309" s="723"/>
      <c r="AH309" s="701"/>
      <c r="AI309" s="695"/>
      <c r="AJ309" s="697"/>
      <c r="AK309" s="699"/>
      <c r="AL309" s="190"/>
      <c r="AM309" s="202"/>
      <c r="AN309" s="202"/>
      <c r="AO309" s="202"/>
      <c r="AP309" s="202"/>
      <c r="AQ309" s="202"/>
      <c r="AR309" s="190"/>
      <c r="AS309" s="190"/>
    </row>
    <row r="310" spans="1:45" ht="13.5" customHeight="1" x14ac:dyDescent="0.2">
      <c r="A310" s="707"/>
      <c r="B310" s="753"/>
      <c r="C310" s="748"/>
      <c r="D310" s="750"/>
      <c r="E310" s="748"/>
      <c r="F310" s="715"/>
      <c r="G310" s="726"/>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05"/>
      <c r="AF310" s="707"/>
      <c r="AG310" s="723"/>
      <c r="AH310" s="701"/>
      <c r="AI310" s="695"/>
      <c r="AJ310" s="697"/>
      <c r="AK310" s="699"/>
      <c r="AL310" s="190"/>
      <c r="AM310" s="202"/>
      <c r="AN310" s="202"/>
      <c r="AO310" s="202"/>
      <c r="AP310" s="202"/>
      <c r="AQ310" s="202"/>
      <c r="AR310" s="190"/>
      <c r="AS310" s="190"/>
    </row>
    <row r="311" spans="1:45" ht="13.5" customHeight="1" thickBot="1" x14ac:dyDescent="0.25">
      <c r="A311" s="708"/>
      <c r="B311" s="754"/>
      <c r="C311" s="749"/>
      <c r="D311" s="751"/>
      <c r="E311" s="749"/>
      <c r="F311" s="756"/>
      <c r="G311" s="757"/>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6"/>
      <c r="AF311" s="708"/>
      <c r="AG311" s="724"/>
      <c r="AH311" s="702"/>
      <c r="AI311" s="696"/>
      <c r="AJ311" s="698"/>
      <c r="AK311" s="70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7109375" style="52" customWidth="1"/>
    <col min="7" max="7" width="13.7109375" style="52" customWidth="1"/>
    <col min="8" max="8" width="18.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9"/>
      <c r="B1" s="648" t="s">
        <v>140</v>
      </c>
      <c r="C1" s="648"/>
      <c r="D1" s="648"/>
      <c r="E1" s="648"/>
      <c r="F1" s="684" t="s">
        <v>357</v>
      </c>
      <c r="G1" s="685"/>
      <c r="H1" s="686"/>
      <c r="I1" s="516"/>
      <c r="J1" s="516"/>
      <c r="K1" s="516"/>
      <c r="L1" s="516"/>
      <c r="M1" s="516"/>
      <c r="N1" s="516"/>
      <c r="AD1" s="516"/>
      <c r="AE1" s="516"/>
      <c r="AF1" s="516"/>
      <c r="AG1" s="516"/>
      <c r="AH1" s="516"/>
    </row>
    <row r="2" spans="1:36" ht="15" customHeight="1" x14ac:dyDescent="0.25">
      <c r="A2" s="619"/>
      <c r="B2" s="648"/>
      <c r="C2" s="648"/>
      <c r="D2" s="648"/>
      <c r="E2" s="648"/>
      <c r="F2" s="687" t="s">
        <v>365</v>
      </c>
      <c r="G2" s="685"/>
      <c r="H2" s="686"/>
      <c r="I2" s="516"/>
      <c r="J2" s="516"/>
      <c r="K2" s="516"/>
      <c r="L2" s="516"/>
      <c r="M2" s="516"/>
      <c r="N2" s="516"/>
      <c r="AD2" s="516"/>
      <c r="AE2" s="516"/>
      <c r="AF2" s="516"/>
      <c r="AG2" s="516"/>
      <c r="AH2" s="516"/>
    </row>
    <row r="3" spans="1:36" ht="15" customHeight="1" x14ac:dyDescent="0.25">
      <c r="A3" s="619"/>
      <c r="B3" s="648"/>
      <c r="C3" s="648"/>
      <c r="D3" s="648"/>
      <c r="E3" s="648"/>
      <c r="F3" s="687" t="s">
        <v>366</v>
      </c>
      <c r="G3" s="685"/>
      <c r="H3" s="686"/>
      <c r="I3" s="516"/>
      <c r="J3" s="516"/>
      <c r="K3" s="516"/>
      <c r="L3" s="516"/>
      <c r="M3" s="516"/>
      <c r="N3" s="516"/>
      <c r="AD3" s="516"/>
      <c r="AE3" s="516"/>
      <c r="AF3" s="516"/>
      <c r="AG3" s="516"/>
      <c r="AH3" s="516"/>
    </row>
    <row r="4" spans="1:36" s="293" customFormat="1" ht="15" customHeight="1" x14ac:dyDescent="0.25">
      <c r="A4" s="762"/>
      <c r="B4" s="650"/>
      <c r="C4" s="650"/>
      <c r="D4" s="650"/>
      <c r="E4" s="650"/>
      <c r="F4" s="688" t="s">
        <v>374</v>
      </c>
      <c r="G4" s="685"/>
      <c r="H4" s="686"/>
      <c r="AD4" s="177"/>
      <c r="AE4" s="177"/>
      <c r="AF4" s="177"/>
      <c r="AG4" s="177"/>
      <c r="AH4" s="177"/>
    </row>
    <row r="5" spans="1:36" s="293" customFormat="1" ht="28.5" customHeight="1" x14ac:dyDescent="0.25">
      <c r="A5" s="453" t="s">
        <v>14</v>
      </c>
      <c r="B5" s="629" t="str">
        <f>'1 Contexto e Identificación'!B6:E6</f>
        <v>PLANEACIÓN Y DIRECCIONAMIENTO ESTRATEGICO</v>
      </c>
      <c r="C5" s="630"/>
      <c r="D5" s="630"/>
      <c r="E5" s="631"/>
      <c r="G5" s="448"/>
      <c r="H5" s="43"/>
      <c r="I5" s="44"/>
      <c r="W5" s="341"/>
      <c r="X5" s="342"/>
      <c r="AD5" s="177"/>
      <c r="AE5" s="177"/>
      <c r="AF5" s="177"/>
      <c r="AG5" s="177"/>
      <c r="AH5" s="177"/>
    </row>
    <row r="6" spans="1:36" s="293" customFormat="1" ht="51" customHeight="1" x14ac:dyDescent="0.25">
      <c r="A6" s="446" t="s">
        <v>16</v>
      </c>
      <c r="B6" s="67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79"/>
      <c r="D6" s="679"/>
      <c r="E6" s="680"/>
      <c r="I6" s="343"/>
      <c r="X6" s="342"/>
      <c r="AD6" s="177"/>
      <c r="AE6" s="177"/>
      <c r="AF6" s="177"/>
      <c r="AG6" s="177"/>
      <c r="AH6" s="177"/>
    </row>
    <row r="7" spans="1:36" s="293" customFormat="1" ht="10.5" customHeight="1" x14ac:dyDescent="0.25">
      <c r="A7" s="161"/>
      <c r="B7" s="677"/>
      <c r="C7" s="677"/>
      <c r="D7" s="677"/>
      <c r="G7" s="449"/>
      <c r="H7" s="450"/>
      <c r="K7" s="46"/>
      <c r="L7" s="343"/>
      <c r="AD7" s="177"/>
      <c r="AE7" s="177"/>
      <c r="AF7" s="177"/>
      <c r="AG7" s="177"/>
      <c r="AH7" s="177"/>
    </row>
    <row r="8" spans="1:36" s="293" customFormat="1" ht="8.25" customHeight="1" thickBot="1" x14ac:dyDescent="0.3">
      <c r="A8" s="161"/>
      <c r="B8" s="677"/>
      <c r="C8" s="677"/>
      <c r="D8" s="677"/>
      <c r="AD8" s="177"/>
      <c r="AE8" s="177"/>
      <c r="AF8" s="177"/>
      <c r="AG8" s="177"/>
      <c r="AH8" s="177"/>
    </row>
    <row r="9" spans="1:36" s="293" customFormat="1" ht="15" customHeight="1" thickBot="1" x14ac:dyDescent="0.3">
      <c r="A9" s="161"/>
      <c r="B9" s="344"/>
      <c r="C9" s="345"/>
      <c r="D9" s="253"/>
      <c r="G9" s="674" t="s">
        <v>240</v>
      </c>
      <c r="H9" s="675"/>
      <c r="I9" s="675"/>
      <c r="J9" s="675"/>
      <c r="K9" s="675"/>
      <c r="L9" s="675"/>
      <c r="M9" s="676"/>
      <c r="O9" s="346"/>
      <c r="P9" s="346"/>
      <c r="Q9" s="347"/>
      <c r="R9" s="348"/>
      <c r="S9" s="348"/>
      <c r="T9" s="681" t="s">
        <v>90</v>
      </c>
      <c r="U9" s="682"/>
      <c r="V9" s="683"/>
      <c r="AD9" s="177"/>
      <c r="AE9" s="177"/>
      <c r="AF9" s="177"/>
      <c r="AG9" s="177"/>
      <c r="AH9" s="177"/>
    </row>
    <row r="10" spans="1:36" ht="12.75" thickBot="1" x14ac:dyDescent="0.3">
      <c r="A10" s="349"/>
      <c r="B10" s="350"/>
      <c r="C10" s="635" t="s">
        <v>241</v>
      </c>
      <c r="D10" s="636"/>
      <c r="E10" s="637"/>
      <c r="F10" s="47"/>
      <c r="G10" s="351"/>
      <c r="H10" s="352"/>
      <c r="I10" s="636" t="s">
        <v>90</v>
      </c>
      <c r="J10" s="636"/>
      <c r="K10" s="636"/>
      <c r="L10" s="636"/>
      <c r="M10" s="63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360" t="str">
        <f>+'5 Valoración Control'!$AI$12</f>
        <v>Rara vez</v>
      </c>
      <c r="D12" s="327" t="str">
        <f>+'5 Valoración Control'!$AJ$12</f>
        <v>Mayor</v>
      </c>
      <c r="E12" s="240" t="str">
        <f>+'5 Valoración Control'!$AK$12</f>
        <v>Alto</v>
      </c>
      <c r="F12" s="201"/>
      <c r="G12" s="672"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9"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con el objetivo de diligenciar la encuesta del SISBEN</v>
      </c>
      <c r="C13" s="360" t="str">
        <f>+'5 Valoración Control'!$AI$27</f>
        <v>Rara vez</v>
      </c>
      <c r="D13" s="327" t="str">
        <f>+'5 Valoración Control'!$AJ$27</f>
        <v>Mayor</v>
      </c>
      <c r="E13" s="240" t="str">
        <f>+'5 Valoración Control'!$AK$27</f>
        <v>Alto</v>
      </c>
      <c r="F13" s="201"/>
      <c r="G13" s="672"/>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70"/>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360" t="str">
        <f>+'5 Valoración Control'!$AI$42</f>
        <v>Rara vez</v>
      </c>
      <c r="D14" s="327" t="str">
        <f>+'5 Valoración Control'!$AJ$42</f>
        <v>Catastrófico</v>
      </c>
      <c r="E14" s="240" t="str">
        <f>+'5 Valoración Control'!$AK$42</f>
        <v>Extremo</v>
      </c>
      <c r="F14" s="201"/>
      <c r="G14" s="672"/>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70"/>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72"/>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70"/>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3"/>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R3                 </v>
      </c>
      <c r="N16" s="201"/>
      <c r="O16" s="671"/>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B13" sqref="B13"/>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5.42578125" style="34" customWidth="1"/>
    <col min="8" max="8" width="15.4257812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79"/>
      <c r="B1" s="648" t="s">
        <v>140</v>
      </c>
      <c r="C1" s="648"/>
      <c r="D1" s="648"/>
      <c r="E1" s="648"/>
      <c r="F1" s="761" t="s">
        <v>403</v>
      </c>
      <c r="G1" s="685"/>
      <c r="H1" s="686"/>
    </row>
    <row r="2" spans="1:47" ht="15" customHeight="1" x14ac:dyDescent="0.25">
      <c r="A2" s="779"/>
      <c r="B2" s="648"/>
      <c r="C2" s="648"/>
      <c r="D2" s="648"/>
      <c r="E2" s="648"/>
      <c r="F2" s="687" t="s">
        <v>365</v>
      </c>
      <c r="G2" s="685"/>
      <c r="H2" s="686"/>
    </row>
    <row r="3" spans="1:47" ht="15" customHeight="1" x14ac:dyDescent="0.25">
      <c r="A3" s="779"/>
      <c r="B3" s="648"/>
      <c r="C3" s="648"/>
      <c r="D3" s="648"/>
      <c r="E3" s="648"/>
      <c r="F3" s="687" t="s">
        <v>366</v>
      </c>
      <c r="G3" s="685"/>
      <c r="H3" s="686"/>
    </row>
    <row r="4" spans="1:47" s="72" customFormat="1" ht="15" customHeight="1" x14ac:dyDescent="0.25">
      <c r="A4" s="780"/>
      <c r="B4" s="650"/>
      <c r="C4" s="650"/>
      <c r="D4" s="650"/>
      <c r="E4" s="650"/>
      <c r="F4" s="688" t="s">
        <v>402</v>
      </c>
      <c r="G4" s="685"/>
      <c r="H4" s="686"/>
      <c r="AO4" s="59"/>
      <c r="AP4" s="59"/>
      <c r="AQ4" s="59"/>
      <c r="AR4" s="59"/>
      <c r="AS4" s="59"/>
    </row>
    <row r="5" spans="1:47" s="72" customFormat="1" ht="27.75" customHeight="1" x14ac:dyDescent="0.25">
      <c r="A5" s="453" t="s">
        <v>14</v>
      </c>
      <c r="B5" s="629" t="str">
        <f>'1 Contexto e Identificación'!B6:E6</f>
        <v>PLANEACIÓN Y DIRECCIONAMIENTO ESTRATEGICO</v>
      </c>
      <c r="C5" s="630"/>
      <c r="D5" s="630"/>
      <c r="E5" s="631"/>
      <c r="H5" s="2"/>
      <c r="L5" s="1"/>
      <c r="T5" s="1"/>
      <c r="AH5" s="42"/>
      <c r="AI5" s="73"/>
      <c r="AO5" s="59"/>
      <c r="AP5" s="59"/>
      <c r="AQ5" s="59"/>
      <c r="AR5" s="59"/>
      <c r="AS5" s="59"/>
    </row>
    <row r="6" spans="1:47" s="72" customFormat="1" ht="42.75" customHeight="1" x14ac:dyDescent="0.25">
      <c r="A6" s="446" t="s">
        <v>16</v>
      </c>
      <c r="B6" s="678"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679"/>
      <c r="D6" s="679"/>
      <c r="E6" s="680"/>
      <c r="F6" s="35"/>
      <c r="G6" s="60"/>
      <c r="H6" s="2"/>
      <c r="L6" s="31"/>
      <c r="T6" s="31"/>
      <c r="AI6" s="73"/>
      <c r="AO6" s="59"/>
      <c r="AP6" s="59"/>
      <c r="AQ6" s="59"/>
      <c r="AR6" s="59"/>
      <c r="AS6" s="59"/>
    </row>
    <row r="7" spans="1:47" s="72" customFormat="1" ht="7.5" customHeight="1" x14ac:dyDescent="0.25">
      <c r="A7" s="29"/>
      <c r="B7" s="137"/>
      <c r="C7" s="137"/>
      <c r="E7" s="454"/>
      <c r="F7" s="455"/>
      <c r="AO7" s="59"/>
      <c r="AP7" s="59"/>
      <c r="AQ7" s="59"/>
      <c r="AR7" s="59"/>
      <c r="AS7" s="59"/>
    </row>
    <row r="8" spans="1:47" s="72" customFormat="1" ht="5.25" customHeight="1" thickBot="1" x14ac:dyDescent="0.3">
      <c r="A8" s="29"/>
      <c r="B8" s="137"/>
      <c r="C8" s="137"/>
      <c r="D8" s="456"/>
      <c r="E8" s="457"/>
      <c r="F8" s="458"/>
      <c r="G8" s="31"/>
      <c r="AO8" s="59"/>
      <c r="AP8" s="59"/>
      <c r="AQ8" s="59"/>
      <c r="AR8" s="59"/>
      <c r="AS8" s="59"/>
    </row>
    <row r="9" spans="1:47" s="72" customFormat="1" ht="15" customHeight="1" thickBot="1" x14ac:dyDescent="0.3">
      <c r="A9" s="29"/>
      <c r="B9" s="134"/>
      <c r="C9" s="134"/>
      <c r="D9" s="134"/>
      <c r="E9" s="134"/>
      <c r="F9" s="138"/>
      <c r="G9" s="60"/>
      <c r="J9" s="763" t="s">
        <v>207</v>
      </c>
      <c r="K9" s="764"/>
      <c r="L9" s="764"/>
      <c r="M9" s="764"/>
      <c r="N9" s="764"/>
      <c r="O9" s="764"/>
      <c r="P9" s="765"/>
      <c r="R9" s="763" t="s">
        <v>240</v>
      </c>
      <c r="S9" s="764"/>
      <c r="T9" s="764"/>
      <c r="U9" s="764"/>
      <c r="V9" s="764"/>
      <c r="W9" s="764"/>
      <c r="X9" s="765"/>
      <c r="Z9" s="74"/>
      <c r="AA9" s="74"/>
      <c r="AB9" s="75"/>
      <c r="AC9" s="40"/>
      <c r="AD9" s="40"/>
      <c r="AE9" s="766" t="s">
        <v>90</v>
      </c>
      <c r="AF9" s="767"/>
      <c r="AG9" s="768"/>
      <c r="AO9" s="59"/>
      <c r="AP9" s="59"/>
      <c r="AQ9" s="59"/>
      <c r="AR9" s="59"/>
      <c r="AS9" s="59"/>
    </row>
    <row r="10" spans="1:47" ht="13.5" thickBot="1" x14ac:dyDescent="0.3">
      <c r="A10" s="127"/>
      <c r="B10" s="128"/>
      <c r="C10" s="769" t="s">
        <v>208</v>
      </c>
      <c r="D10" s="770"/>
      <c r="E10" s="771"/>
      <c r="F10" s="769" t="s">
        <v>241</v>
      </c>
      <c r="G10" s="770"/>
      <c r="H10" s="771"/>
      <c r="I10" s="2"/>
      <c r="J10" s="3"/>
      <c r="K10" s="4"/>
      <c r="L10" s="772" t="s">
        <v>90</v>
      </c>
      <c r="M10" s="772"/>
      <c r="N10" s="772"/>
      <c r="O10" s="772"/>
      <c r="P10" s="773"/>
      <c r="Q10" s="2"/>
      <c r="R10" s="3"/>
      <c r="S10" s="4"/>
      <c r="T10" s="772" t="s">
        <v>90</v>
      </c>
      <c r="U10" s="772"/>
      <c r="V10" s="772"/>
      <c r="W10" s="772"/>
      <c r="X10" s="773"/>
      <c r="Y10" s="2"/>
      <c r="Z10" s="6"/>
      <c r="AA10" s="6"/>
      <c r="AC10" s="7">
        <v>0.2</v>
      </c>
      <c r="AD10" s="7">
        <v>0.4</v>
      </c>
      <c r="AE10" s="7">
        <v>0.6</v>
      </c>
      <c r="AF10" s="7">
        <v>0.8</v>
      </c>
      <c r="AG10" s="8">
        <v>1</v>
      </c>
      <c r="AH10" s="9"/>
      <c r="AI10" s="9"/>
      <c r="AJ10" s="9"/>
      <c r="AK10" s="9"/>
      <c r="AL10" s="9"/>
      <c r="AM10" s="9"/>
      <c r="AN10" s="9"/>
    </row>
    <row r="11" spans="1:47"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79.5" customHeight="1" x14ac:dyDescent="0.25">
      <c r="A12" s="14" t="str">
        <f>'1 Contexto e Identificación'!A11</f>
        <v>R1</v>
      </c>
      <c r="B12" s="132"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74" t="s">
        <v>88</v>
      </c>
      <c r="K12" s="32" t="s">
        <v>160</v>
      </c>
      <c r="L12" s="36"/>
      <c r="M12" s="36"/>
      <c r="N12" s="16" t="str">
        <f>+'4 Mapa Calor Inherente'!K12</f>
        <v xml:space="preserve">                   </v>
      </c>
      <c r="O12" s="16" t="str">
        <f>+'4 Mapa Calor Inherente'!L12</f>
        <v xml:space="preserve">                   </v>
      </c>
      <c r="P12" s="17" t="str">
        <f>+'4 Mapa Calor Inherente'!M12</f>
        <v xml:space="preserve">                   </v>
      </c>
      <c r="Q12" s="15"/>
      <c r="R12" s="774" t="s">
        <v>88</v>
      </c>
      <c r="S12" s="32" t="s">
        <v>160</v>
      </c>
      <c r="T12" s="36"/>
      <c r="U12" s="36"/>
      <c r="V12" s="16" t="str">
        <f>+'6 Mapa Calor Residual'!K12</f>
        <v xml:space="preserve">                   </v>
      </c>
      <c r="W12" s="16" t="str">
        <f>+'6 Mapa Calor Residual'!L12</f>
        <v xml:space="preserve">                   </v>
      </c>
      <c r="X12" s="17" t="str">
        <f>+'6 Mapa Calor Residual'!M12</f>
        <v xml:space="preserve">                   </v>
      </c>
      <c r="Y12" s="15"/>
      <c r="Z12" s="776"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79.5" customHeight="1" x14ac:dyDescent="0.25">
      <c r="A13" s="14" t="str">
        <f>'1 Contexto e Identificación'!A12</f>
        <v>R2</v>
      </c>
      <c r="B13" s="132" t="str">
        <f>+'1 Contexto e Identificación'!E12</f>
        <v>Posibilidad de recibir o solicitar cualquier dádiva o beneficio a nombre propio o de terceros con el objetivo de diligenciar la encuesta del SISBEN</v>
      </c>
      <c r="C13" s="135" t="str">
        <f>+'4 Mapa Calor Inherente'!C13</f>
        <v>Improbable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74"/>
      <c r="K13" s="32" t="s">
        <v>163</v>
      </c>
      <c r="L13" s="37"/>
      <c r="M13" s="37"/>
      <c r="N13" s="16" t="str">
        <f>+'4 Mapa Calor Inherente'!K13</f>
        <v xml:space="preserve">                   </v>
      </c>
      <c r="O13" s="16" t="str">
        <f>+'4 Mapa Calor Inherente'!L13</f>
        <v xml:space="preserve">                   </v>
      </c>
      <c r="P13" s="17" t="str">
        <f>+'4 Mapa Calor Inherente'!M13</f>
        <v xml:space="preserve">                   </v>
      </c>
      <c r="Q13" s="15"/>
      <c r="R13" s="774"/>
      <c r="S13" s="32" t="s">
        <v>163</v>
      </c>
      <c r="T13" s="37"/>
      <c r="U13" s="37"/>
      <c r="V13" s="16" t="str">
        <f>+'6 Mapa Calor Residual'!K13</f>
        <v xml:space="preserve">                   </v>
      </c>
      <c r="W13" s="16" t="str">
        <f>+'6 Mapa Calor Residual'!L13</f>
        <v xml:space="preserve">                   </v>
      </c>
      <c r="X13" s="17" t="str">
        <f>+'6 Mapa Calor Residual'!M13</f>
        <v xml:space="preserve">                   </v>
      </c>
      <c r="Y13" s="15"/>
      <c r="Z13" s="777"/>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79.5" customHeight="1" x14ac:dyDescent="0.25">
      <c r="A14" s="14" t="str">
        <f>'1 Contexto e Identificación'!A13</f>
        <v>R3</v>
      </c>
      <c r="B14" s="132"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74"/>
      <c r="K14" s="32" t="s">
        <v>166</v>
      </c>
      <c r="L14" s="37"/>
      <c r="M14" s="37"/>
      <c r="N14" s="19" t="str">
        <f>+'4 Mapa Calor Inherente'!K14</f>
        <v xml:space="preserve">                   </v>
      </c>
      <c r="O14" s="16" t="str">
        <f>+'4 Mapa Calor Inherente'!L14</f>
        <v xml:space="preserve">                   </v>
      </c>
      <c r="P14" s="17" t="str">
        <f>+'4 Mapa Calor Inherente'!M14</f>
        <v xml:space="preserve">                   </v>
      </c>
      <c r="Q14" s="15"/>
      <c r="R14" s="774"/>
      <c r="S14" s="32" t="s">
        <v>166</v>
      </c>
      <c r="T14" s="37"/>
      <c r="U14" s="37"/>
      <c r="V14" s="19" t="str">
        <f>+'6 Mapa Calor Residual'!K14</f>
        <v xml:space="preserve">                   </v>
      </c>
      <c r="W14" s="16" t="str">
        <f>+'6 Mapa Calor Residual'!L14</f>
        <v xml:space="preserve">                   </v>
      </c>
      <c r="X14" s="17" t="str">
        <f>+'6 Mapa Calor Residual'!M14</f>
        <v xml:space="preserve">                   </v>
      </c>
      <c r="Y14" s="15"/>
      <c r="Z14" s="777"/>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74"/>
      <c r="K15" s="32" t="s">
        <v>169</v>
      </c>
      <c r="L15" s="38"/>
      <c r="M15" s="37"/>
      <c r="N15" s="19" t="str">
        <f>+'4 Mapa Calor Inherente'!K15</f>
        <v xml:space="preserve">                   </v>
      </c>
      <c r="O15" s="16" t="str">
        <f>+'4 Mapa Calor Inherente'!L15</f>
        <v xml:space="preserve"> R2                  </v>
      </c>
      <c r="P15" s="17" t="str">
        <f>+'4 Mapa Calor Inherente'!M15</f>
        <v xml:space="preserve">  R3                 </v>
      </c>
      <c r="Q15" s="15"/>
      <c r="R15" s="774"/>
      <c r="S15" s="32" t="s">
        <v>169</v>
      </c>
      <c r="T15" s="38"/>
      <c r="U15" s="37"/>
      <c r="V15" s="19" t="str">
        <f>+'6 Mapa Calor Residual'!K15</f>
        <v xml:space="preserve">                   </v>
      </c>
      <c r="W15" s="16" t="str">
        <f>+'6 Mapa Calor Residual'!L15</f>
        <v xml:space="preserve">                   </v>
      </c>
      <c r="X15" s="17" t="str">
        <f>+'6 Mapa Calor Residual'!M15</f>
        <v xml:space="preserve">                   </v>
      </c>
      <c r="Y15" s="15"/>
      <c r="Z15" s="777"/>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75"/>
      <c r="K16" s="139" t="s">
        <v>172</v>
      </c>
      <c r="L16" s="39"/>
      <c r="M16" s="39"/>
      <c r="N16" s="25" t="str">
        <f>+'4 Mapa Calor Inherente'!K16</f>
        <v xml:space="preserve">                   </v>
      </c>
      <c r="O16" s="26" t="str">
        <f>+'4 Mapa Calor Inherente'!L16</f>
        <v xml:space="preserve">R1                   </v>
      </c>
      <c r="P16" s="27" t="str">
        <f>+'4 Mapa Calor Inherente'!M16</f>
        <v xml:space="preserve">                   </v>
      </c>
      <c r="Q16" s="15"/>
      <c r="R16" s="775"/>
      <c r="S16" s="139" t="s">
        <v>172</v>
      </c>
      <c r="T16" s="39"/>
      <c r="U16" s="39"/>
      <c r="V16" s="25" t="str">
        <f>+'6 Mapa Calor Residual'!K16</f>
        <v xml:space="preserve">                   </v>
      </c>
      <c r="W16" s="26" t="str">
        <f>+'6 Mapa Calor Residual'!L16</f>
        <v xml:space="preserve">R1 R2                  </v>
      </c>
      <c r="X16" s="27" t="str">
        <f>+'6 Mapa Calor Residual'!M16</f>
        <v xml:space="preserve">  R3                 </v>
      </c>
      <c r="Y16" s="15"/>
      <c r="Z16" s="778"/>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N42" zoomScale="130" zoomScaleNormal="130" workbookViewId="0">
      <selection activeCell="W44" sqref="W4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2.5703125" style="55" customWidth="1"/>
    <col min="8" max="8" width="8.85546875" style="52" customWidth="1"/>
    <col min="9" max="9" width="32.28515625" style="52" customWidth="1"/>
    <col min="10" max="10" width="12.28515625" style="53" customWidth="1"/>
    <col min="11" max="12" width="11.28515625" style="54" customWidth="1"/>
    <col min="13" max="13" width="16.5703125" style="52" customWidth="1"/>
    <col min="14" max="14" width="34.1406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2"/>
      <c r="B1" s="783" t="s">
        <v>140</v>
      </c>
      <c r="C1" s="784"/>
      <c r="D1" s="784"/>
      <c r="E1" s="784"/>
      <c r="F1" s="784"/>
      <c r="G1" s="785"/>
      <c r="H1" s="621" t="s">
        <v>397</v>
      </c>
      <c r="I1" s="621"/>
      <c r="M1" s="514"/>
      <c r="N1" s="514"/>
      <c r="O1" s="514"/>
      <c r="P1" s="514"/>
      <c r="U1" s="514"/>
      <c r="X1" s="514"/>
      <c r="Y1" s="514"/>
      <c r="Z1" s="514"/>
      <c r="AA1" s="514"/>
      <c r="AB1" s="514"/>
      <c r="AC1" s="514"/>
      <c r="AD1" s="514"/>
      <c r="AK1" s="514"/>
      <c r="AL1" s="514"/>
      <c r="AM1" s="514"/>
      <c r="AN1" s="514"/>
      <c r="AO1" s="514"/>
    </row>
    <row r="2" spans="1:43" ht="15" customHeight="1" x14ac:dyDescent="0.25">
      <c r="A2" s="793"/>
      <c r="B2" s="786"/>
      <c r="C2" s="787"/>
      <c r="D2" s="787"/>
      <c r="E2" s="787"/>
      <c r="F2" s="787"/>
      <c r="G2" s="788"/>
      <c r="H2" s="622" t="s">
        <v>398</v>
      </c>
      <c r="I2" s="621"/>
      <c r="M2" s="514"/>
      <c r="N2" s="514"/>
      <c r="O2" s="514"/>
      <c r="P2" s="514"/>
      <c r="U2" s="514"/>
      <c r="X2" s="514"/>
      <c r="Y2" s="514"/>
      <c r="Z2" s="514"/>
      <c r="AA2" s="514"/>
      <c r="AB2" s="514"/>
      <c r="AC2" s="514"/>
      <c r="AD2" s="514"/>
      <c r="AK2" s="514"/>
      <c r="AL2" s="514"/>
      <c r="AM2" s="514"/>
      <c r="AN2" s="514"/>
      <c r="AO2" s="514"/>
    </row>
    <row r="3" spans="1:43" s="174" customFormat="1" ht="15" customHeight="1" x14ac:dyDescent="0.2">
      <c r="A3" s="793"/>
      <c r="B3" s="786"/>
      <c r="C3" s="787"/>
      <c r="D3" s="787"/>
      <c r="E3" s="787"/>
      <c r="F3" s="787"/>
      <c r="G3" s="788"/>
      <c r="H3" s="825" t="s">
        <v>399</v>
      </c>
      <c r="I3" s="825"/>
      <c r="J3" s="45"/>
      <c r="K3" s="253"/>
      <c r="L3" s="256"/>
      <c r="S3" s="175"/>
      <c r="V3" s="175"/>
      <c r="W3" s="175"/>
      <c r="Y3" s="176"/>
      <c r="Z3" s="176"/>
      <c r="AK3" s="177"/>
      <c r="AL3" s="177"/>
      <c r="AM3" s="177"/>
      <c r="AN3" s="177"/>
      <c r="AO3" s="177"/>
    </row>
    <row r="4" spans="1:43" s="174" customFormat="1" ht="15" customHeight="1" x14ac:dyDescent="0.2">
      <c r="A4" s="794"/>
      <c r="B4" s="789"/>
      <c r="C4" s="790"/>
      <c r="D4" s="790"/>
      <c r="E4" s="790"/>
      <c r="F4" s="790"/>
      <c r="G4" s="791"/>
      <c r="H4" s="622" t="s">
        <v>404</v>
      </c>
      <c r="I4" s="622"/>
      <c r="J4" s="45"/>
      <c r="K4" s="253"/>
      <c r="L4" s="256"/>
      <c r="S4" s="175"/>
      <c r="V4" s="175"/>
      <c r="W4" s="175"/>
      <c r="Y4" s="176"/>
      <c r="Z4" s="176"/>
      <c r="AK4" s="515"/>
      <c r="AL4" s="515"/>
      <c r="AM4" s="515"/>
      <c r="AN4" s="515"/>
      <c r="AO4" s="515"/>
    </row>
    <row r="5" spans="1:43" s="174" customFormat="1" ht="18.75" customHeight="1" x14ac:dyDescent="0.2">
      <c r="A5" s="517" t="s">
        <v>14</v>
      </c>
      <c r="B5" s="831" t="str">
        <f>' 7Mapa Calor Inherente Residual'!B5:E5</f>
        <v>PLANEACIÓN Y DIRECCIONAMIENTO ESTRATEGICO</v>
      </c>
      <c r="C5" s="831"/>
      <c r="D5" s="831"/>
      <c r="E5" s="831"/>
      <c r="F5" s="831"/>
      <c r="G5" s="831"/>
      <c r="H5" s="518"/>
      <c r="I5" s="519"/>
      <c r="L5" s="824" t="s">
        <v>215</v>
      </c>
      <c r="M5" s="82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26" t="s">
        <v>16</v>
      </c>
      <c r="B6" s="827"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27"/>
      <c r="D6" s="827"/>
      <c r="E6" s="827"/>
      <c r="F6" s="827"/>
      <c r="G6" s="827"/>
      <c r="H6" s="781"/>
      <c r="I6" s="782"/>
      <c r="L6" s="824"/>
      <c r="M6" s="82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1.75" customHeight="1" x14ac:dyDescent="0.2">
      <c r="A7" s="826"/>
      <c r="B7" s="827"/>
      <c r="C7" s="827"/>
      <c r="D7" s="827"/>
      <c r="E7" s="827"/>
      <c r="F7" s="827"/>
      <c r="G7" s="827"/>
      <c r="H7" s="781"/>
      <c r="I7" s="782"/>
      <c r="L7" s="824"/>
      <c r="M7" s="824"/>
      <c r="Q7" s="176"/>
      <c r="R7" s="176"/>
      <c r="S7" s="175"/>
      <c r="T7" s="176"/>
      <c r="V7" s="175"/>
      <c r="W7" s="175"/>
      <c r="AK7" s="177"/>
      <c r="AL7" s="177"/>
      <c r="AM7" s="177"/>
      <c r="AN7" s="177"/>
      <c r="AO7" s="177"/>
    </row>
    <row r="8" spans="1:43" s="174" customFormat="1" ht="6" customHeight="1" x14ac:dyDescent="0.2">
      <c r="A8" s="449"/>
      <c r="B8" s="450"/>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92" t="s">
        <v>208</v>
      </c>
      <c r="D10" s="720"/>
      <c r="E10" s="694"/>
      <c r="F10" s="47"/>
      <c r="G10" s="47"/>
      <c r="H10" s="47"/>
      <c r="I10" s="47"/>
      <c r="J10" s="692" t="s">
        <v>241</v>
      </c>
      <c r="K10" s="720"/>
      <c r="L10" s="694"/>
      <c r="M10" s="47"/>
      <c r="N10" s="635" t="s">
        <v>101</v>
      </c>
      <c r="O10" s="636"/>
      <c r="P10" s="636"/>
      <c r="Q10" s="636"/>
      <c r="R10" s="637"/>
      <c r="S10" s="643" t="s">
        <v>242</v>
      </c>
      <c r="T10" s="682"/>
      <c r="U10" s="682"/>
      <c r="V10" s="683"/>
      <c r="W10" s="508" t="s">
        <v>353</v>
      </c>
      <c r="X10" s="47"/>
      <c r="Y10" s="635" t="s">
        <v>244</v>
      </c>
      <c r="Z10" s="636"/>
      <c r="AA10" s="637"/>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09"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s="396" customFormat="1" ht="108" customHeight="1" x14ac:dyDescent="0.2">
      <c r="A12" s="795" t="str">
        <f>'1 Contexto e Identificación'!$A$11</f>
        <v>R1</v>
      </c>
      <c r="B12" s="820"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814" t="str">
        <f>+'4 Mapa Calor Inherente'!$C$12</f>
        <v>Rara vez</v>
      </c>
      <c r="D12" s="815" t="str">
        <f>+'4 Mapa Calor Inherente'!$D$12</f>
        <v>Mayor</v>
      </c>
      <c r="E12" s="821" t="str">
        <f>+'4 Mapa Calor Inherente'!$E$12</f>
        <v>Alto</v>
      </c>
      <c r="F12" s="823" t="s">
        <v>232</v>
      </c>
      <c r="G12" s="828" t="str">
        <f>+IF('5 Valoración Control'!G12="","",'5 Valoración Control'!G12)</f>
        <v xml:space="preserve">Inadecuado ejercicio de revisión y verificación de requisitos (formatos, estudios, conceptos, etc) para el trámite de registro y/o actualización del proyecto ante el Banco de Proyectos </v>
      </c>
      <c r="H12" s="528" t="s">
        <v>233</v>
      </c>
      <c r="I12" s="529" t="str">
        <f>+IF('5 Valoración Control'!I12="","",'5 Valoración Control'!I12)</f>
        <v>Verificar requisitos metodológicos, técnicos, financieros, legales del proyecto por parte del profesional evaluador del BPPIM asignado</v>
      </c>
      <c r="J12" s="814" t="str">
        <f>+'6 Mapa Calor Residual'!$C$12</f>
        <v>Rara vez</v>
      </c>
      <c r="K12" s="815" t="str">
        <f>+'6 Mapa Calor Residual'!$D$12</f>
        <v>Mayor</v>
      </c>
      <c r="L12" s="816" t="str">
        <f>+'6 Mapa Calor Residual'!$E$12</f>
        <v>Alto</v>
      </c>
      <c r="M12" s="530" t="s">
        <v>329</v>
      </c>
      <c r="N12" s="531" t="s">
        <v>405</v>
      </c>
      <c r="O12" s="532" t="s">
        <v>369</v>
      </c>
      <c r="P12" s="532" t="s">
        <v>370</v>
      </c>
      <c r="Q12" s="533">
        <v>44958</v>
      </c>
      <c r="R12" s="534">
        <v>45275</v>
      </c>
      <c r="S12" s="535" t="s">
        <v>371</v>
      </c>
      <c r="T12" s="533" t="s">
        <v>406</v>
      </c>
      <c r="U12" s="532" t="s">
        <v>372</v>
      </c>
      <c r="V12" s="536" t="s">
        <v>378</v>
      </c>
      <c r="W12" s="535" t="s">
        <v>421</v>
      </c>
      <c r="X12" s="537"/>
      <c r="Y12" s="538"/>
      <c r="Z12" s="539"/>
      <c r="AA12" s="540"/>
      <c r="AB12" s="541"/>
      <c r="AC12" s="542"/>
      <c r="AD12" s="542"/>
      <c r="AF12" s="543"/>
      <c r="AG12" s="543"/>
      <c r="AH12" s="544"/>
      <c r="AI12" s="544"/>
      <c r="AJ12" s="544"/>
      <c r="AK12" s="545"/>
      <c r="AL12" s="545"/>
      <c r="AM12" s="545"/>
      <c r="AN12" s="545"/>
      <c r="AO12" s="545"/>
      <c r="AP12" s="544"/>
      <c r="AQ12" s="544"/>
    </row>
    <row r="13" spans="1:43" ht="12.75" customHeight="1" x14ac:dyDescent="0.2">
      <c r="A13" s="796"/>
      <c r="B13" s="805"/>
      <c r="C13" s="799"/>
      <c r="D13" s="802"/>
      <c r="E13" s="808"/>
      <c r="F13" s="707"/>
      <c r="G13" s="829"/>
      <c r="H13" s="158" t="s">
        <v>234</v>
      </c>
      <c r="I13" s="148" t="str">
        <f>+IF('5 Valoración Control'!I13="","",'5 Valoración Control'!I13)</f>
        <v/>
      </c>
      <c r="J13" s="799"/>
      <c r="K13" s="802"/>
      <c r="L13" s="811"/>
      <c r="M13" s="225"/>
      <c r="N13" s="226"/>
      <c r="O13" s="88"/>
      <c r="P13" s="88"/>
      <c r="Q13" s="227"/>
      <c r="R13" s="228"/>
      <c r="S13" s="230"/>
      <c r="T13" s="227"/>
      <c r="U13" s="88"/>
      <c r="V13" s="207"/>
      <c r="W13" s="207"/>
      <c r="X13" s="435"/>
      <c r="Y13" s="510"/>
      <c r="Z13" s="511"/>
      <c r="AA13" s="512"/>
      <c r="AB13" s="232"/>
      <c r="AC13" s="201"/>
      <c r="AD13" s="201"/>
      <c r="AF13" s="180"/>
      <c r="AG13" s="180"/>
      <c r="AH13" s="190"/>
      <c r="AI13" s="190"/>
      <c r="AJ13" s="190"/>
      <c r="AK13" s="202"/>
      <c r="AL13" s="202"/>
      <c r="AM13" s="202"/>
      <c r="AN13" s="202"/>
      <c r="AO13" s="202"/>
      <c r="AP13" s="190"/>
      <c r="AQ13" s="190"/>
    </row>
    <row r="14" spans="1:43" ht="12.75" customHeight="1" x14ac:dyDescent="0.2">
      <c r="A14" s="796"/>
      <c r="B14" s="805"/>
      <c r="C14" s="799"/>
      <c r="D14" s="802"/>
      <c r="E14" s="808"/>
      <c r="F14" s="796"/>
      <c r="G14" s="830"/>
      <c r="H14" s="158" t="s">
        <v>235</v>
      </c>
      <c r="I14" s="148" t="str">
        <f>+IF('5 Valoración Control'!I14="","",'5 Valoración Control'!I14)</f>
        <v/>
      </c>
      <c r="J14" s="799"/>
      <c r="K14" s="802"/>
      <c r="L14" s="811"/>
      <c r="M14" s="225"/>
      <c r="N14" s="226"/>
      <c r="O14" s="88"/>
      <c r="P14" s="88"/>
      <c r="Q14" s="227"/>
      <c r="R14" s="228"/>
      <c r="S14" s="230"/>
      <c r="T14" s="227"/>
      <c r="U14" s="88"/>
      <c r="V14" s="207"/>
      <c r="W14" s="207"/>
      <c r="X14" s="435"/>
      <c r="Y14" s="510"/>
      <c r="Z14" s="511"/>
      <c r="AA14" s="512"/>
      <c r="AB14" s="232"/>
      <c r="AC14" s="201"/>
      <c r="AD14" s="201"/>
      <c r="AF14" s="180"/>
      <c r="AG14" s="180"/>
      <c r="AH14" s="190"/>
      <c r="AI14" s="190"/>
      <c r="AJ14" s="190"/>
      <c r="AK14" s="202"/>
      <c r="AL14" s="202"/>
      <c r="AM14" s="202"/>
      <c r="AN14" s="202"/>
      <c r="AO14" s="202"/>
      <c r="AP14" s="190"/>
      <c r="AQ14" s="190"/>
    </row>
    <row r="15" spans="1:43" ht="12.75" customHeight="1" x14ac:dyDescent="0.2">
      <c r="A15" s="797"/>
      <c r="B15" s="806"/>
      <c r="C15" s="800"/>
      <c r="D15" s="803"/>
      <c r="E15" s="809"/>
      <c r="F15" s="817" t="s">
        <v>236</v>
      </c>
      <c r="G15" s="806" t="str">
        <f>+IF('5 Valoración Control'!G15="","",'5 Valoración Control'!G15)</f>
        <v/>
      </c>
      <c r="H15" s="158" t="s">
        <v>233</v>
      </c>
      <c r="I15" s="156" t="str">
        <f>+IF('5 Valoración Control'!I15="","",'5 Valoración Control'!I15)</f>
        <v/>
      </c>
      <c r="J15" s="800"/>
      <c r="K15" s="803"/>
      <c r="L15" s="812"/>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97"/>
      <c r="B16" s="806"/>
      <c r="C16" s="800"/>
      <c r="D16" s="803"/>
      <c r="E16" s="809"/>
      <c r="F16" s="817"/>
      <c r="G16" s="806"/>
      <c r="H16" s="158" t="s">
        <v>234</v>
      </c>
      <c r="I16" s="156" t="str">
        <f>+IF('5 Valoración Control'!I16="","",'5 Valoración Control'!I16)</f>
        <v/>
      </c>
      <c r="J16" s="800"/>
      <c r="K16" s="803"/>
      <c r="L16" s="812"/>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97"/>
      <c r="B17" s="806"/>
      <c r="C17" s="800"/>
      <c r="D17" s="803"/>
      <c r="E17" s="809"/>
      <c r="F17" s="817"/>
      <c r="G17" s="806"/>
      <c r="H17" s="158" t="s">
        <v>235</v>
      </c>
      <c r="I17" s="156" t="str">
        <f>+IF('5 Valoración Control'!I17="","",'5 Valoración Control'!I17)</f>
        <v/>
      </c>
      <c r="J17" s="800"/>
      <c r="K17" s="803"/>
      <c r="L17" s="812"/>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97"/>
      <c r="B18" s="806"/>
      <c r="C18" s="800"/>
      <c r="D18" s="803"/>
      <c r="E18" s="809"/>
      <c r="F18" s="817" t="s">
        <v>237</v>
      </c>
      <c r="G18" s="806" t="str">
        <f>+IF('5 Valoración Control'!G18="","",'5 Valoración Control'!G18)</f>
        <v/>
      </c>
      <c r="H18" s="158" t="s">
        <v>233</v>
      </c>
      <c r="I18" s="156" t="str">
        <f>+IF('5 Valoración Control'!I18="","",'5 Valoración Control'!I18)</f>
        <v/>
      </c>
      <c r="J18" s="800"/>
      <c r="K18" s="803"/>
      <c r="L18" s="812"/>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97"/>
      <c r="B19" s="806"/>
      <c r="C19" s="800"/>
      <c r="D19" s="803"/>
      <c r="E19" s="809"/>
      <c r="F19" s="817"/>
      <c r="G19" s="806"/>
      <c r="H19" s="158" t="s">
        <v>234</v>
      </c>
      <c r="I19" s="156" t="str">
        <f>+IF('5 Valoración Control'!I19="","",'5 Valoración Control'!I19)</f>
        <v/>
      </c>
      <c r="J19" s="800"/>
      <c r="K19" s="803"/>
      <c r="L19" s="812"/>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97"/>
      <c r="B20" s="806"/>
      <c r="C20" s="800"/>
      <c r="D20" s="803"/>
      <c r="E20" s="809"/>
      <c r="F20" s="817"/>
      <c r="G20" s="806"/>
      <c r="H20" s="158" t="s">
        <v>235</v>
      </c>
      <c r="I20" s="156" t="str">
        <f>+IF('5 Valoración Control'!I20="","",'5 Valoración Control'!I20)</f>
        <v/>
      </c>
      <c r="J20" s="800"/>
      <c r="K20" s="803"/>
      <c r="L20" s="812"/>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97"/>
      <c r="B21" s="806"/>
      <c r="C21" s="800"/>
      <c r="D21" s="803"/>
      <c r="E21" s="809"/>
      <c r="F21" s="817" t="s">
        <v>238</v>
      </c>
      <c r="G21" s="806" t="str">
        <f>+IF('5 Valoración Control'!G21="","",'5 Valoración Control'!G21)</f>
        <v/>
      </c>
      <c r="H21" s="158" t="s">
        <v>233</v>
      </c>
      <c r="I21" s="156" t="str">
        <f>+IF('5 Valoración Control'!I21="","",'5 Valoración Control'!I21)</f>
        <v/>
      </c>
      <c r="J21" s="800"/>
      <c r="K21" s="803"/>
      <c r="L21" s="812"/>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97"/>
      <c r="B22" s="806"/>
      <c r="C22" s="800"/>
      <c r="D22" s="803"/>
      <c r="E22" s="809"/>
      <c r="F22" s="817"/>
      <c r="G22" s="806"/>
      <c r="H22" s="158" t="s">
        <v>234</v>
      </c>
      <c r="I22" s="156" t="str">
        <f>+IF('5 Valoración Control'!I22="","",'5 Valoración Control'!I22)</f>
        <v/>
      </c>
      <c r="J22" s="800"/>
      <c r="K22" s="803"/>
      <c r="L22" s="812"/>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97"/>
      <c r="B23" s="806"/>
      <c r="C23" s="800"/>
      <c r="D23" s="803"/>
      <c r="E23" s="809"/>
      <c r="F23" s="817"/>
      <c r="G23" s="806"/>
      <c r="H23" s="158" t="s">
        <v>235</v>
      </c>
      <c r="I23" s="156" t="str">
        <f>+IF('5 Valoración Control'!I23="","",'5 Valoración Control'!I23)</f>
        <v/>
      </c>
      <c r="J23" s="800"/>
      <c r="K23" s="803"/>
      <c r="L23" s="812"/>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97"/>
      <c r="B24" s="806"/>
      <c r="C24" s="800"/>
      <c r="D24" s="803"/>
      <c r="E24" s="809"/>
      <c r="F24" s="817" t="s">
        <v>239</v>
      </c>
      <c r="G24" s="806" t="str">
        <f>+IF('5 Valoración Control'!G24="","",'5 Valoración Control'!G24)</f>
        <v/>
      </c>
      <c r="H24" s="158" t="s">
        <v>233</v>
      </c>
      <c r="I24" s="156" t="str">
        <f>+IF('5 Valoración Control'!I24="","",'5 Valoración Control'!I24)</f>
        <v/>
      </c>
      <c r="J24" s="800"/>
      <c r="K24" s="803"/>
      <c r="L24" s="812"/>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97"/>
      <c r="B25" s="806"/>
      <c r="C25" s="800"/>
      <c r="D25" s="803"/>
      <c r="E25" s="809"/>
      <c r="F25" s="817"/>
      <c r="G25" s="806"/>
      <c r="H25" s="158" t="s">
        <v>234</v>
      </c>
      <c r="I25" s="156" t="str">
        <f>+IF('5 Valoración Control'!I25="","",'5 Valoración Control'!I25)</f>
        <v/>
      </c>
      <c r="J25" s="800"/>
      <c r="K25" s="803"/>
      <c r="L25" s="812"/>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98"/>
      <c r="B26" s="807"/>
      <c r="C26" s="801"/>
      <c r="D26" s="804"/>
      <c r="E26" s="810"/>
      <c r="F26" s="818"/>
      <c r="G26" s="807"/>
      <c r="H26" s="159" t="s">
        <v>235</v>
      </c>
      <c r="I26" s="157" t="str">
        <f>+IF('5 Valoración Control'!I26="","",'5 Valoración Control'!I26)</f>
        <v/>
      </c>
      <c r="J26" s="801"/>
      <c r="K26" s="804"/>
      <c r="L26" s="813"/>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84.75" customHeight="1" x14ac:dyDescent="0.2">
      <c r="A27" s="795" t="str">
        <f>'1 Contexto e Identificación'!$A$12</f>
        <v>R2</v>
      </c>
      <c r="B27" s="805" t="str">
        <f>+'1 Contexto e Identificación'!$E$12</f>
        <v>Posibilidad de recibir o solicitar cualquier dádiva o beneficio a nombre propio o de terceros con el objetivo de diligenciar la encuesta del SISBEN</v>
      </c>
      <c r="C27" s="799" t="str">
        <f>+'4 Mapa Calor Inherente'!$C$13</f>
        <v>Improbable</v>
      </c>
      <c r="D27" s="802" t="str">
        <f>+'4 Mapa Calor Inherente'!$D$13</f>
        <v>Mayor</v>
      </c>
      <c r="E27" s="808" t="str">
        <f>+'4 Mapa Calor Inherente'!$E$13</f>
        <v>Alto</v>
      </c>
      <c r="F27" s="819" t="s">
        <v>232</v>
      </c>
      <c r="G27" s="805" t="str">
        <f>+IF('5 Valoración Control'!G27="","",'5 Valoración Control'!G27)</f>
        <v>Suministro de información falsa y/o desactualizada por parte del ciudadano al momento de diligenciar la encuesta para acceder a los diferentes beneficios que otorgan los programas sociales</v>
      </c>
      <c r="H27" s="160" t="s">
        <v>233</v>
      </c>
      <c r="I27" s="148" t="str">
        <f>+IF('5 Valoración Control'!I27="","",'5 Valoración Control'!I27)</f>
        <v>Promover jornadas/campañas de concientización a la ciudadanía sobre la importancia de suministrar información veraz en la encuesta SISBEN, de acuerdo con los lineamientos del Departamento Nacional de Planeación (ferias y/o eventos institucionales)</v>
      </c>
      <c r="J27" s="799" t="str">
        <f>+'6 Mapa Calor Residual'!$C$13</f>
        <v>Rara vez</v>
      </c>
      <c r="K27" s="802" t="str">
        <f>+'6 Mapa Calor Residual'!$D$13</f>
        <v>Mayor</v>
      </c>
      <c r="L27" s="811" t="str">
        <f>+'6 Mapa Calor Residual'!$E$13</f>
        <v>Alto</v>
      </c>
      <c r="M27" s="225" t="s">
        <v>329</v>
      </c>
      <c r="N27" s="226" t="s">
        <v>422</v>
      </c>
      <c r="O27" s="88" t="s">
        <v>423</v>
      </c>
      <c r="P27" s="88" t="s">
        <v>410</v>
      </c>
      <c r="Q27" s="227">
        <v>44958</v>
      </c>
      <c r="R27" s="228">
        <v>45275</v>
      </c>
      <c r="S27" s="230" t="s">
        <v>376</v>
      </c>
      <c r="T27" s="227" t="s">
        <v>375</v>
      </c>
      <c r="U27" s="88" t="s">
        <v>377</v>
      </c>
      <c r="V27" s="435" t="s">
        <v>378</v>
      </c>
      <c r="W27" s="435" t="s">
        <v>379</v>
      </c>
      <c r="X27" s="435"/>
      <c r="Y27" s="226"/>
      <c r="Z27" s="88"/>
      <c r="AA27" s="122"/>
      <c r="AB27" s="232"/>
      <c r="AC27" s="201"/>
      <c r="AD27" s="201"/>
      <c r="AH27" s="190"/>
      <c r="AI27" s="213"/>
      <c r="AJ27" s="213"/>
      <c r="AK27" s="213"/>
      <c r="AL27" s="213"/>
      <c r="AM27" s="213"/>
      <c r="AN27" s="213"/>
      <c r="AO27" s="202"/>
      <c r="AP27" s="190"/>
      <c r="AQ27" s="190"/>
    </row>
    <row r="28" spans="1:43" ht="98.25" customHeight="1" x14ac:dyDescent="0.25">
      <c r="A28" s="796"/>
      <c r="B28" s="806"/>
      <c r="C28" s="800"/>
      <c r="D28" s="803"/>
      <c r="E28" s="809"/>
      <c r="F28" s="817"/>
      <c r="G28" s="806"/>
      <c r="H28" s="158" t="s">
        <v>234</v>
      </c>
      <c r="I28" s="156" t="str">
        <f>+IF('5 Valoración Control'!I28="","",'5 Valoración Control'!I28)</f>
        <v>Realizar controles a través de llamadas telefónicas para verificar el ejercicio de diligenciamiento de la encuesta por parte de los servidores publicos y contratistas que cumplen con esa actividad</v>
      </c>
      <c r="J28" s="800"/>
      <c r="K28" s="803"/>
      <c r="L28" s="812"/>
      <c r="M28" s="203" t="s">
        <v>329</v>
      </c>
      <c r="N28" s="204" t="s">
        <v>424</v>
      </c>
      <c r="O28" s="67" t="s">
        <v>411</v>
      </c>
      <c r="P28" s="67" t="s">
        <v>412</v>
      </c>
      <c r="Q28" s="227">
        <v>44958</v>
      </c>
      <c r="R28" s="228">
        <v>45291</v>
      </c>
      <c r="S28" s="208" t="s">
        <v>380</v>
      </c>
      <c r="T28" s="205" t="s">
        <v>381</v>
      </c>
      <c r="U28" s="67" t="s">
        <v>377</v>
      </c>
      <c r="V28" s="207" t="s">
        <v>378</v>
      </c>
      <c r="W28" s="207" t="s">
        <v>382</v>
      </c>
      <c r="X28" s="436"/>
      <c r="Y28" s="204"/>
      <c r="Z28" s="67"/>
      <c r="AA28" s="124"/>
      <c r="AB28" s="210"/>
      <c r="AC28" s="201"/>
      <c r="AD28" s="201"/>
    </row>
    <row r="29" spans="1:43" ht="12" customHeight="1" x14ac:dyDescent="0.25">
      <c r="A29" s="796"/>
      <c r="B29" s="806"/>
      <c r="C29" s="800"/>
      <c r="D29" s="803"/>
      <c r="E29" s="809"/>
      <c r="F29" s="817"/>
      <c r="G29" s="806"/>
      <c r="H29" s="158" t="s">
        <v>235</v>
      </c>
      <c r="I29" s="156" t="str">
        <f>+IF('5 Valoración Control'!I29="","",'5 Valoración Control'!I29)</f>
        <v/>
      </c>
      <c r="J29" s="800"/>
      <c r="K29" s="803"/>
      <c r="L29" s="812"/>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797"/>
      <c r="B30" s="806"/>
      <c r="C30" s="800"/>
      <c r="D30" s="803"/>
      <c r="E30" s="809"/>
      <c r="F30" s="817" t="s">
        <v>236</v>
      </c>
      <c r="G30" s="806" t="str">
        <f>+IF('5 Valoración Control'!G30="","",'5 Valoración Control'!G30)</f>
        <v/>
      </c>
      <c r="H30" s="158" t="s">
        <v>233</v>
      </c>
      <c r="I30" s="156" t="str">
        <f>+IF('5 Valoración Control'!I30="","",'5 Valoración Control'!I30)</f>
        <v/>
      </c>
      <c r="J30" s="800"/>
      <c r="K30" s="803"/>
      <c r="L30" s="812"/>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797"/>
      <c r="B31" s="806"/>
      <c r="C31" s="800"/>
      <c r="D31" s="803"/>
      <c r="E31" s="809"/>
      <c r="F31" s="817"/>
      <c r="G31" s="806"/>
      <c r="H31" s="158" t="s">
        <v>234</v>
      </c>
      <c r="I31" s="156" t="str">
        <f>+IF('5 Valoración Control'!I31="","",'5 Valoración Control'!I31)</f>
        <v/>
      </c>
      <c r="J31" s="800"/>
      <c r="K31" s="803"/>
      <c r="L31" s="812"/>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797"/>
      <c r="B32" s="806"/>
      <c r="C32" s="800"/>
      <c r="D32" s="803"/>
      <c r="E32" s="809"/>
      <c r="F32" s="817"/>
      <c r="G32" s="806"/>
      <c r="H32" s="158" t="s">
        <v>235</v>
      </c>
      <c r="I32" s="156" t="str">
        <f>+IF('5 Valoración Control'!I32="","",'5 Valoración Control'!I32)</f>
        <v/>
      </c>
      <c r="J32" s="800"/>
      <c r="K32" s="803"/>
      <c r="L32" s="812"/>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797"/>
      <c r="B33" s="806"/>
      <c r="C33" s="800"/>
      <c r="D33" s="803"/>
      <c r="E33" s="809"/>
      <c r="F33" s="817" t="s">
        <v>237</v>
      </c>
      <c r="G33" s="806" t="str">
        <f>+IF('5 Valoración Control'!G33="","",'5 Valoración Control'!G33)</f>
        <v/>
      </c>
      <c r="H33" s="158" t="s">
        <v>233</v>
      </c>
      <c r="I33" s="156" t="str">
        <f>+IF('5 Valoración Control'!I33="","",'5 Valoración Control'!I33)</f>
        <v/>
      </c>
      <c r="J33" s="800"/>
      <c r="K33" s="803"/>
      <c r="L33" s="812"/>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797"/>
      <c r="B34" s="806"/>
      <c r="C34" s="800"/>
      <c r="D34" s="803"/>
      <c r="E34" s="809"/>
      <c r="F34" s="817"/>
      <c r="G34" s="806"/>
      <c r="H34" s="158" t="s">
        <v>234</v>
      </c>
      <c r="I34" s="156" t="str">
        <f>+IF('5 Valoración Control'!I34="","",'5 Valoración Control'!I34)</f>
        <v/>
      </c>
      <c r="J34" s="800"/>
      <c r="K34" s="803"/>
      <c r="L34" s="812"/>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797"/>
      <c r="B35" s="806"/>
      <c r="C35" s="800"/>
      <c r="D35" s="803"/>
      <c r="E35" s="809"/>
      <c r="F35" s="817"/>
      <c r="G35" s="806"/>
      <c r="H35" s="158" t="s">
        <v>235</v>
      </c>
      <c r="I35" s="156" t="str">
        <f>+IF('5 Valoración Control'!I35="","",'5 Valoración Control'!I35)</f>
        <v/>
      </c>
      <c r="J35" s="800"/>
      <c r="K35" s="803"/>
      <c r="L35" s="812"/>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797"/>
      <c r="B36" s="806"/>
      <c r="C36" s="800"/>
      <c r="D36" s="803"/>
      <c r="E36" s="809"/>
      <c r="F36" s="817" t="s">
        <v>238</v>
      </c>
      <c r="G36" s="806" t="str">
        <f>+IF('5 Valoración Control'!G36="","",'5 Valoración Control'!G36)</f>
        <v/>
      </c>
      <c r="H36" s="158" t="s">
        <v>233</v>
      </c>
      <c r="I36" s="156" t="str">
        <f>+IF('5 Valoración Control'!I36="","",'5 Valoración Control'!I36)</f>
        <v/>
      </c>
      <c r="J36" s="800"/>
      <c r="K36" s="803"/>
      <c r="L36" s="812"/>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797"/>
      <c r="B37" s="806"/>
      <c r="C37" s="800"/>
      <c r="D37" s="803"/>
      <c r="E37" s="809"/>
      <c r="F37" s="817"/>
      <c r="G37" s="806"/>
      <c r="H37" s="158" t="s">
        <v>234</v>
      </c>
      <c r="I37" s="156" t="str">
        <f>+IF('5 Valoración Control'!I37="","",'5 Valoración Control'!I37)</f>
        <v/>
      </c>
      <c r="J37" s="800"/>
      <c r="K37" s="803"/>
      <c r="L37" s="812"/>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797"/>
      <c r="B38" s="806"/>
      <c r="C38" s="800"/>
      <c r="D38" s="803"/>
      <c r="E38" s="809"/>
      <c r="F38" s="817"/>
      <c r="G38" s="806"/>
      <c r="H38" s="158" t="s">
        <v>235</v>
      </c>
      <c r="I38" s="156" t="str">
        <f>+IF('5 Valoración Control'!I38="","",'5 Valoración Control'!I38)</f>
        <v/>
      </c>
      <c r="J38" s="800"/>
      <c r="K38" s="803"/>
      <c r="L38" s="812"/>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797"/>
      <c r="B39" s="806"/>
      <c r="C39" s="800"/>
      <c r="D39" s="803"/>
      <c r="E39" s="809"/>
      <c r="F39" s="817" t="s">
        <v>239</v>
      </c>
      <c r="G39" s="806" t="str">
        <f>+IF('5 Valoración Control'!G39="","",'5 Valoración Control'!G39)</f>
        <v/>
      </c>
      <c r="H39" s="158" t="s">
        <v>233</v>
      </c>
      <c r="I39" s="156" t="str">
        <f>+IF('5 Valoración Control'!I39="","",'5 Valoración Control'!I39)</f>
        <v/>
      </c>
      <c r="J39" s="800"/>
      <c r="K39" s="803"/>
      <c r="L39" s="812"/>
      <c r="M39" s="203"/>
      <c r="N39" s="204"/>
      <c r="O39" s="67"/>
      <c r="P39" s="67"/>
      <c r="Q39" s="205"/>
      <c r="R39" s="206"/>
      <c r="S39" s="208"/>
      <c r="T39" s="205"/>
      <c r="U39" s="67"/>
      <c r="V39" s="207"/>
      <c r="W39" s="207"/>
      <c r="X39" s="209"/>
      <c r="Y39" s="204"/>
      <c r="Z39" s="67"/>
      <c r="AA39" s="124"/>
      <c r="AB39" s="210"/>
    </row>
    <row r="40" spans="1:41" ht="12" customHeight="1" x14ac:dyDescent="0.25">
      <c r="A40" s="797"/>
      <c r="B40" s="806"/>
      <c r="C40" s="800"/>
      <c r="D40" s="803"/>
      <c r="E40" s="809"/>
      <c r="F40" s="817"/>
      <c r="G40" s="806"/>
      <c r="H40" s="158" t="s">
        <v>234</v>
      </c>
      <c r="I40" s="156" t="str">
        <f>+IF('5 Valoración Control'!I40="","",'5 Valoración Control'!I40)</f>
        <v/>
      </c>
      <c r="J40" s="800"/>
      <c r="K40" s="803"/>
      <c r="L40" s="812"/>
      <c r="M40" s="203"/>
      <c r="N40" s="204"/>
      <c r="O40" s="67"/>
      <c r="P40" s="67"/>
      <c r="Q40" s="205"/>
      <c r="R40" s="206"/>
      <c r="S40" s="208"/>
      <c r="T40" s="205"/>
      <c r="U40" s="67"/>
      <c r="V40" s="207"/>
      <c r="W40" s="207"/>
      <c r="X40" s="209"/>
      <c r="Y40" s="204"/>
      <c r="Z40" s="67"/>
      <c r="AA40" s="124"/>
      <c r="AB40" s="210"/>
    </row>
    <row r="41" spans="1:41" ht="12" customHeight="1" thickBot="1" x14ac:dyDescent="0.3">
      <c r="A41" s="798"/>
      <c r="B41" s="807"/>
      <c r="C41" s="801"/>
      <c r="D41" s="804"/>
      <c r="E41" s="810"/>
      <c r="F41" s="818"/>
      <c r="G41" s="807"/>
      <c r="H41" s="159" t="s">
        <v>235</v>
      </c>
      <c r="I41" s="157" t="str">
        <f>+IF('5 Valoración Control'!I41="","",'5 Valoración Control'!I41)</f>
        <v/>
      </c>
      <c r="J41" s="801"/>
      <c r="K41" s="804"/>
      <c r="L41" s="813"/>
      <c r="M41" s="217"/>
      <c r="N41" s="218"/>
      <c r="O41" s="81"/>
      <c r="P41" s="81"/>
      <c r="Q41" s="219"/>
      <c r="R41" s="220"/>
      <c r="S41" s="222"/>
      <c r="T41" s="219"/>
      <c r="U41" s="81"/>
      <c r="V41" s="221"/>
      <c r="W41" s="221"/>
      <c r="X41" s="223"/>
      <c r="Y41" s="218"/>
      <c r="Z41" s="81"/>
      <c r="AA41" s="126"/>
      <c r="AB41" s="224"/>
    </row>
    <row r="42" spans="1:41" ht="87" customHeight="1" x14ac:dyDescent="0.25">
      <c r="A42" s="796" t="str">
        <f>'1 Contexto e Identificación'!$A$13</f>
        <v>R3</v>
      </c>
      <c r="B42" s="805"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2" s="799" t="str">
        <f>+'4 Mapa Calor Inherente'!$C$14</f>
        <v>Improbable</v>
      </c>
      <c r="D42" s="802" t="str">
        <f>+'4 Mapa Calor Inherente'!$D$14</f>
        <v>Catastrófico</v>
      </c>
      <c r="E42" s="808" t="str">
        <f>+'4 Mapa Calor Inherente'!$E$14</f>
        <v>Extremo</v>
      </c>
      <c r="F42" s="819" t="s">
        <v>232</v>
      </c>
      <c r="G42" s="805" t="str">
        <f>+IF('5 Valoración Control'!G42="","",'5 Valoración Control'!G42)</f>
        <v>Manipular la información u omitir evidencias y requisitos de la norma urbanística</v>
      </c>
      <c r="H42" s="160" t="s">
        <v>233</v>
      </c>
      <c r="I42" s="148" t="str">
        <f>+IF('5 Valoración Control'!I42="","",'5 Valoración Control'!I42)</f>
        <v>Verificar los requisitos de las licencias de acuerdo con la norma, a través de las listas de Chequeo (formato Informe técnico F-DPM-1220-238,37-012 y Control de Licencias F-GDPM-1220-238,37-018)</v>
      </c>
      <c r="J42" s="799" t="str">
        <f>+'6 Mapa Calor Residual'!$C$14</f>
        <v>Rara vez</v>
      </c>
      <c r="K42" s="802" t="str">
        <f>+'6 Mapa Calor Residual'!$D$14</f>
        <v>Catastrófico</v>
      </c>
      <c r="L42" s="811" t="str">
        <f>+'6 Mapa Calor Residual'!$E$14</f>
        <v>Extremo</v>
      </c>
      <c r="M42" s="225" t="s">
        <v>329</v>
      </c>
      <c r="N42" s="226" t="s">
        <v>395</v>
      </c>
      <c r="O42" s="88" t="s">
        <v>385</v>
      </c>
      <c r="P42" s="88" t="s">
        <v>386</v>
      </c>
      <c r="Q42" s="227">
        <v>44958</v>
      </c>
      <c r="R42" s="228">
        <v>45275</v>
      </c>
      <c r="S42" s="230" t="s">
        <v>387</v>
      </c>
      <c r="T42" s="227" t="s">
        <v>388</v>
      </c>
      <c r="U42" s="88" t="s">
        <v>389</v>
      </c>
      <c r="V42" s="229" t="s">
        <v>378</v>
      </c>
      <c r="W42" s="229" t="s">
        <v>426</v>
      </c>
      <c r="X42" s="231"/>
      <c r="Y42" s="439"/>
      <c r="Z42" s="88"/>
      <c r="AA42" s="122"/>
      <c r="AB42" s="232"/>
    </row>
    <row r="43" spans="1:41" ht="48.75" customHeight="1" x14ac:dyDescent="0.25">
      <c r="A43" s="797"/>
      <c r="B43" s="806"/>
      <c r="C43" s="800"/>
      <c r="D43" s="803"/>
      <c r="E43" s="809"/>
      <c r="F43" s="817"/>
      <c r="G43" s="806"/>
      <c r="H43" s="158" t="s">
        <v>234</v>
      </c>
      <c r="I43" s="156" t="str">
        <f>+IF('5 Valoración Control'!I43="","",'5 Valoración Control'!I43)</f>
        <v xml:space="preserve">Revisión técnica documental de los informes emitidos por los profesionales encargados de las visitas </v>
      </c>
      <c r="J43" s="800"/>
      <c r="K43" s="803"/>
      <c r="L43" s="812"/>
      <c r="M43" s="203" t="s">
        <v>329</v>
      </c>
      <c r="N43" s="204" t="s">
        <v>396</v>
      </c>
      <c r="O43" s="67" t="s">
        <v>390</v>
      </c>
      <c r="P43" s="67" t="s">
        <v>425</v>
      </c>
      <c r="Q43" s="205">
        <v>44958</v>
      </c>
      <c r="R43" s="206">
        <v>45275</v>
      </c>
      <c r="S43" s="230" t="s">
        <v>391</v>
      </c>
      <c r="T43" s="227" t="s">
        <v>388</v>
      </c>
      <c r="U43" s="88" t="s">
        <v>389</v>
      </c>
      <c r="V43" s="229" t="s">
        <v>378</v>
      </c>
      <c r="W43" s="207" t="s">
        <v>428</v>
      </c>
      <c r="X43" s="209"/>
      <c r="Y43" s="440"/>
      <c r="Z43" s="67"/>
      <c r="AA43" s="124"/>
      <c r="AB43" s="210"/>
    </row>
    <row r="44" spans="1:41" ht="86.25" customHeight="1" x14ac:dyDescent="0.25">
      <c r="A44" s="797"/>
      <c r="B44" s="806"/>
      <c r="C44" s="800"/>
      <c r="D44" s="803"/>
      <c r="E44" s="809"/>
      <c r="F44" s="817"/>
      <c r="G44" s="806"/>
      <c r="H44" s="158" t="s">
        <v>235</v>
      </c>
      <c r="I44" s="156" t="str">
        <f>+IF('5 Valoración Control'!I44="","",'5 Valoración Control'!I44)</f>
        <v xml:space="preserve">Reuniones periódicas del Comité de Reacción Inmediata de Bucaramanga -RIMB para presentar los casos de control de obra, que estén incumpliendo con los planos aprobados por las Curadurías Urbanas. </v>
      </c>
      <c r="J44" s="800"/>
      <c r="K44" s="803"/>
      <c r="L44" s="812"/>
      <c r="M44" s="203" t="s">
        <v>329</v>
      </c>
      <c r="N44" s="204" t="s">
        <v>416</v>
      </c>
      <c r="O44" s="67" t="s">
        <v>415</v>
      </c>
      <c r="P44" s="67" t="s">
        <v>425</v>
      </c>
      <c r="Q44" s="205">
        <v>44958</v>
      </c>
      <c r="R44" s="206">
        <v>45275</v>
      </c>
      <c r="S44" s="208" t="s">
        <v>392</v>
      </c>
      <c r="T44" s="205" t="s">
        <v>388</v>
      </c>
      <c r="U44" s="67" t="s">
        <v>393</v>
      </c>
      <c r="V44" s="207" t="s">
        <v>378</v>
      </c>
      <c r="W44" s="207" t="s">
        <v>427</v>
      </c>
      <c r="X44" s="209"/>
      <c r="Y44" s="440"/>
      <c r="Z44" s="67"/>
      <c r="AA44" s="124"/>
      <c r="AB44" s="210"/>
    </row>
    <row r="45" spans="1:41" x14ac:dyDescent="0.25">
      <c r="A45" s="797"/>
      <c r="B45" s="806"/>
      <c r="C45" s="800"/>
      <c r="D45" s="803"/>
      <c r="E45" s="809"/>
      <c r="F45" s="817" t="s">
        <v>236</v>
      </c>
      <c r="G45" s="806" t="str">
        <f>+IF('5 Valoración Control'!G45="","",'5 Valoración Control'!G45)</f>
        <v/>
      </c>
      <c r="H45" s="158" t="s">
        <v>233</v>
      </c>
      <c r="I45" s="156" t="str">
        <f>+IF('5 Valoración Control'!I45="","",'5 Valoración Control'!I45)</f>
        <v/>
      </c>
      <c r="J45" s="800"/>
      <c r="K45" s="803"/>
      <c r="L45" s="812"/>
      <c r="M45" s="203"/>
      <c r="N45" s="204"/>
      <c r="O45" s="67"/>
      <c r="P45" s="67"/>
      <c r="Q45" s="205"/>
      <c r="R45" s="206"/>
      <c r="S45" s="208"/>
      <c r="T45" s="205"/>
      <c r="U45" s="67"/>
      <c r="V45" s="207"/>
      <c r="W45" s="207"/>
      <c r="X45" s="209"/>
      <c r="Y45" s="204"/>
      <c r="Z45" s="67"/>
      <c r="AA45" s="124"/>
      <c r="AB45" s="210"/>
    </row>
    <row r="46" spans="1:41" x14ac:dyDescent="0.25">
      <c r="A46" s="797"/>
      <c r="B46" s="806"/>
      <c r="C46" s="800"/>
      <c r="D46" s="803"/>
      <c r="E46" s="809"/>
      <c r="F46" s="817"/>
      <c r="G46" s="806"/>
      <c r="H46" s="158" t="s">
        <v>234</v>
      </c>
      <c r="I46" s="156" t="str">
        <f>+IF('5 Valoración Control'!I46="","",'5 Valoración Control'!I46)</f>
        <v/>
      </c>
      <c r="J46" s="800"/>
      <c r="K46" s="803"/>
      <c r="L46" s="812"/>
      <c r="M46" s="203"/>
      <c r="N46" s="204"/>
      <c r="O46" s="67"/>
      <c r="P46" s="67"/>
      <c r="Q46" s="205"/>
      <c r="R46" s="206"/>
      <c r="S46" s="208"/>
      <c r="T46" s="205"/>
      <c r="U46" s="67"/>
      <c r="V46" s="207"/>
      <c r="W46" s="207"/>
      <c r="X46" s="209"/>
      <c r="Y46" s="204"/>
      <c r="Z46" s="67"/>
      <c r="AA46" s="124"/>
      <c r="AB46" s="210"/>
    </row>
    <row r="47" spans="1:41" x14ac:dyDescent="0.25">
      <c r="A47" s="797"/>
      <c r="B47" s="806"/>
      <c r="C47" s="800"/>
      <c r="D47" s="803"/>
      <c r="E47" s="809"/>
      <c r="F47" s="817"/>
      <c r="G47" s="806"/>
      <c r="H47" s="158" t="s">
        <v>235</v>
      </c>
      <c r="I47" s="156" t="str">
        <f>+IF('5 Valoración Control'!I47="","",'5 Valoración Control'!I47)</f>
        <v/>
      </c>
      <c r="J47" s="800"/>
      <c r="K47" s="803"/>
      <c r="L47" s="812"/>
      <c r="M47" s="203"/>
      <c r="N47" s="204"/>
      <c r="O47" s="67"/>
      <c r="P47" s="67"/>
      <c r="Q47" s="205"/>
      <c r="R47" s="206"/>
      <c r="S47" s="208"/>
      <c r="T47" s="205"/>
      <c r="U47" s="67"/>
      <c r="V47" s="207"/>
      <c r="W47" s="207"/>
      <c r="X47" s="209"/>
      <c r="Y47" s="204"/>
      <c r="Z47" s="67"/>
      <c r="AA47" s="124"/>
      <c r="AB47" s="210"/>
    </row>
    <row r="48" spans="1:41" x14ac:dyDescent="0.25">
      <c r="A48" s="797"/>
      <c r="B48" s="806"/>
      <c r="C48" s="800"/>
      <c r="D48" s="803"/>
      <c r="E48" s="809"/>
      <c r="F48" s="817" t="s">
        <v>237</v>
      </c>
      <c r="G48" s="806" t="str">
        <f>+IF('5 Valoración Control'!G48="","",'5 Valoración Control'!G48)</f>
        <v/>
      </c>
      <c r="H48" s="158" t="s">
        <v>233</v>
      </c>
      <c r="I48" s="156" t="str">
        <f>+IF('5 Valoración Control'!I48="","",'5 Valoración Control'!I48)</f>
        <v/>
      </c>
      <c r="J48" s="800"/>
      <c r="K48" s="803"/>
      <c r="L48" s="812"/>
      <c r="M48" s="203"/>
      <c r="N48" s="204"/>
      <c r="O48" s="67"/>
      <c r="P48" s="67"/>
      <c r="Q48" s="205"/>
      <c r="R48" s="206"/>
      <c r="S48" s="208"/>
      <c r="T48" s="205"/>
      <c r="U48" s="67"/>
      <c r="V48" s="207"/>
      <c r="W48" s="207"/>
      <c r="X48" s="209"/>
      <c r="Y48" s="204"/>
      <c r="Z48" s="67"/>
      <c r="AA48" s="124"/>
      <c r="AB48" s="210"/>
    </row>
    <row r="49" spans="1:28" x14ac:dyDescent="0.25">
      <c r="A49" s="797"/>
      <c r="B49" s="806"/>
      <c r="C49" s="800"/>
      <c r="D49" s="803"/>
      <c r="E49" s="809"/>
      <c r="F49" s="817"/>
      <c r="G49" s="806"/>
      <c r="H49" s="158" t="s">
        <v>234</v>
      </c>
      <c r="I49" s="156" t="str">
        <f>+IF('5 Valoración Control'!I49="","",'5 Valoración Control'!I49)</f>
        <v/>
      </c>
      <c r="J49" s="800"/>
      <c r="K49" s="803"/>
      <c r="L49" s="812"/>
      <c r="M49" s="203"/>
      <c r="N49" s="204"/>
      <c r="O49" s="67"/>
      <c r="P49" s="67"/>
      <c r="Q49" s="205"/>
      <c r="R49" s="206"/>
      <c r="S49" s="208"/>
      <c r="T49" s="205"/>
      <c r="U49" s="67"/>
      <c r="V49" s="207"/>
      <c r="W49" s="207"/>
      <c r="X49" s="209"/>
      <c r="Y49" s="204"/>
      <c r="Z49" s="67"/>
      <c r="AA49" s="124"/>
      <c r="AB49" s="210"/>
    </row>
    <row r="50" spans="1:28" x14ac:dyDescent="0.25">
      <c r="A50" s="797"/>
      <c r="B50" s="806"/>
      <c r="C50" s="800"/>
      <c r="D50" s="803"/>
      <c r="E50" s="809"/>
      <c r="F50" s="817"/>
      <c r="G50" s="806"/>
      <c r="H50" s="158" t="s">
        <v>235</v>
      </c>
      <c r="I50" s="156" t="str">
        <f>+IF('5 Valoración Control'!I50="","",'5 Valoración Control'!I50)</f>
        <v/>
      </c>
      <c r="J50" s="800"/>
      <c r="K50" s="803"/>
      <c r="L50" s="812"/>
      <c r="M50" s="203"/>
      <c r="N50" s="204"/>
      <c r="O50" s="67"/>
      <c r="P50" s="67"/>
      <c r="Q50" s="205"/>
      <c r="R50" s="206"/>
      <c r="S50" s="208"/>
      <c r="T50" s="205"/>
      <c r="U50" s="67"/>
      <c r="V50" s="207"/>
      <c r="W50" s="207"/>
      <c r="X50" s="209"/>
      <c r="Y50" s="204"/>
      <c r="Z50" s="67"/>
      <c r="AA50" s="124"/>
      <c r="AB50" s="210"/>
    </row>
    <row r="51" spans="1:28" x14ac:dyDescent="0.25">
      <c r="A51" s="797"/>
      <c r="B51" s="806"/>
      <c r="C51" s="800"/>
      <c r="D51" s="803"/>
      <c r="E51" s="809"/>
      <c r="F51" s="817" t="s">
        <v>238</v>
      </c>
      <c r="G51" s="806" t="str">
        <f>+IF('5 Valoración Control'!G51="","",'5 Valoración Control'!G51)</f>
        <v/>
      </c>
      <c r="H51" s="158" t="s">
        <v>233</v>
      </c>
      <c r="I51" s="156" t="str">
        <f>+IF('5 Valoración Control'!I51="","",'5 Valoración Control'!I51)</f>
        <v/>
      </c>
      <c r="J51" s="800"/>
      <c r="K51" s="803"/>
      <c r="L51" s="812"/>
      <c r="M51" s="203"/>
      <c r="N51" s="204"/>
      <c r="O51" s="67"/>
      <c r="P51" s="67"/>
      <c r="Q51" s="205"/>
      <c r="R51" s="206"/>
      <c r="S51" s="208"/>
      <c r="T51" s="205"/>
      <c r="U51" s="67"/>
      <c r="V51" s="207"/>
      <c r="W51" s="207"/>
      <c r="X51" s="209"/>
      <c r="Y51" s="204"/>
      <c r="Z51" s="67"/>
      <c r="AA51" s="124"/>
      <c r="AB51" s="210"/>
    </row>
    <row r="52" spans="1:28" x14ac:dyDescent="0.25">
      <c r="A52" s="797"/>
      <c r="B52" s="806"/>
      <c r="C52" s="800"/>
      <c r="D52" s="803"/>
      <c r="E52" s="809"/>
      <c r="F52" s="817"/>
      <c r="G52" s="806"/>
      <c r="H52" s="158" t="s">
        <v>234</v>
      </c>
      <c r="I52" s="156" t="str">
        <f>+IF('5 Valoración Control'!I52="","",'5 Valoración Control'!I52)</f>
        <v/>
      </c>
      <c r="J52" s="800"/>
      <c r="K52" s="803"/>
      <c r="L52" s="812"/>
      <c r="M52" s="203"/>
      <c r="N52" s="204"/>
      <c r="O52" s="67"/>
      <c r="P52" s="67"/>
      <c r="Q52" s="205"/>
      <c r="R52" s="206"/>
      <c r="S52" s="208"/>
      <c r="T52" s="205"/>
      <c r="U52" s="67"/>
      <c r="V52" s="207"/>
      <c r="W52" s="207"/>
      <c r="X52" s="209"/>
      <c r="Y52" s="204"/>
      <c r="Z52" s="67"/>
      <c r="AA52" s="124"/>
      <c r="AB52" s="210"/>
    </row>
    <row r="53" spans="1:28" x14ac:dyDescent="0.25">
      <c r="A53" s="797"/>
      <c r="B53" s="806"/>
      <c r="C53" s="800"/>
      <c r="D53" s="803"/>
      <c r="E53" s="809"/>
      <c r="F53" s="817"/>
      <c r="G53" s="806"/>
      <c r="H53" s="158" t="s">
        <v>235</v>
      </c>
      <c r="I53" s="156" t="str">
        <f>+IF('5 Valoración Control'!I53="","",'5 Valoración Control'!I53)</f>
        <v/>
      </c>
      <c r="J53" s="800"/>
      <c r="K53" s="803"/>
      <c r="L53" s="812"/>
      <c r="M53" s="203"/>
      <c r="N53" s="204"/>
      <c r="O53" s="67"/>
      <c r="P53" s="67"/>
      <c r="Q53" s="205"/>
      <c r="R53" s="206"/>
      <c r="S53" s="208"/>
      <c r="T53" s="205"/>
      <c r="U53" s="67"/>
      <c r="V53" s="207"/>
      <c r="W53" s="207"/>
      <c r="X53" s="209"/>
      <c r="Y53" s="204"/>
      <c r="Z53" s="67"/>
      <c r="AA53" s="124"/>
      <c r="AB53" s="210"/>
    </row>
    <row r="54" spans="1:28" x14ac:dyDescent="0.25">
      <c r="A54" s="797"/>
      <c r="B54" s="806"/>
      <c r="C54" s="800"/>
      <c r="D54" s="803"/>
      <c r="E54" s="809"/>
      <c r="F54" s="817" t="s">
        <v>239</v>
      </c>
      <c r="G54" s="806" t="str">
        <f>+IF('5 Valoración Control'!G54="","",'5 Valoración Control'!G54)</f>
        <v/>
      </c>
      <c r="H54" s="158" t="s">
        <v>233</v>
      </c>
      <c r="I54" s="156" t="str">
        <f>+IF('5 Valoración Control'!I54="","",'5 Valoración Control'!I54)</f>
        <v/>
      </c>
      <c r="J54" s="800"/>
      <c r="K54" s="803"/>
      <c r="L54" s="812"/>
      <c r="M54" s="203"/>
      <c r="N54" s="204"/>
      <c r="O54" s="67"/>
      <c r="P54" s="67"/>
      <c r="Q54" s="205"/>
      <c r="R54" s="206"/>
      <c r="S54" s="208"/>
      <c r="T54" s="205"/>
      <c r="U54" s="67"/>
      <c r="V54" s="207"/>
      <c r="W54" s="207"/>
      <c r="X54" s="209"/>
      <c r="Y54" s="204"/>
      <c r="Z54" s="67"/>
      <c r="AA54" s="124"/>
      <c r="AB54" s="210"/>
    </row>
    <row r="55" spans="1:28" x14ac:dyDescent="0.25">
      <c r="A55" s="797"/>
      <c r="B55" s="806"/>
      <c r="C55" s="800"/>
      <c r="D55" s="803"/>
      <c r="E55" s="809"/>
      <c r="F55" s="817"/>
      <c r="G55" s="806"/>
      <c r="H55" s="158" t="s">
        <v>234</v>
      </c>
      <c r="I55" s="156" t="str">
        <f>+IF('5 Valoración Control'!I55="","",'5 Valoración Control'!I55)</f>
        <v/>
      </c>
      <c r="J55" s="800"/>
      <c r="K55" s="803"/>
      <c r="L55" s="812"/>
      <c r="M55" s="203"/>
      <c r="N55" s="204"/>
      <c r="O55" s="67"/>
      <c r="P55" s="67"/>
      <c r="Q55" s="205"/>
      <c r="R55" s="206"/>
      <c r="S55" s="208"/>
      <c r="T55" s="205"/>
      <c r="U55" s="67"/>
      <c r="V55" s="207"/>
      <c r="W55" s="207"/>
      <c r="X55" s="209"/>
      <c r="Y55" s="204"/>
      <c r="Z55" s="67"/>
      <c r="AA55" s="124"/>
      <c r="AB55" s="210"/>
    </row>
    <row r="56" spans="1:28" ht="12.75" thickBot="1" x14ac:dyDescent="0.3">
      <c r="A56" s="798"/>
      <c r="B56" s="807"/>
      <c r="C56" s="801"/>
      <c r="D56" s="804"/>
      <c r="E56" s="810"/>
      <c r="F56" s="818"/>
      <c r="G56" s="807"/>
      <c r="H56" s="159" t="s">
        <v>235</v>
      </c>
      <c r="I56" s="157" t="str">
        <f>+IF('5 Valoración Control'!I56="","",'5 Valoración Control'!I56)</f>
        <v/>
      </c>
      <c r="J56" s="801"/>
      <c r="K56" s="804"/>
      <c r="L56" s="813"/>
      <c r="M56" s="217"/>
      <c r="N56" s="218"/>
      <c r="O56" s="81"/>
      <c r="P56" s="81"/>
      <c r="Q56" s="219"/>
      <c r="R56" s="220"/>
      <c r="S56" s="222"/>
      <c r="T56" s="219"/>
      <c r="U56" s="81"/>
      <c r="V56" s="221"/>
      <c r="W56" s="221"/>
      <c r="X56" s="223"/>
      <c r="Y56" s="218"/>
      <c r="Z56" s="81"/>
      <c r="AA56" s="126"/>
      <c r="AB56" s="224"/>
    </row>
    <row r="57" spans="1:28" x14ac:dyDescent="0.25">
      <c r="A57" s="795" t="str">
        <f>'1 Contexto e Identificación'!$A$14</f>
        <v>R4</v>
      </c>
      <c r="B57" s="820" t="str">
        <f>+'1 Contexto e Identificación'!$E$14</f>
        <v xml:space="preserve">  </v>
      </c>
      <c r="C57" s="814" t="str">
        <f>+'4 Mapa Calor Inherente'!$C$15</f>
        <v/>
      </c>
      <c r="D57" s="815" t="str">
        <f>+'4 Mapa Calor Inherente'!$D$15</f>
        <v/>
      </c>
      <c r="E57" s="821" t="str">
        <f>+'4 Mapa Calor Inherente'!$E$15</f>
        <v/>
      </c>
      <c r="F57" s="822" t="s">
        <v>232</v>
      </c>
      <c r="G57" s="820" t="str">
        <f>+IF('5 Valoración Control'!G57="","",'5 Valoración Control'!G57)</f>
        <v/>
      </c>
      <c r="H57" s="169" t="s">
        <v>233</v>
      </c>
      <c r="I57" s="170" t="str">
        <f>+IF('5 Valoración Control'!I57="","",'5 Valoración Control'!I57)</f>
        <v/>
      </c>
      <c r="J57" s="814" t="str">
        <f>+'6 Mapa Calor Residual'!$C$15</f>
        <v/>
      </c>
      <c r="K57" s="815" t="str">
        <f>+'6 Mapa Calor Residual'!$D$15</f>
        <v/>
      </c>
      <c r="L57" s="816" t="str">
        <f>+'6 Mapa Calor Residual'!$E$15</f>
        <v/>
      </c>
      <c r="M57" s="191"/>
      <c r="N57" s="192"/>
      <c r="O57" s="193"/>
      <c r="P57" s="193"/>
      <c r="Q57" s="194"/>
      <c r="R57" s="195"/>
      <c r="S57" s="197"/>
      <c r="T57" s="194"/>
      <c r="U57" s="193"/>
      <c r="V57" s="196"/>
      <c r="W57" s="196"/>
      <c r="X57" s="199"/>
      <c r="Y57" s="192"/>
      <c r="Z57" s="193"/>
      <c r="AA57" s="198"/>
      <c r="AB57" s="200"/>
    </row>
    <row r="58" spans="1:28" x14ac:dyDescent="0.25">
      <c r="A58" s="797"/>
      <c r="B58" s="806"/>
      <c r="C58" s="800"/>
      <c r="D58" s="803"/>
      <c r="E58" s="809"/>
      <c r="F58" s="817"/>
      <c r="G58" s="806"/>
      <c r="H58" s="158" t="s">
        <v>234</v>
      </c>
      <c r="I58" s="156" t="str">
        <f>+IF('5 Valoración Control'!I58="","",'5 Valoración Control'!I58)</f>
        <v/>
      </c>
      <c r="J58" s="800"/>
      <c r="K58" s="803"/>
      <c r="L58" s="812"/>
      <c r="M58" s="203"/>
      <c r="N58" s="204"/>
      <c r="O58" s="67"/>
      <c r="P58" s="67"/>
      <c r="Q58" s="205"/>
      <c r="R58" s="206"/>
      <c r="S58" s="208"/>
      <c r="T58" s="205"/>
      <c r="U58" s="67"/>
      <c r="V58" s="207"/>
      <c r="W58" s="207"/>
      <c r="X58" s="209"/>
      <c r="Y58" s="204"/>
      <c r="Z58" s="67"/>
      <c r="AA58" s="124"/>
      <c r="AB58" s="210"/>
    </row>
    <row r="59" spans="1:28" x14ac:dyDescent="0.25">
      <c r="A59" s="797"/>
      <c r="B59" s="806"/>
      <c r="C59" s="800"/>
      <c r="D59" s="803"/>
      <c r="E59" s="809"/>
      <c r="F59" s="817"/>
      <c r="G59" s="806"/>
      <c r="H59" s="158" t="s">
        <v>235</v>
      </c>
      <c r="I59" s="156" t="str">
        <f>+IF('5 Valoración Control'!I59="","",'5 Valoración Control'!I59)</f>
        <v/>
      </c>
      <c r="J59" s="800"/>
      <c r="K59" s="803"/>
      <c r="L59" s="812"/>
      <c r="M59" s="203"/>
      <c r="N59" s="204"/>
      <c r="O59" s="67"/>
      <c r="P59" s="67"/>
      <c r="Q59" s="205"/>
      <c r="R59" s="206"/>
      <c r="S59" s="208"/>
      <c r="T59" s="205"/>
      <c r="U59" s="67"/>
      <c r="V59" s="207"/>
      <c r="W59" s="207"/>
      <c r="X59" s="209"/>
      <c r="Y59" s="204"/>
      <c r="Z59" s="67"/>
      <c r="AA59" s="124"/>
      <c r="AB59" s="210"/>
    </row>
    <row r="60" spans="1:28" x14ac:dyDescent="0.25">
      <c r="A60" s="797"/>
      <c r="B60" s="806"/>
      <c r="C60" s="800"/>
      <c r="D60" s="803"/>
      <c r="E60" s="809"/>
      <c r="F60" s="817" t="s">
        <v>236</v>
      </c>
      <c r="G60" s="806" t="str">
        <f>+IF('5 Valoración Control'!G60="","",'5 Valoración Control'!G60)</f>
        <v/>
      </c>
      <c r="H60" s="158" t="s">
        <v>233</v>
      </c>
      <c r="I60" s="156" t="str">
        <f>+IF('5 Valoración Control'!I60="","",'5 Valoración Control'!I60)</f>
        <v/>
      </c>
      <c r="J60" s="800"/>
      <c r="K60" s="803"/>
      <c r="L60" s="812"/>
      <c r="M60" s="203"/>
      <c r="N60" s="204"/>
      <c r="O60" s="67"/>
      <c r="P60" s="67"/>
      <c r="Q60" s="205"/>
      <c r="R60" s="206"/>
      <c r="S60" s="208"/>
      <c r="T60" s="205"/>
      <c r="U60" s="67"/>
      <c r="V60" s="207"/>
      <c r="W60" s="207"/>
      <c r="X60" s="209"/>
      <c r="Y60" s="204"/>
      <c r="Z60" s="67"/>
      <c r="AA60" s="124"/>
      <c r="AB60" s="210"/>
    </row>
    <row r="61" spans="1:28" x14ac:dyDescent="0.25">
      <c r="A61" s="797"/>
      <c r="B61" s="806"/>
      <c r="C61" s="800"/>
      <c r="D61" s="803"/>
      <c r="E61" s="809"/>
      <c r="F61" s="817"/>
      <c r="G61" s="806"/>
      <c r="H61" s="158" t="s">
        <v>234</v>
      </c>
      <c r="I61" s="156" t="str">
        <f>+IF('5 Valoración Control'!I61="","",'5 Valoración Control'!I61)</f>
        <v/>
      </c>
      <c r="J61" s="800"/>
      <c r="K61" s="803"/>
      <c r="L61" s="812"/>
      <c r="M61" s="203"/>
      <c r="N61" s="204"/>
      <c r="O61" s="67"/>
      <c r="P61" s="67"/>
      <c r="Q61" s="205"/>
      <c r="R61" s="206"/>
      <c r="S61" s="208"/>
      <c r="T61" s="205"/>
      <c r="U61" s="67"/>
      <c r="V61" s="207"/>
      <c r="W61" s="207"/>
      <c r="X61" s="209"/>
      <c r="Y61" s="204"/>
      <c r="Z61" s="67"/>
      <c r="AA61" s="124"/>
      <c r="AB61" s="210"/>
    </row>
    <row r="62" spans="1:28" x14ac:dyDescent="0.25">
      <c r="A62" s="797"/>
      <c r="B62" s="806"/>
      <c r="C62" s="800"/>
      <c r="D62" s="803"/>
      <c r="E62" s="809"/>
      <c r="F62" s="817"/>
      <c r="G62" s="806"/>
      <c r="H62" s="158" t="s">
        <v>235</v>
      </c>
      <c r="I62" s="156" t="str">
        <f>+IF('5 Valoración Control'!I62="","",'5 Valoración Control'!I62)</f>
        <v/>
      </c>
      <c r="J62" s="800"/>
      <c r="K62" s="803"/>
      <c r="L62" s="812"/>
      <c r="M62" s="203"/>
      <c r="N62" s="204"/>
      <c r="O62" s="67"/>
      <c r="P62" s="67"/>
      <c r="Q62" s="205"/>
      <c r="R62" s="206"/>
      <c r="S62" s="208"/>
      <c r="T62" s="205"/>
      <c r="U62" s="67"/>
      <c r="V62" s="207"/>
      <c r="W62" s="207"/>
      <c r="X62" s="209"/>
      <c r="Y62" s="204"/>
      <c r="Z62" s="67"/>
      <c r="AA62" s="124"/>
      <c r="AB62" s="210"/>
    </row>
    <row r="63" spans="1:28" x14ac:dyDescent="0.25">
      <c r="A63" s="797"/>
      <c r="B63" s="806"/>
      <c r="C63" s="800"/>
      <c r="D63" s="803"/>
      <c r="E63" s="809"/>
      <c r="F63" s="817" t="s">
        <v>237</v>
      </c>
      <c r="G63" s="806" t="str">
        <f>+IF('5 Valoración Control'!G63="","",'5 Valoración Control'!G63)</f>
        <v/>
      </c>
      <c r="H63" s="158" t="s">
        <v>233</v>
      </c>
      <c r="I63" s="156" t="str">
        <f>+IF('5 Valoración Control'!I63="","",'5 Valoración Control'!I63)</f>
        <v/>
      </c>
      <c r="J63" s="800"/>
      <c r="K63" s="803"/>
      <c r="L63" s="812"/>
      <c r="M63" s="203"/>
      <c r="N63" s="204"/>
      <c r="O63" s="67"/>
      <c r="P63" s="67"/>
      <c r="Q63" s="205"/>
      <c r="R63" s="206"/>
      <c r="S63" s="208"/>
      <c r="T63" s="205"/>
      <c r="U63" s="67"/>
      <c r="V63" s="207"/>
      <c r="W63" s="207"/>
      <c r="X63" s="209"/>
      <c r="Y63" s="204"/>
      <c r="Z63" s="67"/>
      <c r="AA63" s="124"/>
      <c r="AB63" s="210"/>
    </row>
    <row r="64" spans="1:28" x14ac:dyDescent="0.25">
      <c r="A64" s="797"/>
      <c r="B64" s="806"/>
      <c r="C64" s="800"/>
      <c r="D64" s="803"/>
      <c r="E64" s="809"/>
      <c r="F64" s="817"/>
      <c r="G64" s="806"/>
      <c r="H64" s="158" t="s">
        <v>234</v>
      </c>
      <c r="I64" s="156" t="str">
        <f>+IF('5 Valoración Control'!I64="","",'5 Valoración Control'!I64)</f>
        <v/>
      </c>
      <c r="J64" s="800"/>
      <c r="K64" s="803"/>
      <c r="L64" s="812"/>
      <c r="M64" s="203"/>
      <c r="N64" s="204"/>
      <c r="O64" s="67"/>
      <c r="P64" s="67"/>
      <c r="Q64" s="205"/>
      <c r="R64" s="206"/>
      <c r="S64" s="208"/>
      <c r="T64" s="205"/>
      <c r="U64" s="67"/>
      <c r="V64" s="207"/>
      <c r="W64" s="207"/>
      <c r="X64" s="209"/>
      <c r="Y64" s="204"/>
      <c r="Z64" s="67"/>
      <c r="AA64" s="124"/>
      <c r="AB64" s="210"/>
    </row>
    <row r="65" spans="1:28" x14ac:dyDescent="0.25">
      <c r="A65" s="797"/>
      <c r="B65" s="806"/>
      <c r="C65" s="800"/>
      <c r="D65" s="803"/>
      <c r="E65" s="809"/>
      <c r="F65" s="817"/>
      <c r="G65" s="806"/>
      <c r="H65" s="158" t="s">
        <v>235</v>
      </c>
      <c r="I65" s="156" t="str">
        <f>+IF('5 Valoración Control'!I65="","",'5 Valoración Control'!I65)</f>
        <v/>
      </c>
      <c r="J65" s="800"/>
      <c r="K65" s="803"/>
      <c r="L65" s="812"/>
      <c r="M65" s="203"/>
      <c r="N65" s="204"/>
      <c r="O65" s="67"/>
      <c r="P65" s="67"/>
      <c r="Q65" s="205"/>
      <c r="R65" s="206"/>
      <c r="S65" s="208"/>
      <c r="T65" s="205"/>
      <c r="U65" s="67"/>
      <c r="V65" s="207"/>
      <c r="W65" s="207"/>
      <c r="X65" s="209"/>
      <c r="Y65" s="204"/>
      <c r="Z65" s="67"/>
      <c r="AA65" s="124"/>
      <c r="AB65" s="210"/>
    </row>
    <row r="66" spans="1:28" x14ac:dyDescent="0.25">
      <c r="A66" s="797"/>
      <c r="B66" s="806"/>
      <c r="C66" s="800"/>
      <c r="D66" s="803"/>
      <c r="E66" s="809"/>
      <c r="F66" s="817" t="s">
        <v>238</v>
      </c>
      <c r="G66" s="806" t="str">
        <f>+IF('5 Valoración Control'!G66="","",'5 Valoración Control'!G66)</f>
        <v/>
      </c>
      <c r="H66" s="158" t="s">
        <v>233</v>
      </c>
      <c r="I66" s="156" t="str">
        <f>+IF('5 Valoración Control'!I66="","",'5 Valoración Control'!I66)</f>
        <v/>
      </c>
      <c r="J66" s="800"/>
      <c r="K66" s="803"/>
      <c r="L66" s="812"/>
      <c r="M66" s="203"/>
      <c r="N66" s="204"/>
      <c r="O66" s="67"/>
      <c r="P66" s="67"/>
      <c r="Q66" s="205"/>
      <c r="R66" s="206"/>
      <c r="S66" s="208"/>
      <c r="T66" s="205"/>
      <c r="U66" s="67"/>
      <c r="V66" s="207"/>
      <c r="W66" s="207"/>
      <c r="X66" s="209"/>
      <c r="Y66" s="204"/>
      <c r="Z66" s="67"/>
      <c r="AA66" s="124"/>
      <c r="AB66" s="210"/>
    </row>
    <row r="67" spans="1:28" x14ac:dyDescent="0.25">
      <c r="A67" s="797"/>
      <c r="B67" s="806"/>
      <c r="C67" s="800"/>
      <c r="D67" s="803"/>
      <c r="E67" s="809"/>
      <c r="F67" s="817"/>
      <c r="G67" s="806"/>
      <c r="H67" s="158" t="s">
        <v>234</v>
      </c>
      <c r="I67" s="156" t="str">
        <f>+IF('5 Valoración Control'!I67="","",'5 Valoración Control'!I67)</f>
        <v/>
      </c>
      <c r="J67" s="800"/>
      <c r="K67" s="803"/>
      <c r="L67" s="812"/>
      <c r="M67" s="203"/>
      <c r="N67" s="204"/>
      <c r="O67" s="67"/>
      <c r="P67" s="67"/>
      <c r="Q67" s="205"/>
      <c r="R67" s="206"/>
      <c r="S67" s="208"/>
      <c r="T67" s="205"/>
      <c r="U67" s="67"/>
      <c r="V67" s="207"/>
      <c r="W67" s="207"/>
      <c r="X67" s="209"/>
      <c r="Y67" s="204"/>
      <c r="Z67" s="67"/>
      <c r="AA67" s="124"/>
      <c r="AB67" s="210"/>
    </row>
    <row r="68" spans="1:28" x14ac:dyDescent="0.25">
      <c r="A68" s="797"/>
      <c r="B68" s="806"/>
      <c r="C68" s="800"/>
      <c r="D68" s="803"/>
      <c r="E68" s="809"/>
      <c r="F68" s="817"/>
      <c r="G68" s="806"/>
      <c r="H68" s="158" t="s">
        <v>235</v>
      </c>
      <c r="I68" s="156" t="str">
        <f>+IF('5 Valoración Control'!I68="","",'5 Valoración Control'!I68)</f>
        <v/>
      </c>
      <c r="J68" s="800"/>
      <c r="K68" s="803"/>
      <c r="L68" s="812"/>
      <c r="M68" s="203"/>
      <c r="N68" s="204"/>
      <c r="O68" s="67"/>
      <c r="P68" s="67"/>
      <c r="Q68" s="205"/>
      <c r="R68" s="206"/>
      <c r="S68" s="208"/>
      <c r="T68" s="205"/>
      <c r="U68" s="67"/>
      <c r="V68" s="207"/>
      <c r="W68" s="207"/>
      <c r="X68" s="209"/>
      <c r="Y68" s="204"/>
      <c r="Z68" s="67"/>
      <c r="AA68" s="124"/>
      <c r="AB68" s="210"/>
    </row>
    <row r="69" spans="1:28" x14ac:dyDescent="0.25">
      <c r="A69" s="797"/>
      <c r="B69" s="806"/>
      <c r="C69" s="800"/>
      <c r="D69" s="803"/>
      <c r="E69" s="809"/>
      <c r="F69" s="817" t="s">
        <v>239</v>
      </c>
      <c r="G69" s="806" t="str">
        <f>+IF('5 Valoración Control'!G69="","",'5 Valoración Control'!G69)</f>
        <v/>
      </c>
      <c r="H69" s="158" t="s">
        <v>233</v>
      </c>
      <c r="I69" s="156" t="str">
        <f>+IF('5 Valoración Control'!I69="","",'5 Valoración Control'!I69)</f>
        <v/>
      </c>
      <c r="J69" s="800"/>
      <c r="K69" s="803"/>
      <c r="L69" s="812"/>
      <c r="M69" s="203"/>
      <c r="N69" s="204"/>
      <c r="O69" s="67"/>
      <c r="P69" s="67"/>
      <c r="Q69" s="205"/>
      <c r="R69" s="206"/>
      <c r="S69" s="208"/>
      <c r="T69" s="205"/>
      <c r="U69" s="67"/>
      <c r="V69" s="207"/>
      <c r="W69" s="207"/>
      <c r="X69" s="209"/>
      <c r="Y69" s="204"/>
      <c r="Z69" s="67"/>
      <c r="AA69" s="124"/>
      <c r="AB69" s="210"/>
    </row>
    <row r="70" spans="1:28" x14ac:dyDescent="0.25">
      <c r="A70" s="797"/>
      <c r="B70" s="806"/>
      <c r="C70" s="800"/>
      <c r="D70" s="803"/>
      <c r="E70" s="809"/>
      <c r="F70" s="817"/>
      <c r="G70" s="806"/>
      <c r="H70" s="158" t="s">
        <v>234</v>
      </c>
      <c r="I70" s="156" t="str">
        <f>+IF('5 Valoración Control'!I70="","",'5 Valoración Control'!I70)</f>
        <v/>
      </c>
      <c r="J70" s="800"/>
      <c r="K70" s="803"/>
      <c r="L70" s="812"/>
      <c r="M70" s="203"/>
      <c r="N70" s="204"/>
      <c r="O70" s="67"/>
      <c r="P70" s="67"/>
      <c r="Q70" s="205"/>
      <c r="R70" s="206"/>
      <c r="S70" s="208"/>
      <c r="T70" s="205"/>
      <c r="U70" s="67"/>
      <c r="V70" s="207"/>
      <c r="W70" s="207"/>
      <c r="X70" s="209"/>
      <c r="Y70" s="204"/>
      <c r="Z70" s="67"/>
      <c r="AA70" s="124"/>
      <c r="AB70" s="210"/>
    </row>
    <row r="71" spans="1:28" ht="12.75" thickBot="1" x14ac:dyDescent="0.3">
      <c r="A71" s="798"/>
      <c r="B71" s="807"/>
      <c r="C71" s="801"/>
      <c r="D71" s="804"/>
      <c r="E71" s="810"/>
      <c r="F71" s="818"/>
      <c r="G71" s="807"/>
      <c r="H71" s="159" t="s">
        <v>235</v>
      </c>
      <c r="I71" s="157" t="str">
        <f>+IF('5 Valoración Control'!I71="","",'5 Valoración Control'!I71)</f>
        <v/>
      </c>
      <c r="J71" s="801"/>
      <c r="K71" s="804"/>
      <c r="L71" s="813"/>
      <c r="M71" s="217"/>
      <c r="N71" s="218"/>
      <c r="O71" s="81"/>
      <c r="P71" s="81"/>
      <c r="Q71" s="219"/>
      <c r="R71" s="220"/>
      <c r="S71" s="222"/>
      <c r="T71" s="219"/>
      <c r="U71" s="81"/>
      <c r="V71" s="221"/>
      <c r="W71" s="221"/>
      <c r="X71" s="223"/>
      <c r="Y71" s="218"/>
      <c r="Z71" s="81"/>
      <c r="AA71" s="126"/>
      <c r="AB71" s="224"/>
    </row>
    <row r="72" spans="1:28" x14ac:dyDescent="0.25">
      <c r="A72" s="796" t="str">
        <f>'1 Contexto e Identificación'!$A$15</f>
        <v>R5</v>
      </c>
      <c r="B72" s="805" t="str">
        <f>+'1 Contexto e Identificación'!$E$15</f>
        <v xml:space="preserve">  </v>
      </c>
      <c r="C72" s="799" t="str">
        <f>+'4 Mapa Calor Inherente'!$C$16</f>
        <v/>
      </c>
      <c r="D72" s="802" t="str">
        <f>+'4 Mapa Calor Inherente'!$D$16</f>
        <v/>
      </c>
      <c r="E72" s="808" t="str">
        <f>+'4 Mapa Calor Inherente'!$E$16</f>
        <v/>
      </c>
      <c r="F72" s="819" t="s">
        <v>232</v>
      </c>
      <c r="G72" s="805" t="str">
        <f>+IF('5 Valoración Control'!G72="","",'5 Valoración Control'!G72)</f>
        <v/>
      </c>
      <c r="H72" s="160" t="s">
        <v>233</v>
      </c>
      <c r="I72" s="148" t="str">
        <f>+IF('5 Valoración Control'!I72="","",'5 Valoración Control'!I72)</f>
        <v/>
      </c>
      <c r="J72" s="799" t="str">
        <f>+'6 Mapa Calor Residual'!$C$16</f>
        <v/>
      </c>
      <c r="K72" s="802" t="str">
        <f>+'6 Mapa Calor Residual'!$D$16</f>
        <v/>
      </c>
      <c r="L72" s="811" t="str">
        <f>+'6 Mapa Calor Residual'!$E$16</f>
        <v/>
      </c>
      <c r="M72" s="225"/>
      <c r="N72" s="226"/>
      <c r="O72" s="88"/>
      <c r="P72" s="88"/>
      <c r="Q72" s="227"/>
      <c r="R72" s="228"/>
      <c r="S72" s="230"/>
      <c r="T72" s="227"/>
      <c r="U72" s="88"/>
      <c r="V72" s="229"/>
      <c r="W72" s="229"/>
      <c r="X72" s="231"/>
      <c r="Y72" s="226"/>
      <c r="Z72" s="88"/>
      <c r="AA72" s="122"/>
      <c r="AB72" s="232"/>
    </row>
    <row r="73" spans="1:28" x14ac:dyDescent="0.25">
      <c r="A73" s="797"/>
      <c r="B73" s="806"/>
      <c r="C73" s="800"/>
      <c r="D73" s="803"/>
      <c r="E73" s="809"/>
      <c r="F73" s="817"/>
      <c r="G73" s="806"/>
      <c r="H73" s="158" t="s">
        <v>234</v>
      </c>
      <c r="I73" s="156" t="str">
        <f>+IF('5 Valoración Control'!I73="","",'5 Valoración Control'!I73)</f>
        <v/>
      </c>
      <c r="J73" s="800"/>
      <c r="K73" s="803"/>
      <c r="L73" s="812"/>
      <c r="M73" s="203"/>
      <c r="N73" s="204"/>
      <c r="O73" s="67"/>
      <c r="P73" s="67"/>
      <c r="Q73" s="205"/>
      <c r="R73" s="206"/>
      <c r="S73" s="208"/>
      <c r="T73" s="205"/>
      <c r="U73" s="67"/>
      <c r="V73" s="207"/>
      <c r="W73" s="207"/>
      <c r="X73" s="209"/>
      <c r="Y73" s="204"/>
      <c r="Z73" s="67"/>
      <c r="AA73" s="124"/>
      <c r="AB73" s="210"/>
    </row>
    <row r="74" spans="1:28" x14ac:dyDescent="0.25">
      <c r="A74" s="797"/>
      <c r="B74" s="806"/>
      <c r="C74" s="800"/>
      <c r="D74" s="803"/>
      <c r="E74" s="809"/>
      <c r="F74" s="817"/>
      <c r="G74" s="806"/>
      <c r="H74" s="158" t="s">
        <v>235</v>
      </c>
      <c r="I74" s="156" t="str">
        <f>+IF('5 Valoración Control'!I74="","",'5 Valoración Control'!I74)</f>
        <v/>
      </c>
      <c r="J74" s="800"/>
      <c r="K74" s="803"/>
      <c r="L74" s="812"/>
      <c r="M74" s="203"/>
      <c r="N74" s="204"/>
      <c r="O74" s="67"/>
      <c r="P74" s="67"/>
      <c r="Q74" s="205"/>
      <c r="R74" s="206"/>
      <c r="S74" s="208"/>
      <c r="T74" s="205"/>
      <c r="U74" s="67"/>
      <c r="V74" s="207"/>
      <c r="W74" s="207"/>
      <c r="X74" s="209"/>
      <c r="Y74" s="204"/>
      <c r="Z74" s="67"/>
      <c r="AA74" s="124"/>
      <c r="AB74" s="210"/>
    </row>
    <row r="75" spans="1:28" x14ac:dyDescent="0.25">
      <c r="A75" s="797"/>
      <c r="B75" s="806"/>
      <c r="C75" s="800"/>
      <c r="D75" s="803"/>
      <c r="E75" s="809"/>
      <c r="F75" s="817" t="s">
        <v>236</v>
      </c>
      <c r="G75" s="806" t="str">
        <f>+IF('5 Valoración Control'!G75="","",'5 Valoración Control'!G75)</f>
        <v/>
      </c>
      <c r="H75" s="158" t="s">
        <v>233</v>
      </c>
      <c r="I75" s="156" t="str">
        <f>+IF('5 Valoración Control'!I75="","",'5 Valoración Control'!I75)</f>
        <v/>
      </c>
      <c r="J75" s="800"/>
      <c r="K75" s="803"/>
      <c r="L75" s="812"/>
      <c r="M75" s="203"/>
      <c r="N75" s="204"/>
      <c r="O75" s="67"/>
      <c r="P75" s="67"/>
      <c r="Q75" s="205"/>
      <c r="R75" s="206"/>
      <c r="S75" s="208"/>
      <c r="T75" s="205"/>
      <c r="U75" s="67"/>
      <c r="V75" s="207"/>
      <c r="W75" s="207"/>
      <c r="X75" s="209"/>
      <c r="Y75" s="204"/>
      <c r="Z75" s="67"/>
      <c r="AA75" s="124"/>
      <c r="AB75" s="210"/>
    </row>
    <row r="76" spans="1:28" x14ac:dyDescent="0.25">
      <c r="A76" s="797"/>
      <c r="B76" s="806"/>
      <c r="C76" s="800"/>
      <c r="D76" s="803"/>
      <c r="E76" s="809"/>
      <c r="F76" s="817"/>
      <c r="G76" s="806"/>
      <c r="H76" s="158" t="s">
        <v>234</v>
      </c>
      <c r="I76" s="156" t="str">
        <f>+IF('5 Valoración Control'!I76="","",'5 Valoración Control'!I76)</f>
        <v/>
      </c>
      <c r="J76" s="800"/>
      <c r="K76" s="803"/>
      <c r="L76" s="812"/>
      <c r="M76" s="203"/>
      <c r="N76" s="204"/>
      <c r="O76" s="67"/>
      <c r="P76" s="67"/>
      <c r="Q76" s="205"/>
      <c r="R76" s="206"/>
      <c r="S76" s="208"/>
      <c r="T76" s="205"/>
      <c r="U76" s="67"/>
      <c r="V76" s="207"/>
      <c r="W76" s="207"/>
      <c r="X76" s="209"/>
      <c r="Y76" s="204"/>
      <c r="Z76" s="67"/>
      <c r="AA76" s="124"/>
      <c r="AB76" s="210"/>
    </row>
    <row r="77" spans="1:28" x14ac:dyDescent="0.25">
      <c r="A77" s="797"/>
      <c r="B77" s="806"/>
      <c r="C77" s="800"/>
      <c r="D77" s="803"/>
      <c r="E77" s="809"/>
      <c r="F77" s="817"/>
      <c r="G77" s="806"/>
      <c r="H77" s="158" t="s">
        <v>235</v>
      </c>
      <c r="I77" s="156" t="str">
        <f>+IF('5 Valoración Control'!I77="","",'5 Valoración Control'!I77)</f>
        <v/>
      </c>
      <c r="J77" s="800"/>
      <c r="K77" s="803"/>
      <c r="L77" s="812"/>
      <c r="M77" s="203"/>
      <c r="N77" s="204"/>
      <c r="O77" s="67"/>
      <c r="P77" s="67"/>
      <c r="Q77" s="205"/>
      <c r="R77" s="206"/>
      <c r="S77" s="208"/>
      <c r="T77" s="205"/>
      <c r="U77" s="67"/>
      <c r="V77" s="207"/>
      <c r="W77" s="207"/>
      <c r="X77" s="209"/>
      <c r="Y77" s="204"/>
      <c r="Z77" s="67"/>
      <c r="AA77" s="124"/>
      <c r="AB77" s="210"/>
    </row>
    <row r="78" spans="1:28" x14ac:dyDescent="0.25">
      <c r="A78" s="797"/>
      <c r="B78" s="806"/>
      <c r="C78" s="800"/>
      <c r="D78" s="803"/>
      <c r="E78" s="809"/>
      <c r="F78" s="817" t="s">
        <v>237</v>
      </c>
      <c r="G78" s="806" t="str">
        <f>+IF('5 Valoración Control'!G78="","",'5 Valoración Control'!G78)</f>
        <v/>
      </c>
      <c r="H78" s="158" t="s">
        <v>233</v>
      </c>
      <c r="I78" s="156" t="str">
        <f>+IF('5 Valoración Control'!I78="","",'5 Valoración Control'!I78)</f>
        <v/>
      </c>
      <c r="J78" s="800"/>
      <c r="K78" s="803"/>
      <c r="L78" s="812"/>
      <c r="M78" s="203"/>
      <c r="N78" s="204"/>
      <c r="O78" s="67"/>
      <c r="P78" s="67"/>
      <c r="Q78" s="205"/>
      <c r="R78" s="206"/>
      <c r="S78" s="208"/>
      <c r="T78" s="205"/>
      <c r="U78" s="67"/>
      <c r="V78" s="207"/>
      <c r="W78" s="207"/>
      <c r="X78" s="209"/>
      <c r="Y78" s="204"/>
      <c r="Z78" s="67"/>
      <c r="AA78" s="124"/>
      <c r="AB78" s="210"/>
    </row>
    <row r="79" spans="1:28" x14ac:dyDescent="0.25">
      <c r="A79" s="797"/>
      <c r="B79" s="806"/>
      <c r="C79" s="800"/>
      <c r="D79" s="803"/>
      <c r="E79" s="809"/>
      <c r="F79" s="817"/>
      <c r="G79" s="806"/>
      <c r="H79" s="158" t="s">
        <v>234</v>
      </c>
      <c r="I79" s="156" t="str">
        <f>+IF('5 Valoración Control'!I79="","",'5 Valoración Control'!I79)</f>
        <v/>
      </c>
      <c r="J79" s="800"/>
      <c r="K79" s="803"/>
      <c r="L79" s="812"/>
      <c r="M79" s="203"/>
      <c r="N79" s="204"/>
      <c r="O79" s="67"/>
      <c r="P79" s="67"/>
      <c r="Q79" s="205"/>
      <c r="R79" s="206"/>
      <c r="S79" s="208"/>
      <c r="T79" s="205"/>
      <c r="U79" s="67"/>
      <c r="V79" s="207"/>
      <c r="W79" s="207"/>
      <c r="X79" s="209"/>
      <c r="Y79" s="204"/>
      <c r="Z79" s="67"/>
      <c r="AA79" s="124"/>
      <c r="AB79" s="210"/>
    </row>
    <row r="80" spans="1:28" x14ac:dyDescent="0.25">
      <c r="A80" s="797"/>
      <c r="B80" s="806"/>
      <c r="C80" s="800"/>
      <c r="D80" s="803"/>
      <c r="E80" s="809"/>
      <c r="F80" s="817"/>
      <c r="G80" s="806"/>
      <c r="H80" s="158" t="s">
        <v>235</v>
      </c>
      <c r="I80" s="156" t="str">
        <f>+IF('5 Valoración Control'!I80="","",'5 Valoración Control'!I80)</f>
        <v/>
      </c>
      <c r="J80" s="800"/>
      <c r="K80" s="803"/>
      <c r="L80" s="812"/>
      <c r="M80" s="203"/>
      <c r="N80" s="204"/>
      <c r="O80" s="67"/>
      <c r="P80" s="67"/>
      <c r="Q80" s="205"/>
      <c r="R80" s="206"/>
      <c r="S80" s="208"/>
      <c r="T80" s="205"/>
      <c r="U80" s="67"/>
      <c r="V80" s="207"/>
      <c r="W80" s="207"/>
      <c r="X80" s="209"/>
      <c r="Y80" s="204"/>
      <c r="Z80" s="67"/>
      <c r="AA80" s="124"/>
      <c r="AB80" s="210"/>
    </row>
    <row r="81" spans="1:28" x14ac:dyDescent="0.25">
      <c r="A81" s="797"/>
      <c r="B81" s="806"/>
      <c r="C81" s="800"/>
      <c r="D81" s="803"/>
      <c r="E81" s="809"/>
      <c r="F81" s="817" t="s">
        <v>238</v>
      </c>
      <c r="G81" s="806" t="str">
        <f>+IF('5 Valoración Control'!G81="","",'5 Valoración Control'!G81)</f>
        <v/>
      </c>
      <c r="H81" s="158" t="s">
        <v>233</v>
      </c>
      <c r="I81" s="156" t="str">
        <f>+IF('5 Valoración Control'!I81="","",'5 Valoración Control'!I81)</f>
        <v/>
      </c>
      <c r="J81" s="800"/>
      <c r="K81" s="803"/>
      <c r="L81" s="812"/>
      <c r="M81" s="203"/>
      <c r="N81" s="204"/>
      <c r="O81" s="67"/>
      <c r="P81" s="67"/>
      <c r="Q81" s="205"/>
      <c r="R81" s="206"/>
      <c r="S81" s="208"/>
      <c r="T81" s="205"/>
      <c r="U81" s="67"/>
      <c r="V81" s="207"/>
      <c r="W81" s="207"/>
      <c r="X81" s="209"/>
      <c r="Y81" s="204"/>
      <c r="Z81" s="67"/>
      <c r="AA81" s="124"/>
      <c r="AB81" s="210"/>
    </row>
    <row r="82" spans="1:28" x14ac:dyDescent="0.25">
      <c r="A82" s="797"/>
      <c r="B82" s="806"/>
      <c r="C82" s="800"/>
      <c r="D82" s="803"/>
      <c r="E82" s="809"/>
      <c r="F82" s="817"/>
      <c r="G82" s="806"/>
      <c r="H82" s="158" t="s">
        <v>234</v>
      </c>
      <c r="I82" s="156" t="str">
        <f>+IF('5 Valoración Control'!I82="","",'5 Valoración Control'!I82)</f>
        <v/>
      </c>
      <c r="J82" s="800"/>
      <c r="K82" s="803"/>
      <c r="L82" s="812"/>
      <c r="M82" s="203"/>
      <c r="N82" s="204"/>
      <c r="O82" s="67"/>
      <c r="P82" s="67"/>
      <c r="Q82" s="205"/>
      <c r="R82" s="206"/>
      <c r="S82" s="208"/>
      <c r="T82" s="205"/>
      <c r="U82" s="67"/>
      <c r="V82" s="207"/>
      <c r="W82" s="207"/>
      <c r="X82" s="209"/>
      <c r="Y82" s="204"/>
      <c r="Z82" s="67"/>
      <c r="AA82" s="124"/>
      <c r="AB82" s="210"/>
    </row>
    <row r="83" spans="1:28" x14ac:dyDescent="0.25">
      <c r="A83" s="797"/>
      <c r="B83" s="806"/>
      <c r="C83" s="800"/>
      <c r="D83" s="803"/>
      <c r="E83" s="809"/>
      <c r="F83" s="817"/>
      <c r="G83" s="806"/>
      <c r="H83" s="158" t="s">
        <v>235</v>
      </c>
      <c r="I83" s="156" t="str">
        <f>+IF('5 Valoración Control'!I83="","",'5 Valoración Control'!I83)</f>
        <v/>
      </c>
      <c r="J83" s="800"/>
      <c r="K83" s="803"/>
      <c r="L83" s="812"/>
      <c r="M83" s="203"/>
      <c r="N83" s="204"/>
      <c r="O83" s="67"/>
      <c r="P83" s="67"/>
      <c r="Q83" s="205"/>
      <c r="R83" s="206"/>
      <c r="S83" s="208"/>
      <c r="T83" s="205"/>
      <c r="U83" s="67"/>
      <c r="V83" s="207"/>
      <c r="W83" s="207"/>
      <c r="X83" s="209"/>
      <c r="Y83" s="204"/>
      <c r="Z83" s="67"/>
      <c r="AA83" s="124"/>
      <c r="AB83" s="210"/>
    </row>
    <row r="84" spans="1:28" x14ac:dyDescent="0.25">
      <c r="A84" s="797"/>
      <c r="B84" s="806"/>
      <c r="C84" s="800"/>
      <c r="D84" s="803"/>
      <c r="E84" s="809"/>
      <c r="F84" s="817" t="s">
        <v>239</v>
      </c>
      <c r="G84" s="806" t="str">
        <f>+IF('5 Valoración Control'!G84="","",'5 Valoración Control'!G84)</f>
        <v/>
      </c>
      <c r="H84" s="158" t="s">
        <v>233</v>
      </c>
      <c r="I84" s="156" t="str">
        <f>+IF('5 Valoración Control'!I84="","",'5 Valoración Control'!I84)</f>
        <v/>
      </c>
      <c r="J84" s="800"/>
      <c r="K84" s="803"/>
      <c r="L84" s="812"/>
      <c r="M84" s="203"/>
      <c r="N84" s="204"/>
      <c r="O84" s="67"/>
      <c r="P84" s="67"/>
      <c r="Q84" s="205"/>
      <c r="R84" s="206"/>
      <c r="S84" s="208"/>
      <c r="T84" s="205"/>
      <c r="U84" s="67"/>
      <c r="V84" s="207"/>
      <c r="W84" s="207"/>
      <c r="X84" s="209"/>
      <c r="Y84" s="204"/>
      <c r="Z84" s="67"/>
      <c r="AA84" s="124"/>
      <c r="AB84" s="210"/>
    </row>
    <row r="85" spans="1:28" x14ac:dyDescent="0.25">
      <c r="A85" s="797"/>
      <c r="B85" s="806"/>
      <c r="C85" s="800"/>
      <c r="D85" s="803"/>
      <c r="E85" s="809"/>
      <c r="F85" s="817"/>
      <c r="G85" s="806"/>
      <c r="H85" s="158" t="s">
        <v>234</v>
      </c>
      <c r="I85" s="156" t="str">
        <f>+IF('5 Valoración Control'!I85="","",'5 Valoración Control'!I85)</f>
        <v/>
      </c>
      <c r="J85" s="800"/>
      <c r="K85" s="803"/>
      <c r="L85" s="812"/>
      <c r="M85" s="203"/>
      <c r="N85" s="204"/>
      <c r="O85" s="67"/>
      <c r="P85" s="67"/>
      <c r="Q85" s="205"/>
      <c r="R85" s="206"/>
      <c r="S85" s="208"/>
      <c r="T85" s="205"/>
      <c r="U85" s="67"/>
      <c r="V85" s="207"/>
      <c r="W85" s="207"/>
      <c r="X85" s="209"/>
      <c r="Y85" s="204"/>
      <c r="Z85" s="67"/>
      <c r="AA85" s="124"/>
      <c r="AB85" s="210"/>
    </row>
    <row r="86" spans="1:28" ht="12.75" thickBot="1" x14ac:dyDescent="0.3">
      <c r="A86" s="798"/>
      <c r="B86" s="807"/>
      <c r="C86" s="801"/>
      <c r="D86" s="804"/>
      <c r="E86" s="810"/>
      <c r="F86" s="818"/>
      <c r="G86" s="807"/>
      <c r="H86" s="159" t="s">
        <v>235</v>
      </c>
      <c r="I86" s="157" t="str">
        <f>+IF('5 Valoración Control'!I86="","",'5 Valoración Control'!I86)</f>
        <v/>
      </c>
      <c r="J86" s="801"/>
      <c r="K86" s="804"/>
      <c r="L86" s="813"/>
      <c r="M86" s="217"/>
      <c r="N86" s="218"/>
      <c r="O86" s="81"/>
      <c r="P86" s="81"/>
      <c r="Q86" s="219"/>
      <c r="R86" s="220"/>
      <c r="S86" s="222"/>
      <c r="T86" s="219"/>
      <c r="U86" s="81"/>
      <c r="V86" s="221"/>
      <c r="W86" s="221"/>
      <c r="X86" s="223"/>
      <c r="Y86" s="218"/>
      <c r="Z86" s="81"/>
      <c r="AA86" s="126"/>
      <c r="AB86" s="224"/>
    </row>
    <row r="87" spans="1:28" x14ac:dyDescent="0.25">
      <c r="A87" s="796" t="str">
        <f>'1 Contexto e Identificación'!$A$16</f>
        <v>R6</v>
      </c>
      <c r="B87" s="805" t="str">
        <f>+'1 Contexto e Identificación'!$E$16</f>
        <v xml:space="preserve">  </v>
      </c>
      <c r="C87" s="799" t="str">
        <f>+'4 Mapa Calor Inherente'!$C$17</f>
        <v/>
      </c>
      <c r="D87" s="802" t="str">
        <f>+'4 Mapa Calor Inherente'!$D$17</f>
        <v/>
      </c>
      <c r="E87" s="808" t="str">
        <f>+'4 Mapa Calor Inherente'!$E$17</f>
        <v/>
      </c>
      <c r="F87" s="819" t="s">
        <v>232</v>
      </c>
      <c r="G87" s="805" t="str">
        <f>+IF('5 Valoración Control'!G87="","",'5 Valoración Control'!G87)</f>
        <v/>
      </c>
      <c r="H87" s="160" t="s">
        <v>233</v>
      </c>
      <c r="I87" s="148" t="str">
        <f>+IF('5 Valoración Control'!I87="","",'5 Valoración Control'!I87)</f>
        <v/>
      </c>
      <c r="J87" s="799" t="str">
        <f>+'6 Mapa Calor Residual'!$C$17</f>
        <v/>
      </c>
      <c r="K87" s="802" t="str">
        <f>+'6 Mapa Calor Residual'!$D$17</f>
        <v/>
      </c>
      <c r="L87" s="811" t="str">
        <f>+'6 Mapa Calor Residual'!$E$17</f>
        <v/>
      </c>
      <c r="M87" s="225"/>
      <c r="N87" s="226"/>
      <c r="O87" s="88"/>
      <c r="P87" s="88"/>
      <c r="Q87" s="227"/>
      <c r="R87" s="228"/>
      <c r="S87" s="230"/>
      <c r="T87" s="227"/>
      <c r="U87" s="88"/>
      <c r="V87" s="229"/>
      <c r="W87" s="229"/>
      <c r="X87" s="231"/>
      <c r="Y87" s="226"/>
      <c r="Z87" s="88"/>
      <c r="AA87" s="122"/>
      <c r="AB87" s="232"/>
    </row>
    <row r="88" spans="1:28" x14ac:dyDescent="0.25">
      <c r="A88" s="797"/>
      <c r="B88" s="806"/>
      <c r="C88" s="800"/>
      <c r="D88" s="803"/>
      <c r="E88" s="809"/>
      <c r="F88" s="817"/>
      <c r="G88" s="806"/>
      <c r="H88" s="158" t="s">
        <v>234</v>
      </c>
      <c r="I88" s="156" t="str">
        <f>+IF('5 Valoración Control'!I88="","",'5 Valoración Control'!I88)</f>
        <v/>
      </c>
      <c r="J88" s="800"/>
      <c r="K88" s="803"/>
      <c r="L88" s="812"/>
      <c r="M88" s="203"/>
      <c r="N88" s="204"/>
      <c r="O88" s="67"/>
      <c r="P88" s="67"/>
      <c r="Q88" s="205"/>
      <c r="R88" s="206"/>
      <c r="S88" s="208"/>
      <c r="T88" s="205"/>
      <c r="U88" s="67"/>
      <c r="V88" s="207"/>
      <c r="W88" s="207"/>
      <c r="X88" s="209"/>
      <c r="Y88" s="204"/>
      <c r="Z88" s="67"/>
      <c r="AA88" s="124"/>
      <c r="AB88" s="210"/>
    </row>
    <row r="89" spans="1:28" x14ac:dyDescent="0.25">
      <c r="A89" s="797"/>
      <c r="B89" s="806"/>
      <c r="C89" s="800"/>
      <c r="D89" s="803"/>
      <c r="E89" s="809"/>
      <c r="F89" s="817"/>
      <c r="G89" s="806"/>
      <c r="H89" s="158" t="s">
        <v>235</v>
      </c>
      <c r="I89" s="156" t="str">
        <f>+IF('5 Valoración Control'!I89="","",'5 Valoración Control'!I89)</f>
        <v/>
      </c>
      <c r="J89" s="800"/>
      <c r="K89" s="803"/>
      <c r="L89" s="812"/>
      <c r="M89" s="203"/>
      <c r="N89" s="204"/>
      <c r="O89" s="67"/>
      <c r="P89" s="67"/>
      <c r="Q89" s="205"/>
      <c r="R89" s="206"/>
      <c r="S89" s="208"/>
      <c r="T89" s="205"/>
      <c r="U89" s="67"/>
      <c r="V89" s="207"/>
      <c r="W89" s="207"/>
      <c r="X89" s="209"/>
      <c r="Y89" s="204"/>
      <c r="Z89" s="67"/>
      <c r="AA89" s="124"/>
      <c r="AB89" s="210"/>
    </row>
    <row r="90" spans="1:28" x14ac:dyDescent="0.25">
      <c r="A90" s="797"/>
      <c r="B90" s="806"/>
      <c r="C90" s="800"/>
      <c r="D90" s="803"/>
      <c r="E90" s="809"/>
      <c r="F90" s="817" t="s">
        <v>236</v>
      </c>
      <c r="G90" s="806" t="str">
        <f>+IF('5 Valoración Control'!G90="","",'5 Valoración Control'!G90)</f>
        <v/>
      </c>
      <c r="H90" s="158" t="s">
        <v>233</v>
      </c>
      <c r="I90" s="156" t="str">
        <f>+IF('5 Valoración Control'!I90="","",'5 Valoración Control'!I90)</f>
        <v/>
      </c>
      <c r="J90" s="800"/>
      <c r="K90" s="803"/>
      <c r="L90" s="812"/>
      <c r="M90" s="203"/>
      <c r="N90" s="204"/>
      <c r="O90" s="67"/>
      <c r="P90" s="67"/>
      <c r="Q90" s="205"/>
      <c r="R90" s="206"/>
      <c r="S90" s="208"/>
      <c r="T90" s="205"/>
      <c r="U90" s="67"/>
      <c r="V90" s="207"/>
      <c r="W90" s="207"/>
      <c r="X90" s="209"/>
      <c r="Y90" s="204"/>
      <c r="Z90" s="67"/>
      <c r="AA90" s="124"/>
      <c r="AB90" s="210"/>
    </row>
    <row r="91" spans="1:28" x14ac:dyDescent="0.25">
      <c r="A91" s="797"/>
      <c r="B91" s="806"/>
      <c r="C91" s="800"/>
      <c r="D91" s="803"/>
      <c r="E91" s="809"/>
      <c r="F91" s="817"/>
      <c r="G91" s="806"/>
      <c r="H91" s="158" t="s">
        <v>234</v>
      </c>
      <c r="I91" s="156" t="str">
        <f>+IF('5 Valoración Control'!I91="","",'5 Valoración Control'!I91)</f>
        <v/>
      </c>
      <c r="J91" s="800"/>
      <c r="K91" s="803"/>
      <c r="L91" s="812"/>
      <c r="M91" s="203"/>
      <c r="N91" s="204"/>
      <c r="O91" s="67"/>
      <c r="P91" s="67"/>
      <c r="Q91" s="205"/>
      <c r="R91" s="206"/>
      <c r="S91" s="208"/>
      <c r="T91" s="205"/>
      <c r="U91" s="67"/>
      <c r="V91" s="207"/>
      <c r="W91" s="207"/>
      <c r="X91" s="209"/>
      <c r="Y91" s="204"/>
      <c r="Z91" s="67"/>
      <c r="AA91" s="124"/>
      <c r="AB91" s="210"/>
    </row>
    <row r="92" spans="1:28" x14ac:dyDescent="0.25">
      <c r="A92" s="797"/>
      <c r="B92" s="806"/>
      <c r="C92" s="800"/>
      <c r="D92" s="803"/>
      <c r="E92" s="809"/>
      <c r="F92" s="817"/>
      <c r="G92" s="806"/>
      <c r="H92" s="158" t="s">
        <v>235</v>
      </c>
      <c r="I92" s="156" t="str">
        <f>+IF('5 Valoración Control'!I92="","",'5 Valoración Control'!I92)</f>
        <v/>
      </c>
      <c r="J92" s="800"/>
      <c r="K92" s="803"/>
      <c r="L92" s="812"/>
      <c r="M92" s="203"/>
      <c r="N92" s="204"/>
      <c r="O92" s="67"/>
      <c r="P92" s="67"/>
      <c r="Q92" s="205"/>
      <c r="R92" s="206"/>
      <c r="S92" s="208"/>
      <c r="T92" s="205"/>
      <c r="U92" s="67"/>
      <c r="V92" s="207"/>
      <c r="W92" s="207"/>
      <c r="X92" s="209"/>
      <c r="Y92" s="204"/>
      <c r="Z92" s="67"/>
      <c r="AA92" s="124"/>
      <c r="AB92" s="210"/>
    </row>
    <row r="93" spans="1:28" x14ac:dyDescent="0.25">
      <c r="A93" s="797"/>
      <c r="B93" s="806"/>
      <c r="C93" s="800"/>
      <c r="D93" s="803"/>
      <c r="E93" s="809"/>
      <c r="F93" s="817" t="s">
        <v>237</v>
      </c>
      <c r="G93" s="806" t="str">
        <f>+IF('5 Valoración Control'!G93="","",'5 Valoración Control'!G93)</f>
        <v/>
      </c>
      <c r="H93" s="158" t="s">
        <v>233</v>
      </c>
      <c r="I93" s="156" t="str">
        <f>+IF('5 Valoración Control'!I93="","",'5 Valoración Control'!I93)</f>
        <v/>
      </c>
      <c r="J93" s="800"/>
      <c r="K93" s="803"/>
      <c r="L93" s="812"/>
      <c r="M93" s="203"/>
      <c r="N93" s="204"/>
      <c r="O93" s="67"/>
      <c r="P93" s="67"/>
      <c r="Q93" s="205"/>
      <c r="R93" s="206"/>
      <c r="S93" s="208"/>
      <c r="T93" s="205"/>
      <c r="U93" s="67"/>
      <c r="V93" s="207"/>
      <c r="W93" s="207"/>
      <c r="X93" s="209"/>
      <c r="Y93" s="204"/>
      <c r="Z93" s="67"/>
      <c r="AA93" s="124"/>
      <c r="AB93" s="210"/>
    </row>
    <row r="94" spans="1:28" x14ac:dyDescent="0.25">
      <c r="A94" s="797"/>
      <c r="B94" s="806"/>
      <c r="C94" s="800"/>
      <c r="D94" s="803"/>
      <c r="E94" s="809"/>
      <c r="F94" s="817"/>
      <c r="G94" s="806"/>
      <c r="H94" s="158" t="s">
        <v>234</v>
      </c>
      <c r="I94" s="156" t="str">
        <f>+IF('5 Valoración Control'!I94="","",'5 Valoración Control'!I94)</f>
        <v/>
      </c>
      <c r="J94" s="800"/>
      <c r="K94" s="803"/>
      <c r="L94" s="812"/>
      <c r="M94" s="203"/>
      <c r="N94" s="204"/>
      <c r="O94" s="67"/>
      <c r="P94" s="67"/>
      <c r="Q94" s="205"/>
      <c r="R94" s="206"/>
      <c r="S94" s="208"/>
      <c r="T94" s="205"/>
      <c r="U94" s="67"/>
      <c r="V94" s="207"/>
      <c r="W94" s="207"/>
      <c r="X94" s="209"/>
      <c r="Y94" s="204"/>
      <c r="Z94" s="67"/>
      <c r="AA94" s="124"/>
      <c r="AB94" s="210"/>
    </row>
    <row r="95" spans="1:28" x14ac:dyDescent="0.25">
      <c r="A95" s="797"/>
      <c r="B95" s="806"/>
      <c r="C95" s="800"/>
      <c r="D95" s="803"/>
      <c r="E95" s="809"/>
      <c r="F95" s="817"/>
      <c r="G95" s="806"/>
      <c r="H95" s="158" t="s">
        <v>235</v>
      </c>
      <c r="I95" s="156" t="str">
        <f>+IF('5 Valoración Control'!I95="","",'5 Valoración Control'!I95)</f>
        <v/>
      </c>
      <c r="J95" s="800"/>
      <c r="K95" s="803"/>
      <c r="L95" s="812"/>
      <c r="M95" s="203"/>
      <c r="N95" s="204"/>
      <c r="O95" s="67"/>
      <c r="P95" s="67"/>
      <c r="Q95" s="205"/>
      <c r="R95" s="206"/>
      <c r="S95" s="208"/>
      <c r="T95" s="205"/>
      <c r="U95" s="67"/>
      <c r="V95" s="207"/>
      <c r="W95" s="207"/>
      <c r="X95" s="209"/>
      <c r="Y95" s="204"/>
      <c r="Z95" s="67"/>
      <c r="AA95" s="124"/>
      <c r="AB95" s="210"/>
    </row>
    <row r="96" spans="1:28" x14ac:dyDescent="0.25">
      <c r="A96" s="797"/>
      <c r="B96" s="806"/>
      <c r="C96" s="800"/>
      <c r="D96" s="803"/>
      <c r="E96" s="809"/>
      <c r="F96" s="817" t="s">
        <v>238</v>
      </c>
      <c r="G96" s="806" t="str">
        <f>+IF('5 Valoración Control'!G96="","",'5 Valoración Control'!G96)</f>
        <v/>
      </c>
      <c r="H96" s="158" t="s">
        <v>233</v>
      </c>
      <c r="I96" s="156" t="str">
        <f>+IF('5 Valoración Control'!I96="","",'5 Valoración Control'!I96)</f>
        <v/>
      </c>
      <c r="J96" s="800"/>
      <c r="K96" s="803"/>
      <c r="L96" s="812"/>
      <c r="M96" s="203"/>
      <c r="N96" s="204"/>
      <c r="O96" s="67"/>
      <c r="P96" s="67"/>
      <c r="Q96" s="205"/>
      <c r="R96" s="206"/>
      <c r="S96" s="208"/>
      <c r="T96" s="205"/>
      <c r="U96" s="67"/>
      <c r="V96" s="207"/>
      <c r="W96" s="207"/>
      <c r="X96" s="209"/>
      <c r="Y96" s="204"/>
      <c r="Z96" s="67"/>
      <c r="AA96" s="124"/>
      <c r="AB96" s="210"/>
    </row>
    <row r="97" spans="1:28" x14ac:dyDescent="0.25">
      <c r="A97" s="797"/>
      <c r="B97" s="806"/>
      <c r="C97" s="800"/>
      <c r="D97" s="803"/>
      <c r="E97" s="809"/>
      <c r="F97" s="817"/>
      <c r="G97" s="806"/>
      <c r="H97" s="158" t="s">
        <v>234</v>
      </c>
      <c r="I97" s="156" t="str">
        <f>+IF('5 Valoración Control'!I97="","",'5 Valoración Control'!I97)</f>
        <v/>
      </c>
      <c r="J97" s="800"/>
      <c r="K97" s="803"/>
      <c r="L97" s="812"/>
      <c r="M97" s="203"/>
      <c r="N97" s="204"/>
      <c r="O97" s="67"/>
      <c r="P97" s="67"/>
      <c r="Q97" s="205"/>
      <c r="R97" s="206"/>
      <c r="S97" s="208"/>
      <c r="T97" s="205"/>
      <c r="U97" s="67"/>
      <c r="V97" s="207"/>
      <c r="W97" s="207"/>
      <c r="X97" s="209"/>
      <c r="Y97" s="204"/>
      <c r="Z97" s="67"/>
      <c r="AA97" s="124"/>
      <c r="AB97" s="210"/>
    </row>
    <row r="98" spans="1:28" x14ac:dyDescent="0.25">
      <c r="A98" s="797"/>
      <c r="B98" s="806"/>
      <c r="C98" s="800"/>
      <c r="D98" s="803"/>
      <c r="E98" s="809"/>
      <c r="F98" s="817"/>
      <c r="G98" s="806"/>
      <c r="H98" s="158" t="s">
        <v>235</v>
      </c>
      <c r="I98" s="156" t="str">
        <f>+IF('5 Valoración Control'!I98="","",'5 Valoración Control'!I98)</f>
        <v/>
      </c>
      <c r="J98" s="800"/>
      <c r="K98" s="803"/>
      <c r="L98" s="812"/>
      <c r="M98" s="203"/>
      <c r="N98" s="204"/>
      <c r="O98" s="67"/>
      <c r="P98" s="67"/>
      <c r="Q98" s="205"/>
      <c r="R98" s="206"/>
      <c r="S98" s="208"/>
      <c r="T98" s="205"/>
      <c r="U98" s="67"/>
      <c r="V98" s="207"/>
      <c r="W98" s="207"/>
      <c r="X98" s="209"/>
      <c r="Y98" s="204"/>
      <c r="Z98" s="67"/>
      <c r="AA98" s="124"/>
      <c r="AB98" s="210"/>
    </row>
    <row r="99" spans="1:28" x14ac:dyDescent="0.25">
      <c r="A99" s="797"/>
      <c r="B99" s="806"/>
      <c r="C99" s="800"/>
      <c r="D99" s="803"/>
      <c r="E99" s="809"/>
      <c r="F99" s="817" t="s">
        <v>239</v>
      </c>
      <c r="G99" s="806" t="str">
        <f>+IF('5 Valoración Control'!G99="","",'5 Valoración Control'!G99)</f>
        <v/>
      </c>
      <c r="H99" s="158" t="s">
        <v>233</v>
      </c>
      <c r="I99" s="156" t="str">
        <f>+IF('5 Valoración Control'!I99="","",'5 Valoración Control'!I99)</f>
        <v/>
      </c>
      <c r="J99" s="800"/>
      <c r="K99" s="803"/>
      <c r="L99" s="812"/>
      <c r="M99" s="203"/>
      <c r="N99" s="204"/>
      <c r="O99" s="67"/>
      <c r="P99" s="67"/>
      <c r="Q99" s="205"/>
      <c r="R99" s="206"/>
      <c r="S99" s="208"/>
      <c r="T99" s="205"/>
      <c r="U99" s="67"/>
      <c r="V99" s="207"/>
      <c r="W99" s="207"/>
      <c r="X99" s="209"/>
      <c r="Y99" s="204"/>
      <c r="Z99" s="67"/>
      <c r="AA99" s="124"/>
      <c r="AB99" s="210"/>
    </row>
    <row r="100" spans="1:28" x14ac:dyDescent="0.25">
      <c r="A100" s="797"/>
      <c r="B100" s="806"/>
      <c r="C100" s="800"/>
      <c r="D100" s="803"/>
      <c r="E100" s="809"/>
      <c r="F100" s="817"/>
      <c r="G100" s="806"/>
      <c r="H100" s="158" t="s">
        <v>234</v>
      </c>
      <c r="I100" s="156" t="str">
        <f>+IF('5 Valoración Control'!I100="","",'5 Valoración Control'!I100)</f>
        <v/>
      </c>
      <c r="J100" s="800"/>
      <c r="K100" s="803"/>
      <c r="L100" s="812"/>
      <c r="M100" s="203"/>
      <c r="N100" s="204"/>
      <c r="O100" s="67"/>
      <c r="P100" s="67"/>
      <c r="Q100" s="205"/>
      <c r="R100" s="206"/>
      <c r="S100" s="208"/>
      <c r="T100" s="205"/>
      <c r="U100" s="67"/>
      <c r="V100" s="207"/>
      <c r="W100" s="207"/>
      <c r="X100" s="209"/>
      <c r="Y100" s="204"/>
      <c r="Z100" s="67"/>
      <c r="AA100" s="124"/>
      <c r="AB100" s="210"/>
    </row>
    <row r="101" spans="1:28" ht="12.75" thickBot="1" x14ac:dyDescent="0.3">
      <c r="A101" s="798"/>
      <c r="B101" s="807"/>
      <c r="C101" s="801"/>
      <c r="D101" s="804"/>
      <c r="E101" s="810"/>
      <c r="F101" s="818"/>
      <c r="G101" s="807"/>
      <c r="H101" s="159" t="s">
        <v>235</v>
      </c>
      <c r="I101" s="157" t="str">
        <f>+IF('5 Valoración Control'!I101="","",'5 Valoración Control'!I101)</f>
        <v/>
      </c>
      <c r="J101" s="801"/>
      <c r="K101" s="804"/>
      <c r="L101" s="813"/>
      <c r="M101" s="217"/>
      <c r="N101" s="218"/>
      <c r="O101" s="81"/>
      <c r="P101" s="81"/>
      <c r="Q101" s="219"/>
      <c r="R101" s="220"/>
      <c r="S101" s="222"/>
      <c r="T101" s="219"/>
      <c r="U101" s="81"/>
      <c r="V101" s="221"/>
      <c r="W101" s="221"/>
      <c r="X101" s="223"/>
      <c r="Y101" s="218"/>
      <c r="Z101" s="81"/>
      <c r="AA101" s="126"/>
      <c r="AB101" s="224"/>
    </row>
    <row r="102" spans="1:28" x14ac:dyDescent="0.25">
      <c r="A102" s="796" t="str">
        <f>'1 Contexto e Identificación'!$A$17</f>
        <v>R7</v>
      </c>
      <c r="B102" s="805" t="str">
        <f>+'1 Contexto e Identificación'!$E$17</f>
        <v xml:space="preserve">  </v>
      </c>
      <c r="C102" s="799" t="str">
        <f>+'4 Mapa Calor Inherente'!$C$18</f>
        <v/>
      </c>
      <c r="D102" s="802" t="str">
        <f>+'4 Mapa Calor Inherente'!$D$18</f>
        <v/>
      </c>
      <c r="E102" s="808" t="str">
        <f>+'4 Mapa Calor Inherente'!$E$18</f>
        <v/>
      </c>
      <c r="F102" s="819" t="s">
        <v>232</v>
      </c>
      <c r="G102" s="805" t="str">
        <f>+IF('5 Valoración Control'!G102="","",'5 Valoración Control'!G102)</f>
        <v/>
      </c>
      <c r="H102" s="160" t="s">
        <v>233</v>
      </c>
      <c r="I102" s="148" t="str">
        <f>+IF('5 Valoración Control'!I102="","",'5 Valoración Control'!I102)</f>
        <v/>
      </c>
      <c r="J102" s="799" t="str">
        <f>+'6 Mapa Calor Residual'!$C$18</f>
        <v/>
      </c>
      <c r="K102" s="802" t="str">
        <f>+'6 Mapa Calor Residual'!$D$18</f>
        <v/>
      </c>
      <c r="L102" s="811"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97"/>
      <c r="B103" s="806"/>
      <c r="C103" s="800"/>
      <c r="D103" s="803"/>
      <c r="E103" s="809"/>
      <c r="F103" s="817"/>
      <c r="G103" s="806"/>
      <c r="H103" s="158" t="s">
        <v>234</v>
      </c>
      <c r="I103" s="156" t="str">
        <f>+IF('5 Valoración Control'!I103="","",'5 Valoración Control'!I103)</f>
        <v/>
      </c>
      <c r="J103" s="800"/>
      <c r="K103" s="803"/>
      <c r="L103" s="812"/>
      <c r="M103" s="203"/>
      <c r="N103" s="204"/>
      <c r="O103" s="67"/>
      <c r="P103" s="67"/>
      <c r="Q103" s="205"/>
      <c r="R103" s="206"/>
      <c r="S103" s="208"/>
      <c r="T103" s="205"/>
      <c r="U103" s="67"/>
      <c r="V103" s="207"/>
      <c r="W103" s="207"/>
      <c r="X103" s="209"/>
      <c r="Y103" s="204"/>
      <c r="Z103" s="67"/>
      <c r="AA103" s="124"/>
      <c r="AB103" s="210"/>
    </row>
    <row r="104" spans="1:28" x14ac:dyDescent="0.25">
      <c r="A104" s="797"/>
      <c r="B104" s="806"/>
      <c r="C104" s="800"/>
      <c r="D104" s="803"/>
      <c r="E104" s="809"/>
      <c r="F104" s="817"/>
      <c r="G104" s="806"/>
      <c r="H104" s="158" t="s">
        <v>235</v>
      </c>
      <c r="I104" s="156" t="str">
        <f>+IF('5 Valoración Control'!I104="","",'5 Valoración Control'!I104)</f>
        <v/>
      </c>
      <c r="J104" s="800"/>
      <c r="K104" s="803"/>
      <c r="L104" s="812"/>
      <c r="M104" s="203"/>
      <c r="N104" s="204"/>
      <c r="O104" s="67"/>
      <c r="P104" s="67"/>
      <c r="Q104" s="205"/>
      <c r="R104" s="206"/>
      <c r="S104" s="208"/>
      <c r="T104" s="205"/>
      <c r="U104" s="67"/>
      <c r="V104" s="207"/>
      <c r="W104" s="207"/>
      <c r="X104" s="209"/>
      <c r="Y104" s="204"/>
      <c r="Z104" s="67"/>
      <c r="AA104" s="124"/>
      <c r="AB104" s="210"/>
    </row>
    <row r="105" spans="1:28" x14ac:dyDescent="0.25">
      <c r="A105" s="797"/>
      <c r="B105" s="806"/>
      <c r="C105" s="800"/>
      <c r="D105" s="803"/>
      <c r="E105" s="809"/>
      <c r="F105" s="817" t="s">
        <v>236</v>
      </c>
      <c r="G105" s="806" t="str">
        <f>+IF('5 Valoración Control'!G105="","",'5 Valoración Control'!G105)</f>
        <v/>
      </c>
      <c r="H105" s="158" t="s">
        <v>233</v>
      </c>
      <c r="I105" s="156" t="str">
        <f>+IF('5 Valoración Control'!I105="","",'5 Valoración Control'!I105)</f>
        <v/>
      </c>
      <c r="J105" s="800"/>
      <c r="K105" s="803"/>
      <c r="L105" s="812"/>
      <c r="M105" s="203"/>
      <c r="N105" s="204"/>
      <c r="O105" s="67"/>
      <c r="P105" s="67"/>
      <c r="Q105" s="205"/>
      <c r="R105" s="206"/>
      <c r="S105" s="208"/>
      <c r="T105" s="205"/>
      <c r="U105" s="67"/>
      <c r="V105" s="207"/>
      <c r="W105" s="207"/>
      <c r="X105" s="209"/>
      <c r="Y105" s="204"/>
      <c r="Z105" s="67"/>
      <c r="AA105" s="124"/>
      <c r="AB105" s="210"/>
    </row>
    <row r="106" spans="1:28" x14ac:dyDescent="0.25">
      <c r="A106" s="797"/>
      <c r="B106" s="806"/>
      <c r="C106" s="800"/>
      <c r="D106" s="803"/>
      <c r="E106" s="809"/>
      <c r="F106" s="817"/>
      <c r="G106" s="806"/>
      <c r="H106" s="158" t="s">
        <v>234</v>
      </c>
      <c r="I106" s="156" t="str">
        <f>+IF('5 Valoración Control'!I106="","",'5 Valoración Control'!I106)</f>
        <v/>
      </c>
      <c r="J106" s="800"/>
      <c r="K106" s="803"/>
      <c r="L106" s="812"/>
      <c r="M106" s="203"/>
      <c r="N106" s="204"/>
      <c r="O106" s="67"/>
      <c r="P106" s="67"/>
      <c r="Q106" s="205"/>
      <c r="R106" s="206"/>
      <c r="S106" s="208"/>
      <c r="T106" s="205"/>
      <c r="U106" s="67"/>
      <c r="V106" s="207"/>
      <c r="W106" s="207"/>
      <c r="X106" s="209"/>
      <c r="Y106" s="204"/>
      <c r="Z106" s="67"/>
      <c r="AA106" s="124"/>
      <c r="AB106" s="210"/>
    </row>
    <row r="107" spans="1:28" x14ac:dyDescent="0.25">
      <c r="A107" s="797"/>
      <c r="B107" s="806"/>
      <c r="C107" s="800"/>
      <c r="D107" s="803"/>
      <c r="E107" s="809"/>
      <c r="F107" s="817"/>
      <c r="G107" s="806"/>
      <c r="H107" s="158" t="s">
        <v>235</v>
      </c>
      <c r="I107" s="156" t="str">
        <f>+IF('5 Valoración Control'!I107="","",'5 Valoración Control'!I107)</f>
        <v/>
      </c>
      <c r="J107" s="800"/>
      <c r="K107" s="803"/>
      <c r="L107" s="812"/>
      <c r="M107" s="203"/>
      <c r="N107" s="204"/>
      <c r="O107" s="67"/>
      <c r="P107" s="67"/>
      <c r="Q107" s="205"/>
      <c r="R107" s="206"/>
      <c r="S107" s="208"/>
      <c r="T107" s="205"/>
      <c r="U107" s="67"/>
      <c r="V107" s="207"/>
      <c r="W107" s="207"/>
      <c r="X107" s="209"/>
      <c r="Y107" s="204"/>
      <c r="Z107" s="67"/>
      <c r="AA107" s="124"/>
      <c r="AB107" s="210"/>
    </row>
    <row r="108" spans="1:28" x14ac:dyDescent="0.25">
      <c r="A108" s="797"/>
      <c r="B108" s="806"/>
      <c r="C108" s="800"/>
      <c r="D108" s="803"/>
      <c r="E108" s="809"/>
      <c r="F108" s="817" t="s">
        <v>237</v>
      </c>
      <c r="G108" s="806" t="str">
        <f>+IF('5 Valoración Control'!G108="","",'5 Valoración Control'!G108)</f>
        <v/>
      </c>
      <c r="H108" s="158" t="s">
        <v>233</v>
      </c>
      <c r="I108" s="156" t="str">
        <f>+IF('5 Valoración Control'!I108="","",'5 Valoración Control'!I108)</f>
        <v/>
      </c>
      <c r="J108" s="800"/>
      <c r="K108" s="803"/>
      <c r="L108" s="812"/>
      <c r="M108" s="203"/>
      <c r="N108" s="204"/>
      <c r="O108" s="67"/>
      <c r="P108" s="67"/>
      <c r="Q108" s="205"/>
      <c r="R108" s="206"/>
      <c r="S108" s="208"/>
      <c r="T108" s="205"/>
      <c r="U108" s="67"/>
      <c r="V108" s="207"/>
      <c r="W108" s="207"/>
      <c r="X108" s="209"/>
      <c r="Y108" s="204"/>
      <c r="Z108" s="67"/>
      <c r="AA108" s="124"/>
      <c r="AB108" s="210"/>
    </row>
    <row r="109" spans="1:28" x14ac:dyDescent="0.25">
      <c r="A109" s="797"/>
      <c r="B109" s="806"/>
      <c r="C109" s="800"/>
      <c r="D109" s="803"/>
      <c r="E109" s="809"/>
      <c r="F109" s="817"/>
      <c r="G109" s="806"/>
      <c r="H109" s="158" t="s">
        <v>234</v>
      </c>
      <c r="I109" s="156" t="str">
        <f>+IF('5 Valoración Control'!I109="","",'5 Valoración Control'!I109)</f>
        <v/>
      </c>
      <c r="J109" s="800"/>
      <c r="K109" s="803"/>
      <c r="L109" s="812"/>
      <c r="M109" s="203"/>
      <c r="N109" s="204"/>
      <c r="O109" s="67"/>
      <c r="P109" s="67"/>
      <c r="Q109" s="205"/>
      <c r="R109" s="206"/>
      <c r="S109" s="208"/>
      <c r="T109" s="205"/>
      <c r="U109" s="67"/>
      <c r="V109" s="207"/>
      <c r="W109" s="207"/>
      <c r="X109" s="209"/>
      <c r="Y109" s="204"/>
      <c r="Z109" s="67"/>
      <c r="AA109" s="124"/>
      <c r="AB109" s="210"/>
    </row>
    <row r="110" spans="1:28" x14ac:dyDescent="0.25">
      <c r="A110" s="797"/>
      <c r="B110" s="806"/>
      <c r="C110" s="800"/>
      <c r="D110" s="803"/>
      <c r="E110" s="809"/>
      <c r="F110" s="817"/>
      <c r="G110" s="806"/>
      <c r="H110" s="158" t="s">
        <v>235</v>
      </c>
      <c r="I110" s="156" t="str">
        <f>+IF('5 Valoración Control'!I110="","",'5 Valoración Control'!I110)</f>
        <v/>
      </c>
      <c r="J110" s="800"/>
      <c r="K110" s="803"/>
      <c r="L110" s="812"/>
      <c r="M110" s="203"/>
      <c r="N110" s="204"/>
      <c r="O110" s="67"/>
      <c r="P110" s="67"/>
      <c r="Q110" s="205"/>
      <c r="R110" s="206"/>
      <c r="S110" s="208"/>
      <c r="T110" s="205"/>
      <c r="U110" s="67"/>
      <c r="V110" s="207"/>
      <c r="W110" s="207"/>
      <c r="X110" s="209"/>
      <c r="Y110" s="204"/>
      <c r="Z110" s="67"/>
      <c r="AA110" s="124"/>
      <c r="AB110" s="210"/>
    </row>
    <row r="111" spans="1:28" x14ac:dyDescent="0.25">
      <c r="A111" s="797"/>
      <c r="B111" s="806"/>
      <c r="C111" s="800"/>
      <c r="D111" s="803"/>
      <c r="E111" s="809"/>
      <c r="F111" s="817" t="s">
        <v>238</v>
      </c>
      <c r="G111" s="806" t="str">
        <f>+IF('5 Valoración Control'!G111="","",'5 Valoración Control'!G111)</f>
        <v/>
      </c>
      <c r="H111" s="158" t="s">
        <v>233</v>
      </c>
      <c r="I111" s="156" t="str">
        <f>+IF('5 Valoración Control'!I111="","",'5 Valoración Control'!I111)</f>
        <v/>
      </c>
      <c r="J111" s="800"/>
      <c r="K111" s="803"/>
      <c r="L111" s="812"/>
      <c r="M111" s="203"/>
      <c r="N111" s="204"/>
      <c r="O111" s="67"/>
      <c r="P111" s="67"/>
      <c r="Q111" s="205"/>
      <c r="R111" s="206"/>
      <c r="S111" s="208"/>
      <c r="T111" s="205"/>
      <c r="U111" s="67"/>
      <c r="V111" s="207"/>
      <c r="W111" s="207"/>
      <c r="X111" s="209"/>
      <c r="Y111" s="204"/>
      <c r="Z111" s="67"/>
      <c r="AA111" s="124"/>
      <c r="AB111" s="210"/>
    </row>
    <row r="112" spans="1:28" x14ac:dyDescent="0.25">
      <c r="A112" s="797"/>
      <c r="B112" s="806"/>
      <c r="C112" s="800"/>
      <c r="D112" s="803"/>
      <c r="E112" s="809"/>
      <c r="F112" s="817"/>
      <c r="G112" s="806"/>
      <c r="H112" s="158" t="s">
        <v>234</v>
      </c>
      <c r="I112" s="156" t="str">
        <f>+IF('5 Valoración Control'!I112="","",'5 Valoración Control'!I112)</f>
        <v/>
      </c>
      <c r="J112" s="800"/>
      <c r="K112" s="803"/>
      <c r="L112" s="812"/>
      <c r="M112" s="203"/>
      <c r="N112" s="204"/>
      <c r="O112" s="67"/>
      <c r="P112" s="67"/>
      <c r="Q112" s="205"/>
      <c r="R112" s="206"/>
      <c r="S112" s="208"/>
      <c r="T112" s="205"/>
      <c r="U112" s="67"/>
      <c r="V112" s="207"/>
      <c r="W112" s="207"/>
      <c r="X112" s="209"/>
      <c r="Y112" s="204"/>
      <c r="Z112" s="67"/>
      <c r="AA112" s="124"/>
      <c r="AB112" s="210"/>
    </row>
    <row r="113" spans="1:28" x14ac:dyDescent="0.25">
      <c r="A113" s="797"/>
      <c r="B113" s="806"/>
      <c r="C113" s="800"/>
      <c r="D113" s="803"/>
      <c r="E113" s="809"/>
      <c r="F113" s="817"/>
      <c r="G113" s="806"/>
      <c r="H113" s="158" t="s">
        <v>235</v>
      </c>
      <c r="I113" s="156" t="str">
        <f>+IF('5 Valoración Control'!I113="","",'5 Valoración Control'!I113)</f>
        <v/>
      </c>
      <c r="J113" s="800"/>
      <c r="K113" s="803"/>
      <c r="L113" s="812"/>
      <c r="M113" s="203"/>
      <c r="N113" s="204"/>
      <c r="O113" s="67"/>
      <c r="P113" s="67"/>
      <c r="Q113" s="205"/>
      <c r="R113" s="206"/>
      <c r="S113" s="208"/>
      <c r="T113" s="205"/>
      <c r="U113" s="67"/>
      <c r="V113" s="207"/>
      <c r="W113" s="207"/>
      <c r="X113" s="209"/>
      <c r="Y113" s="204"/>
      <c r="Z113" s="67"/>
      <c r="AA113" s="124"/>
      <c r="AB113" s="210"/>
    </row>
    <row r="114" spans="1:28" x14ac:dyDescent="0.25">
      <c r="A114" s="797"/>
      <c r="B114" s="806"/>
      <c r="C114" s="800"/>
      <c r="D114" s="803"/>
      <c r="E114" s="809"/>
      <c r="F114" s="817" t="s">
        <v>239</v>
      </c>
      <c r="G114" s="806" t="str">
        <f>+IF('5 Valoración Control'!G114="","",'5 Valoración Control'!G114)</f>
        <v/>
      </c>
      <c r="H114" s="158" t="s">
        <v>233</v>
      </c>
      <c r="I114" s="156" t="str">
        <f>+IF('5 Valoración Control'!I114="","",'5 Valoración Control'!I114)</f>
        <v/>
      </c>
      <c r="J114" s="800"/>
      <c r="K114" s="803"/>
      <c r="L114" s="812"/>
      <c r="M114" s="203"/>
      <c r="N114" s="204"/>
      <c r="O114" s="67"/>
      <c r="P114" s="67"/>
      <c r="Q114" s="205"/>
      <c r="R114" s="206"/>
      <c r="S114" s="208"/>
      <c r="T114" s="205"/>
      <c r="U114" s="67"/>
      <c r="V114" s="207"/>
      <c r="W114" s="207"/>
      <c r="X114" s="209"/>
      <c r="Y114" s="204"/>
      <c r="Z114" s="67"/>
      <c r="AA114" s="124"/>
      <c r="AB114" s="210"/>
    </row>
    <row r="115" spans="1:28" x14ac:dyDescent="0.25">
      <c r="A115" s="797"/>
      <c r="B115" s="806"/>
      <c r="C115" s="800"/>
      <c r="D115" s="803"/>
      <c r="E115" s="809"/>
      <c r="F115" s="817"/>
      <c r="G115" s="806"/>
      <c r="H115" s="158" t="s">
        <v>234</v>
      </c>
      <c r="I115" s="156" t="str">
        <f>+IF('5 Valoración Control'!I115="","",'5 Valoración Control'!I115)</f>
        <v/>
      </c>
      <c r="J115" s="800"/>
      <c r="K115" s="803"/>
      <c r="L115" s="812"/>
      <c r="M115" s="203"/>
      <c r="N115" s="204"/>
      <c r="O115" s="67"/>
      <c r="P115" s="67"/>
      <c r="Q115" s="205"/>
      <c r="R115" s="206"/>
      <c r="S115" s="208"/>
      <c r="T115" s="205"/>
      <c r="U115" s="67"/>
      <c r="V115" s="207"/>
      <c r="W115" s="207"/>
      <c r="X115" s="209"/>
      <c r="Y115" s="204"/>
      <c r="Z115" s="67"/>
      <c r="AA115" s="124"/>
      <c r="AB115" s="210"/>
    </row>
    <row r="116" spans="1:28" ht="12.75" thickBot="1" x14ac:dyDescent="0.3">
      <c r="A116" s="798"/>
      <c r="B116" s="807"/>
      <c r="C116" s="801"/>
      <c r="D116" s="804"/>
      <c r="E116" s="810"/>
      <c r="F116" s="818"/>
      <c r="G116" s="807"/>
      <c r="H116" s="159" t="s">
        <v>235</v>
      </c>
      <c r="I116" s="157" t="str">
        <f>+IF('5 Valoración Control'!I116="","",'5 Valoración Control'!I116)</f>
        <v/>
      </c>
      <c r="J116" s="801"/>
      <c r="K116" s="804"/>
      <c r="L116" s="813"/>
      <c r="M116" s="217"/>
      <c r="N116" s="218"/>
      <c r="O116" s="81"/>
      <c r="P116" s="81"/>
      <c r="Q116" s="219"/>
      <c r="R116" s="220"/>
      <c r="S116" s="222"/>
      <c r="T116" s="219"/>
      <c r="U116" s="81"/>
      <c r="V116" s="221"/>
      <c r="W116" s="221"/>
      <c r="X116" s="223"/>
      <c r="Y116" s="218"/>
      <c r="Z116" s="81"/>
      <c r="AA116" s="126"/>
      <c r="AB116" s="224"/>
    </row>
    <row r="117" spans="1:28" x14ac:dyDescent="0.25">
      <c r="A117" s="796" t="str">
        <f>'1 Contexto e Identificación'!$A$18</f>
        <v>R8</v>
      </c>
      <c r="B117" s="805" t="str">
        <f>+'1 Contexto e Identificación'!$E$18</f>
        <v xml:space="preserve">  </v>
      </c>
      <c r="C117" s="799" t="str">
        <f>+'4 Mapa Calor Inherente'!$C$19</f>
        <v/>
      </c>
      <c r="D117" s="802" t="str">
        <f>+'4 Mapa Calor Inherente'!$D$19</f>
        <v/>
      </c>
      <c r="E117" s="808" t="str">
        <f>+'4 Mapa Calor Inherente'!$E$19</f>
        <v/>
      </c>
      <c r="F117" s="819" t="s">
        <v>232</v>
      </c>
      <c r="G117" s="805" t="str">
        <f>+IF('5 Valoración Control'!G117="","",'5 Valoración Control'!G117)</f>
        <v/>
      </c>
      <c r="H117" s="160" t="s">
        <v>233</v>
      </c>
      <c r="I117" s="148" t="str">
        <f>+IF('5 Valoración Control'!I117="","",'5 Valoración Control'!I117)</f>
        <v/>
      </c>
      <c r="J117" s="799" t="str">
        <f>+'6 Mapa Calor Residual'!$C$19</f>
        <v/>
      </c>
      <c r="K117" s="802" t="str">
        <f>+'6 Mapa Calor Residual'!$D$19</f>
        <v/>
      </c>
      <c r="L117" s="811"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97"/>
      <c r="B118" s="806"/>
      <c r="C118" s="800"/>
      <c r="D118" s="803"/>
      <c r="E118" s="809"/>
      <c r="F118" s="817"/>
      <c r="G118" s="806"/>
      <c r="H118" s="158" t="s">
        <v>234</v>
      </c>
      <c r="I118" s="156" t="str">
        <f>+IF('5 Valoración Control'!I118="","",'5 Valoración Control'!I118)</f>
        <v/>
      </c>
      <c r="J118" s="800"/>
      <c r="K118" s="803"/>
      <c r="L118" s="812"/>
      <c r="M118" s="203"/>
      <c r="N118" s="204"/>
      <c r="O118" s="67"/>
      <c r="P118" s="67"/>
      <c r="Q118" s="205"/>
      <c r="R118" s="206"/>
      <c r="S118" s="208"/>
      <c r="T118" s="205"/>
      <c r="U118" s="67"/>
      <c r="V118" s="207"/>
      <c r="W118" s="207"/>
      <c r="X118" s="209"/>
      <c r="Y118" s="204"/>
      <c r="Z118" s="67"/>
      <c r="AA118" s="124"/>
      <c r="AB118" s="210"/>
    </row>
    <row r="119" spans="1:28" x14ac:dyDescent="0.25">
      <c r="A119" s="797"/>
      <c r="B119" s="806"/>
      <c r="C119" s="800"/>
      <c r="D119" s="803"/>
      <c r="E119" s="809"/>
      <c r="F119" s="817"/>
      <c r="G119" s="806"/>
      <c r="H119" s="158" t="s">
        <v>235</v>
      </c>
      <c r="I119" s="156" t="str">
        <f>+IF('5 Valoración Control'!I119="","",'5 Valoración Control'!I119)</f>
        <v/>
      </c>
      <c r="J119" s="800"/>
      <c r="K119" s="803"/>
      <c r="L119" s="812"/>
      <c r="M119" s="203"/>
      <c r="N119" s="204"/>
      <c r="O119" s="67"/>
      <c r="P119" s="67"/>
      <c r="Q119" s="205"/>
      <c r="R119" s="206"/>
      <c r="S119" s="208"/>
      <c r="T119" s="205"/>
      <c r="U119" s="67"/>
      <c r="V119" s="207"/>
      <c r="W119" s="207"/>
      <c r="X119" s="209"/>
      <c r="Y119" s="204"/>
      <c r="Z119" s="67"/>
      <c r="AA119" s="124"/>
      <c r="AB119" s="210"/>
    </row>
    <row r="120" spans="1:28" x14ac:dyDescent="0.25">
      <c r="A120" s="797"/>
      <c r="B120" s="806"/>
      <c r="C120" s="800"/>
      <c r="D120" s="803"/>
      <c r="E120" s="809"/>
      <c r="F120" s="817" t="s">
        <v>236</v>
      </c>
      <c r="G120" s="806" t="str">
        <f>+IF('5 Valoración Control'!G120="","",'5 Valoración Control'!G120)</f>
        <v/>
      </c>
      <c r="H120" s="158" t="s">
        <v>233</v>
      </c>
      <c r="I120" s="156" t="str">
        <f>+IF('5 Valoración Control'!I120="","",'5 Valoración Control'!I120)</f>
        <v/>
      </c>
      <c r="J120" s="800"/>
      <c r="K120" s="803"/>
      <c r="L120" s="812"/>
      <c r="M120" s="203"/>
      <c r="N120" s="204"/>
      <c r="O120" s="67"/>
      <c r="P120" s="67"/>
      <c r="Q120" s="205"/>
      <c r="R120" s="206"/>
      <c r="S120" s="208"/>
      <c r="T120" s="205"/>
      <c r="U120" s="67"/>
      <c r="V120" s="207"/>
      <c r="W120" s="207"/>
      <c r="X120" s="209"/>
      <c r="Y120" s="204"/>
      <c r="Z120" s="67"/>
      <c r="AA120" s="124"/>
      <c r="AB120" s="210"/>
    </row>
    <row r="121" spans="1:28" x14ac:dyDescent="0.25">
      <c r="A121" s="797"/>
      <c r="B121" s="806"/>
      <c r="C121" s="800"/>
      <c r="D121" s="803"/>
      <c r="E121" s="809"/>
      <c r="F121" s="817"/>
      <c r="G121" s="806"/>
      <c r="H121" s="158" t="s">
        <v>234</v>
      </c>
      <c r="I121" s="156" t="str">
        <f>+IF('5 Valoración Control'!I121="","",'5 Valoración Control'!I121)</f>
        <v/>
      </c>
      <c r="J121" s="800"/>
      <c r="K121" s="803"/>
      <c r="L121" s="812"/>
      <c r="M121" s="203"/>
      <c r="N121" s="204"/>
      <c r="O121" s="67"/>
      <c r="P121" s="67"/>
      <c r="Q121" s="205"/>
      <c r="R121" s="206"/>
      <c r="S121" s="208"/>
      <c r="T121" s="205"/>
      <c r="U121" s="67"/>
      <c r="V121" s="207"/>
      <c r="W121" s="207"/>
      <c r="X121" s="209"/>
      <c r="Y121" s="204"/>
      <c r="Z121" s="67"/>
      <c r="AA121" s="124"/>
      <c r="AB121" s="210"/>
    </row>
    <row r="122" spans="1:28" x14ac:dyDescent="0.25">
      <c r="A122" s="797"/>
      <c r="B122" s="806"/>
      <c r="C122" s="800"/>
      <c r="D122" s="803"/>
      <c r="E122" s="809"/>
      <c r="F122" s="817"/>
      <c r="G122" s="806"/>
      <c r="H122" s="158" t="s">
        <v>235</v>
      </c>
      <c r="I122" s="156" t="str">
        <f>+IF('5 Valoración Control'!I122="","",'5 Valoración Control'!I122)</f>
        <v/>
      </c>
      <c r="J122" s="800"/>
      <c r="K122" s="803"/>
      <c r="L122" s="812"/>
      <c r="M122" s="203"/>
      <c r="N122" s="204"/>
      <c r="O122" s="67"/>
      <c r="P122" s="67"/>
      <c r="Q122" s="205"/>
      <c r="R122" s="206"/>
      <c r="S122" s="208"/>
      <c r="T122" s="205"/>
      <c r="U122" s="67"/>
      <c r="V122" s="207"/>
      <c r="W122" s="207"/>
      <c r="X122" s="209"/>
      <c r="Y122" s="204"/>
      <c r="Z122" s="67"/>
      <c r="AA122" s="124"/>
      <c r="AB122" s="210"/>
    </row>
    <row r="123" spans="1:28" x14ac:dyDescent="0.25">
      <c r="A123" s="797"/>
      <c r="B123" s="806"/>
      <c r="C123" s="800"/>
      <c r="D123" s="803"/>
      <c r="E123" s="809"/>
      <c r="F123" s="817" t="s">
        <v>237</v>
      </c>
      <c r="G123" s="806" t="str">
        <f>+IF('5 Valoración Control'!G123="","",'5 Valoración Control'!G123)</f>
        <v/>
      </c>
      <c r="H123" s="158" t="s">
        <v>233</v>
      </c>
      <c r="I123" s="156" t="str">
        <f>+IF('5 Valoración Control'!I123="","",'5 Valoración Control'!I123)</f>
        <v/>
      </c>
      <c r="J123" s="800"/>
      <c r="K123" s="803"/>
      <c r="L123" s="812"/>
      <c r="M123" s="203"/>
      <c r="N123" s="204"/>
      <c r="O123" s="67"/>
      <c r="P123" s="67"/>
      <c r="Q123" s="205"/>
      <c r="R123" s="206"/>
      <c r="S123" s="208"/>
      <c r="T123" s="205"/>
      <c r="U123" s="67"/>
      <c r="V123" s="207"/>
      <c r="W123" s="207"/>
      <c r="X123" s="209"/>
      <c r="Y123" s="204"/>
      <c r="Z123" s="67"/>
      <c r="AA123" s="124"/>
      <c r="AB123" s="210"/>
    </row>
    <row r="124" spans="1:28" x14ac:dyDescent="0.25">
      <c r="A124" s="797"/>
      <c r="B124" s="806"/>
      <c r="C124" s="800"/>
      <c r="D124" s="803"/>
      <c r="E124" s="809"/>
      <c r="F124" s="817"/>
      <c r="G124" s="806"/>
      <c r="H124" s="158" t="s">
        <v>234</v>
      </c>
      <c r="I124" s="156" t="str">
        <f>+IF('5 Valoración Control'!I124="","",'5 Valoración Control'!I124)</f>
        <v/>
      </c>
      <c r="J124" s="800"/>
      <c r="K124" s="803"/>
      <c r="L124" s="812"/>
      <c r="M124" s="203"/>
      <c r="N124" s="204"/>
      <c r="O124" s="67"/>
      <c r="P124" s="67"/>
      <c r="Q124" s="205"/>
      <c r="R124" s="206"/>
      <c r="S124" s="208"/>
      <c r="T124" s="205"/>
      <c r="U124" s="67"/>
      <c r="V124" s="207"/>
      <c r="W124" s="207"/>
      <c r="X124" s="209"/>
      <c r="Y124" s="204"/>
      <c r="Z124" s="67"/>
      <c r="AA124" s="124"/>
      <c r="AB124" s="210"/>
    </row>
    <row r="125" spans="1:28" x14ac:dyDescent="0.25">
      <c r="A125" s="797"/>
      <c r="B125" s="806"/>
      <c r="C125" s="800"/>
      <c r="D125" s="803"/>
      <c r="E125" s="809"/>
      <c r="F125" s="817"/>
      <c r="G125" s="806"/>
      <c r="H125" s="158" t="s">
        <v>235</v>
      </c>
      <c r="I125" s="156" t="str">
        <f>+IF('5 Valoración Control'!I125="","",'5 Valoración Control'!I125)</f>
        <v/>
      </c>
      <c r="J125" s="800"/>
      <c r="K125" s="803"/>
      <c r="L125" s="812"/>
      <c r="M125" s="203"/>
      <c r="N125" s="204"/>
      <c r="O125" s="67"/>
      <c r="P125" s="67"/>
      <c r="Q125" s="205"/>
      <c r="R125" s="206"/>
      <c r="S125" s="208"/>
      <c r="T125" s="205"/>
      <c r="U125" s="67"/>
      <c r="V125" s="207"/>
      <c r="W125" s="207"/>
      <c r="X125" s="209"/>
      <c r="Y125" s="204"/>
      <c r="Z125" s="67"/>
      <c r="AA125" s="124"/>
      <c r="AB125" s="210"/>
    </row>
    <row r="126" spans="1:28" x14ac:dyDescent="0.25">
      <c r="A126" s="797"/>
      <c r="B126" s="806"/>
      <c r="C126" s="800"/>
      <c r="D126" s="803"/>
      <c r="E126" s="809"/>
      <c r="F126" s="817" t="s">
        <v>238</v>
      </c>
      <c r="G126" s="806" t="str">
        <f>+IF('5 Valoración Control'!G126="","",'5 Valoración Control'!G126)</f>
        <v/>
      </c>
      <c r="H126" s="158" t="s">
        <v>233</v>
      </c>
      <c r="I126" s="156" t="str">
        <f>+IF('5 Valoración Control'!I126="","",'5 Valoración Control'!I126)</f>
        <v/>
      </c>
      <c r="J126" s="800"/>
      <c r="K126" s="803"/>
      <c r="L126" s="812"/>
      <c r="M126" s="203"/>
      <c r="N126" s="204"/>
      <c r="O126" s="67"/>
      <c r="P126" s="67"/>
      <c r="Q126" s="205"/>
      <c r="R126" s="206"/>
      <c r="S126" s="208"/>
      <c r="T126" s="205"/>
      <c r="U126" s="67"/>
      <c r="V126" s="207"/>
      <c r="W126" s="207"/>
      <c r="X126" s="209"/>
      <c r="Y126" s="204"/>
      <c r="Z126" s="67"/>
      <c r="AA126" s="124"/>
      <c r="AB126" s="210"/>
    </row>
    <row r="127" spans="1:28" x14ac:dyDescent="0.25">
      <c r="A127" s="797"/>
      <c r="B127" s="806"/>
      <c r="C127" s="800"/>
      <c r="D127" s="803"/>
      <c r="E127" s="809"/>
      <c r="F127" s="817"/>
      <c r="G127" s="806"/>
      <c r="H127" s="158" t="s">
        <v>234</v>
      </c>
      <c r="I127" s="156" t="str">
        <f>+IF('5 Valoración Control'!I127="","",'5 Valoración Control'!I127)</f>
        <v/>
      </c>
      <c r="J127" s="800"/>
      <c r="K127" s="803"/>
      <c r="L127" s="812"/>
      <c r="M127" s="203"/>
      <c r="N127" s="204"/>
      <c r="O127" s="67"/>
      <c r="P127" s="67"/>
      <c r="Q127" s="205"/>
      <c r="R127" s="206"/>
      <c r="S127" s="208"/>
      <c r="T127" s="205"/>
      <c r="U127" s="67"/>
      <c r="V127" s="207"/>
      <c r="W127" s="207"/>
      <c r="X127" s="209"/>
      <c r="Y127" s="204"/>
      <c r="Z127" s="67"/>
      <c r="AA127" s="124"/>
      <c r="AB127" s="210"/>
    </row>
    <row r="128" spans="1:28" x14ac:dyDescent="0.25">
      <c r="A128" s="797"/>
      <c r="B128" s="806"/>
      <c r="C128" s="800"/>
      <c r="D128" s="803"/>
      <c r="E128" s="809"/>
      <c r="F128" s="817"/>
      <c r="G128" s="806"/>
      <c r="H128" s="158" t="s">
        <v>235</v>
      </c>
      <c r="I128" s="156" t="str">
        <f>+IF('5 Valoración Control'!I128="","",'5 Valoración Control'!I128)</f>
        <v/>
      </c>
      <c r="J128" s="800"/>
      <c r="K128" s="803"/>
      <c r="L128" s="812"/>
      <c r="M128" s="203"/>
      <c r="N128" s="204"/>
      <c r="O128" s="67"/>
      <c r="P128" s="67"/>
      <c r="Q128" s="205"/>
      <c r="R128" s="206"/>
      <c r="S128" s="208"/>
      <c r="T128" s="205"/>
      <c r="U128" s="67"/>
      <c r="V128" s="207"/>
      <c r="W128" s="207"/>
      <c r="X128" s="209"/>
      <c r="Y128" s="204"/>
      <c r="Z128" s="67"/>
      <c r="AA128" s="124"/>
      <c r="AB128" s="210"/>
    </row>
    <row r="129" spans="1:28" x14ac:dyDescent="0.25">
      <c r="A129" s="797"/>
      <c r="B129" s="806"/>
      <c r="C129" s="800"/>
      <c r="D129" s="803"/>
      <c r="E129" s="809"/>
      <c r="F129" s="817" t="s">
        <v>239</v>
      </c>
      <c r="G129" s="806" t="str">
        <f>+IF('5 Valoración Control'!G129="","",'5 Valoración Control'!G129)</f>
        <v/>
      </c>
      <c r="H129" s="158" t="s">
        <v>233</v>
      </c>
      <c r="I129" s="156" t="str">
        <f>+IF('5 Valoración Control'!I129="","",'5 Valoración Control'!I129)</f>
        <v/>
      </c>
      <c r="J129" s="800"/>
      <c r="K129" s="803"/>
      <c r="L129" s="812"/>
      <c r="M129" s="203"/>
      <c r="N129" s="204"/>
      <c r="O129" s="67"/>
      <c r="P129" s="67"/>
      <c r="Q129" s="205"/>
      <c r="R129" s="206"/>
      <c r="S129" s="208"/>
      <c r="T129" s="205"/>
      <c r="U129" s="67"/>
      <c r="V129" s="207"/>
      <c r="W129" s="207"/>
      <c r="X129" s="209"/>
      <c r="Y129" s="204"/>
      <c r="Z129" s="67"/>
      <c r="AA129" s="124"/>
      <c r="AB129" s="210"/>
    </row>
    <row r="130" spans="1:28" x14ac:dyDescent="0.25">
      <c r="A130" s="797"/>
      <c r="B130" s="806"/>
      <c r="C130" s="800"/>
      <c r="D130" s="803"/>
      <c r="E130" s="809"/>
      <c r="F130" s="817"/>
      <c r="G130" s="806"/>
      <c r="H130" s="158" t="s">
        <v>234</v>
      </c>
      <c r="I130" s="156" t="str">
        <f>+IF('5 Valoración Control'!I130="","",'5 Valoración Control'!I130)</f>
        <v/>
      </c>
      <c r="J130" s="800"/>
      <c r="K130" s="803"/>
      <c r="L130" s="812"/>
      <c r="M130" s="203"/>
      <c r="N130" s="204"/>
      <c r="O130" s="67"/>
      <c r="P130" s="67"/>
      <c r="Q130" s="205"/>
      <c r="R130" s="206"/>
      <c r="S130" s="208"/>
      <c r="T130" s="205"/>
      <c r="U130" s="67"/>
      <c r="V130" s="207"/>
      <c r="W130" s="207"/>
      <c r="X130" s="209"/>
      <c r="Y130" s="204"/>
      <c r="Z130" s="67"/>
      <c r="AA130" s="124"/>
      <c r="AB130" s="210"/>
    </row>
    <row r="131" spans="1:28" ht="12.75" thickBot="1" x14ac:dyDescent="0.3">
      <c r="A131" s="798"/>
      <c r="B131" s="807"/>
      <c r="C131" s="801"/>
      <c r="D131" s="804"/>
      <c r="E131" s="810"/>
      <c r="F131" s="818"/>
      <c r="G131" s="807"/>
      <c r="H131" s="159" t="s">
        <v>235</v>
      </c>
      <c r="I131" s="157" t="str">
        <f>+IF('5 Valoración Control'!I131="","",'5 Valoración Control'!I131)</f>
        <v/>
      </c>
      <c r="J131" s="801"/>
      <c r="K131" s="804"/>
      <c r="L131" s="813"/>
      <c r="M131" s="217"/>
      <c r="N131" s="218"/>
      <c r="O131" s="81"/>
      <c r="P131" s="81"/>
      <c r="Q131" s="219"/>
      <c r="R131" s="220"/>
      <c r="S131" s="222"/>
      <c r="T131" s="219"/>
      <c r="U131" s="81"/>
      <c r="V131" s="221"/>
      <c r="W131" s="221"/>
      <c r="X131" s="223"/>
      <c r="Y131" s="218"/>
      <c r="Z131" s="81"/>
      <c r="AA131" s="126"/>
      <c r="AB131" s="224"/>
    </row>
    <row r="132" spans="1:28" x14ac:dyDescent="0.25">
      <c r="A132" s="796" t="str">
        <f>'1 Contexto e Identificación'!$A$19</f>
        <v>R9</v>
      </c>
      <c r="B132" s="805" t="str">
        <f>+'1 Contexto e Identificación'!$E$19</f>
        <v xml:space="preserve">  </v>
      </c>
      <c r="C132" s="799" t="str">
        <f>+'4 Mapa Calor Inherente'!$C$20</f>
        <v/>
      </c>
      <c r="D132" s="802" t="str">
        <f>+'4 Mapa Calor Inherente'!$D$20</f>
        <v/>
      </c>
      <c r="E132" s="808" t="str">
        <f>+'4 Mapa Calor Inherente'!$E$20</f>
        <v/>
      </c>
      <c r="F132" s="819" t="s">
        <v>232</v>
      </c>
      <c r="G132" s="805" t="str">
        <f>+IF('5 Valoración Control'!G132="","",'5 Valoración Control'!G132)</f>
        <v/>
      </c>
      <c r="H132" s="160" t="s">
        <v>233</v>
      </c>
      <c r="I132" s="148" t="str">
        <f>+IF('5 Valoración Control'!I132="","",'5 Valoración Control'!I132)</f>
        <v/>
      </c>
      <c r="J132" s="799" t="str">
        <f>+'6 Mapa Calor Residual'!$C$20</f>
        <v/>
      </c>
      <c r="K132" s="802" t="str">
        <f>+'6 Mapa Calor Residual'!$D$20</f>
        <v/>
      </c>
      <c r="L132" s="811"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97"/>
      <c r="B133" s="806"/>
      <c r="C133" s="800"/>
      <c r="D133" s="803"/>
      <c r="E133" s="809"/>
      <c r="F133" s="817"/>
      <c r="G133" s="806"/>
      <c r="H133" s="158" t="s">
        <v>234</v>
      </c>
      <c r="I133" s="156" t="str">
        <f>+IF('5 Valoración Control'!I133="","",'5 Valoración Control'!I133)</f>
        <v/>
      </c>
      <c r="J133" s="800"/>
      <c r="K133" s="803"/>
      <c r="L133" s="812"/>
      <c r="M133" s="203"/>
      <c r="N133" s="204"/>
      <c r="O133" s="67"/>
      <c r="P133" s="67"/>
      <c r="Q133" s="205"/>
      <c r="R133" s="206"/>
      <c r="S133" s="208"/>
      <c r="T133" s="205"/>
      <c r="U133" s="67"/>
      <c r="V133" s="207"/>
      <c r="W133" s="207"/>
      <c r="X133" s="209"/>
      <c r="Y133" s="204"/>
      <c r="Z133" s="67"/>
      <c r="AA133" s="124"/>
      <c r="AB133" s="210"/>
    </row>
    <row r="134" spans="1:28" x14ac:dyDescent="0.25">
      <c r="A134" s="797"/>
      <c r="B134" s="806"/>
      <c r="C134" s="800"/>
      <c r="D134" s="803"/>
      <c r="E134" s="809"/>
      <c r="F134" s="817"/>
      <c r="G134" s="806"/>
      <c r="H134" s="158" t="s">
        <v>235</v>
      </c>
      <c r="I134" s="156" t="str">
        <f>+IF('5 Valoración Control'!I134="","",'5 Valoración Control'!I134)</f>
        <v/>
      </c>
      <c r="J134" s="800"/>
      <c r="K134" s="803"/>
      <c r="L134" s="812"/>
      <c r="M134" s="203"/>
      <c r="N134" s="204"/>
      <c r="O134" s="67"/>
      <c r="P134" s="67"/>
      <c r="Q134" s="205"/>
      <c r="R134" s="206"/>
      <c r="S134" s="208"/>
      <c r="T134" s="205"/>
      <c r="U134" s="67"/>
      <c r="V134" s="207"/>
      <c r="W134" s="207"/>
      <c r="X134" s="209"/>
      <c r="Y134" s="204"/>
      <c r="Z134" s="67"/>
      <c r="AA134" s="124"/>
      <c r="AB134" s="210"/>
    </row>
    <row r="135" spans="1:28" x14ac:dyDescent="0.25">
      <c r="A135" s="797"/>
      <c r="B135" s="806"/>
      <c r="C135" s="800"/>
      <c r="D135" s="803"/>
      <c r="E135" s="809"/>
      <c r="F135" s="817" t="s">
        <v>236</v>
      </c>
      <c r="G135" s="806" t="str">
        <f>+IF('5 Valoración Control'!G135="","",'5 Valoración Control'!G135)</f>
        <v/>
      </c>
      <c r="H135" s="158" t="s">
        <v>233</v>
      </c>
      <c r="I135" s="156" t="str">
        <f>+IF('5 Valoración Control'!I135="","",'5 Valoración Control'!I135)</f>
        <v/>
      </c>
      <c r="J135" s="800"/>
      <c r="K135" s="803"/>
      <c r="L135" s="812"/>
      <c r="M135" s="203"/>
      <c r="N135" s="204"/>
      <c r="O135" s="67"/>
      <c r="P135" s="67"/>
      <c r="Q135" s="205"/>
      <c r="R135" s="206"/>
      <c r="S135" s="208"/>
      <c r="T135" s="205"/>
      <c r="U135" s="67"/>
      <c r="V135" s="207"/>
      <c r="W135" s="207"/>
      <c r="X135" s="209"/>
      <c r="Y135" s="204"/>
      <c r="Z135" s="67"/>
      <c r="AA135" s="124"/>
      <c r="AB135" s="210"/>
    </row>
    <row r="136" spans="1:28" x14ac:dyDescent="0.25">
      <c r="A136" s="797"/>
      <c r="B136" s="806"/>
      <c r="C136" s="800"/>
      <c r="D136" s="803"/>
      <c r="E136" s="809"/>
      <c r="F136" s="817"/>
      <c r="G136" s="806"/>
      <c r="H136" s="158" t="s">
        <v>234</v>
      </c>
      <c r="I136" s="156" t="str">
        <f>+IF('5 Valoración Control'!I136="","",'5 Valoración Control'!I136)</f>
        <v/>
      </c>
      <c r="J136" s="800"/>
      <c r="K136" s="803"/>
      <c r="L136" s="812"/>
      <c r="M136" s="203"/>
      <c r="N136" s="204"/>
      <c r="O136" s="67"/>
      <c r="P136" s="67"/>
      <c r="Q136" s="205"/>
      <c r="R136" s="206"/>
      <c r="S136" s="208"/>
      <c r="T136" s="205"/>
      <c r="U136" s="67"/>
      <c r="V136" s="207"/>
      <c r="W136" s="207"/>
      <c r="X136" s="209"/>
      <c r="Y136" s="204"/>
      <c r="Z136" s="67"/>
      <c r="AA136" s="124"/>
      <c r="AB136" s="210"/>
    </row>
    <row r="137" spans="1:28" x14ac:dyDescent="0.25">
      <c r="A137" s="797"/>
      <c r="B137" s="806"/>
      <c r="C137" s="800"/>
      <c r="D137" s="803"/>
      <c r="E137" s="809"/>
      <c r="F137" s="817"/>
      <c r="G137" s="806"/>
      <c r="H137" s="158" t="s">
        <v>235</v>
      </c>
      <c r="I137" s="156" t="str">
        <f>+IF('5 Valoración Control'!I137="","",'5 Valoración Control'!I137)</f>
        <v/>
      </c>
      <c r="J137" s="800"/>
      <c r="K137" s="803"/>
      <c r="L137" s="812"/>
      <c r="M137" s="203"/>
      <c r="N137" s="204"/>
      <c r="O137" s="67"/>
      <c r="P137" s="67"/>
      <c r="Q137" s="205"/>
      <c r="R137" s="206"/>
      <c r="S137" s="208"/>
      <c r="T137" s="205"/>
      <c r="U137" s="67"/>
      <c r="V137" s="207"/>
      <c r="W137" s="207"/>
      <c r="X137" s="209"/>
      <c r="Y137" s="204"/>
      <c r="Z137" s="67"/>
      <c r="AA137" s="124"/>
      <c r="AB137" s="210"/>
    </row>
    <row r="138" spans="1:28" x14ac:dyDescent="0.25">
      <c r="A138" s="797"/>
      <c r="B138" s="806"/>
      <c r="C138" s="800"/>
      <c r="D138" s="803"/>
      <c r="E138" s="809"/>
      <c r="F138" s="817" t="s">
        <v>237</v>
      </c>
      <c r="G138" s="806" t="str">
        <f>+IF('5 Valoración Control'!G138="","",'5 Valoración Control'!G138)</f>
        <v/>
      </c>
      <c r="H138" s="158" t="s">
        <v>233</v>
      </c>
      <c r="I138" s="156" t="str">
        <f>+IF('5 Valoración Control'!I138="","",'5 Valoración Control'!I138)</f>
        <v/>
      </c>
      <c r="J138" s="800"/>
      <c r="K138" s="803"/>
      <c r="L138" s="812"/>
      <c r="M138" s="203"/>
      <c r="N138" s="204"/>
      <c r="O138" s="67"/>
      <c r="P138" s="67"/>
      <c r="Q138" s="205"/>
      <c r="R138" s="206"/>
      <c r="S138" s="208"/>
      <c r="T138" s="205"/>
      <c r="U138" s="67"/>
      <c r="V138" s="207"/>
      <c r="W138" s="207"/>
      <c r="X138" s="209"/>
      <c r="Y138" s="204"/>
      <c r="Z138" s="67"/>
      <c r="AA138" s="124"/>
      <c r="AB138" s="210"/>
    </row>
    <row r="139" spans="1:28" x14ac:dyDescent="0.25">
      <c r="A139" s="797"/>
      <c r="B139" s="806"/>
      <c r="C139" s="800"/>
      <c r="D139" s="803"/>
      <c r="E139" s="809"/>
      <c r="F139" s="817"/>
      <c r="G139" s="806"/>
      <c r="H139" s="158" t="s">
        <v>234</v>
      </c>
      <c r="I139" s="156" t="str">
        <f>+IF('5 Valoración Control'!I139="","",'5 Valoración Control'!I139)</f>
        <v/>
      </c>
      <c r="J139" s="800"/>
      <c r="K139" s="803"/>
      <c r="L139" s="812"/>
      <c r="M139" s="203"/>
      <c r="N139" s="204"/>
      <c r="O139" s="67"/>
      <c r="P139" s="67"/>
      <c r="Q139" s="205"/>
      <c r="R139" s="206"/>
      <c r="S139" s="208"/>
      <c r="T139" s="205"/>
      <c r="U139" s="67"/>
      <c r="V139" s="207"/>
      <c r="W139" s="207"/>
      <c r="X139" s="209"/>
      <c r="Y139" s="204"/>
      <c r="Z139" s="67"/>
      <c r="AA139" s="124"/>
      <c r="AB139" s="210"/>
    </row>
    <row r="140" spans="1:28" x14ac:dyDescent="0.25">
      <c r="A140" s="797"/>
      <c r="B140" s="806"/>
      <c r="C140" s="800"/>
      <c r="D140" s="803"/>
      <c r="E140" s="809"/>
      <c r="F140" s="817"/>
      <c r="G140" s="806"/>
      <c r="H140" s="158" t="s">
        <v>235</v>
      </c>
      <c r="I140" s="156" t="str">
        <f>+IF('5 Valoración Control'!I140="","",'5 Valoración Control'!I140)</f>
        <v/>
      </c>
      <c r="J140" s="800"/>
      <c r="K140" s="803"/>
      <c r="L140" s="812"/>
      <c r="M140" s="203"/>
      <c r="N140" s="204"/>
      <c r="O140" s="67"/>
      <c r="P140" s="67"/>
      <c r="Q140" s="205"/>
      <c r="R140" s="206"/>
      <c r="S140" s="208"/>
      <c r="T140" s="205"/>
      <c r="U140" s="67"/>
      <c r="V140" s="207"/>
      <c r="W140" s="207"/>
      <c r="X140" s="209"/>
      <c r="Y140" s="204"/>
      <c r="Z140" s="67"/>
      <c r="AA140" s="124"/>
      <c r="AB140" s="210"/>
    </row>
    <row r="141" spans="1:28" x14ac:dyDescent="0.25">
      <c r="A141" s="797"/>
      <c r="B141" s="806"/>
      <c r="C141" s="800"/>
      <c r="D141" s="803"/>
      <c r="E141" s="809"/>
      <c r="F141" s="817" t="s">
        <v>238</v>
      </c>
      <c r="G141" s="806" t="str">
        <f>+IF('5 Valoración Control'!G141="","",'5 Valoración Control'!G141)</f>
        <v/>
      </c>
      <c r="H141" s="158" t="s">
        <v>233</v>
      </c>
      <c r="I141" s="156" t="str">
        <f>+IF('5 Valoración Control'!I141="","",'5 Valoración Control'!I141)</f>
        <v/>
      </c>
      <c r="J141" s="800"/>
      <c r="K141" s="803"/>
      <c r="L141" s="812"/>
      <c r="M141" s="203"/>
      <c r="N141" s="204"/>
      <c r="O141" s="67"/>
      <c r="P141" s="67"/>
      <c r="Q141" s="205"/>
      <c r="R141" s="206"/>
      <c r="S141" s="208"/>
      <c r="T141" s="205"/>
      <c r="U141" s="67"/>
      <c r="V141" s="207"/>
      <c r="W141" s="207"/>
      <c r="X141" s="209"/>
      <c r="Y141" s="204"/>
      <c r="Z141" s="67"/>
      <c r="AA141" s="124"/>
      <c r="AB141" s="210"/>
    </row>
    <row r="142" spans="1:28" x14ac:dyDescent="0.25">
      <c r="A142" s="797"/>
      <c r="B142" s="806"/>
      <c r="C142" s="800"/>
      <c r="D142" s="803"/>
      <c r="E142" s="809"/>
      <c r="F142" s="817"/>
      <c r="G142" s="806"/>
      <c r="H142" s="158" t="s">
        <v>234</v>
      </c>
      <c r="I142" s="156" t="str">
        <f>+IF('5 Valoración Control'!I142="","",'5 Valoración Control'!I142)</f>
        <v/>
      </c>
      <c r="J142" s="800"/>
      <c r="K142" s="803"/>
      <c r="L142" s="812"/>
      <c r="M142" s="203"/>
      <c r="N142" s="204"/>
      <c r="O142" s="67"/>
      <c r="P142" s="67"/>
      <c r="Q142" s="205"/>
      <c r="R142" s="206"/>
      <c r="S142" s="208"/>
      <c r="T142" s="205"/>
      <c r="U142" s="67"/>
      <c r="V142" s="207"/>
      <c r="W142" s="207"/>
      <c r="X142" s="209"/>
      <c r="Y142" s="204"/>
      <c r="Z142" s="67"/>
      <c r="AA142" s="124"/>
      <c r="AB142" s="210"/>
    </row>
    <row r="143" spans="1:28" x14ac:dyDescent="0.25">
      <c r="A143" s="797"/>
      <c r="B143" s="806"/>
      <c r="C143" s="800"/>
      <c r="D143" s="803"/>
      <c r="E143" s="809"/>
      <c r="F143" s="817"/>
      <c r="G143" s="806"/>
      <c r="H143" s="158" t="s">
        <v>235</v>
      </c>
      <c r="I143" s="156" t="str">
        <f>+IF('5 Valoración Control'!I143="","",'5 Valoración Control'!I143)</f>
        <v/>
      </c>
      <c r="J143" s="800"/>
      <c r="K143" s="803"/>
      <c r="L143" s="812"/>
      <c r="M143" s="203"/>
      <c r="N143" s="204"/>
      <c r="O143" s="67"/>
      <c r="P143" s="67"/>
      <c r="Q143" s="205"/>
      <c r="R143" s="206"/>
      <c r="S143" s="208"/>
      <c r="T143" s="205"/>
      <c r="U143" s="67"/>
      <c r="V143" s="207"/>
      <c r="W143" s="207"/>
      <c r="X143" s="209"/>
      <c r="Y143" s="204"/>
      <c r="Z143" s="67"/>
      <c r="AA143" s="124"/>
      <c r="AB143" s="210"/>
    </row>
    <row r="144" spans="1:28" x14ac:dyDescent="0.25">
      <c r="A144" s="797"/>
      <c r="B144" s="806"/>
      <c r="C144" s="800"/>
      <c r="D144" s="803"/>
      <c r="E144" s="809"/>
      <c r="F144" s="817" t="s">
        <v>239</v>
      </c>
      <c r="G144" s="806" t="str">
        <f>+IF('5 Valoración Control'!G144="","",'5 Valoración Control'!G144)</f>
        <v/>
      </c>
      <c r="H144" s="158" t="s">
        <v>233</v>
      </c>
      <c r="I144" s="156" t="str">
        <f>+IF('5 Valoración Control'!I144="","",'5 Valoración Control'!I144)</f>
        <v/>
      </c>
      <c r="J144" s="800"/>
      <c r="K144" s="803"/>
      <c r="L144" s="812"/>
      <c r="M144" s="203"/>
      <c r="N144" s="204"/>
      <c r="O144" s="67"/>
      <c r="P144" s="67"/>
      <c r="Q144" s="205"/>
      <c r="R144" s="206"/>
      <c r="S144" s="208"/>
      <c r="T144" s="205"/>
      <c r="U144" s="67"/>
      <c r="V144" s="207"/>
      <c r="W144" s="207"/>
      <c r="X144" s="209"/>
      <c r="Y144" s="204"/>
      <c r="Z144" s="67"/>
      <c r="AA144" s="124"/>
      <c r="AB144" s="210"/>
    </row>
    <row r="145" spans="1:28" x14ac:dyDescent="0.25">
      <c r="A145" s="797"/>
      <c r="B145" s="806"/>
      <c r="C145" s="800"/>
      <c r="D145" s="803"/>
      <c r="E145" s="809"/>
      <c r="F145" s="817"/>
      <c r="G145" s="806"/>
      <c r="H145" s="158" t="s">
        <v>234</v>
      </c>
      <c r="I145" s="156" t="str">
        <f>+IF('5 Valoración Control'!I145="","",'5 Valoración Control'!I145)</f>
        <v/>
      </c>
      <c r="J145" s="800"/>
      <c r="K145" s="803"/>
      <c r="L145" s="812"/>
      <c r="M145" s="203"/>
      <c r="N145" s="204"/>
      <c r="O145" s="67"/>
      <c r="P145" s="67"/>
      <c r="Q145" s="205"/>
      <c r="R145" s="206"/>
      <c r="S145" s="208"/>
      <c r="T145" s="205"/>
      <c r="U145" s="67"/>
      <c r="V145" s="207"/>
      <c r="W145" s="207"/>
      <c r="X145" s="209"/>
      <c r="Y145" s="204"/>
      <c r="Z145" s="67"/>
      <c r="AA145" s="124"/>
      <c r="AB145" s="210"/>
    </row>
    <row r="146" spans="1:28" ht="12.75" thickBot="1" x14ac:dyDescent="0.3">
      <c r="A146" s="798"/>
      <c r="B146" s="807"/>
      <c r="C146" s="801"/>
      <c r="D146" s="804"/>
      <c r="E146" s="810"/>
      <c r="F146" s="818"/>
      <c r="G146" s="807"/>
      <c r="H146" s="159" t="s">
        <v>235</v>
      </c>
      <c r="I146" s="157" t="str">
        <f>+IF('5 Valoración Control'!I146="","",'5 Valoración Control'!I146)</f>
        <v/>
      </c>
      <c r="J146" s="801"/>
      <c r="K146" s="804"/>
      <c r="L146" s="813"/>
      <c r="M146" s="217"/>
      <c r="N146" s="218"/>
      <c r="O146" s="81"/>
      <c r="P146" s="81"/>
      <c r="Q146" s="219"/>
      <c r="R146" s="220"/>
      <c r="S146" s="222"/>
      <c r="T146" s="219"/>
      <c r="U146" s="81"/>
      <c r="V146" s="221"/>
      <c r="W146" s="221"/>
      <c r="X146" s="223"/>
      <c r="Y146" s="218"/>
      <c r="Z146" s="81"/>
      <c r="AA146" s="126"/>
      <c r="AB146" s="224"/>
    </row>
    <row r="147" spans="1:28" x14ac:dyDescent="0.25">
      <c r="A147" s="796" t="str">
        <f>'1 Contexto e Identificación'!$A$20</f>
        <v>R10</v>
      </c>
      <c r="B147" s="805" t="str">
        <f>+'1 Contexto e Identificación'!$E$20</f>
        <v xml:space="preserve">  </v>
      </c>
      <c r="C147" s="799" t="str">
        <f>+'4 Mapa Calor Inherente'!$C$21</f>
        <v/>
      </c>
      <c r="D147" s="802" t="str">
        <f>+'4 Mapa Calor Inherente'!$D$21</f>
        <v/>
      </c>
      <c r="E147" s="808" t="str">
        <f>+'4 Mapa Calor Inherente'!$E$21</f>
        <v/>
      </c>
      <c r="F147" s="819" t="s">
        <v>232</v>
      </c>
      <c r="G147" s="805" t="str">
        <f>+IF('5 Valoración Control'!G147="","",'5 Valoración Control'!G147)</f>
        <v/>
      </c>
      <c r="H147" s="160" t="s">
        <v>233</v>
      </c>
      <c r="I147" s="148" t="str">
        <f>+IF('5 Valoración Control'!I147="","",'5 Valoración Control'!I147)</f>
        <v/>
      </c>
      <c r="J147" s="799" t="str">
        <f>+'6 Mapa Calor Residual'!$C$21</f>
        <v/>
      </c>
      <c r="K147" s="802" t="str">
        <f>+'6 Mapa Calor Residual'!$D$21</f>
        <v/>
      </c>
      <c r="L147" s="811"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97"/>
      <c r="B148" s="806"/>
      <c r="C148" s="800"/>
      <c r="D148" s="803"/>
      <c r="E148" s="809"/>
      <c r="F148" s="817"/>
      <c r="G148" s="806"/>
      <c r="H148" s="158" t="s">
        <v>234</v>
      </c>
      <c r="I148" s="156" t="str">
        <f>+IF('5 Valoración Control'!I148="","",'5 Valoración Control'!I148)</f>
        <v/>
      </c>
      <c r="J148" s="800"/>
      <c r="K148" s="803"/>
      <c r="L148" s="812"/>
      <c r="M148" s="203"/>
      <c r="N148" s="204"/>
      <c r="O148" s="67"/>
      <c r="P148" s="67"/>
      <c r="Q148" s="205"/>
      <c r="R148" s="206"/>
      <c r="S148" s="208"/>
      <c r="T148" s="205"/>
      <c r="U148" s="67"/>
      <c r="V148" s="207"/>
      <c r="W148" s="207"/>
      <c r="X148" s="209"/>
      <c r="Y148" s="204"/>
      <c r="Z148" s="67"/>
      <c r="AA148" s="124"/>
      <c r="AB148" s="210"/>
    </row>
    <row r="149" spans="1:28" x14ac:dyDescent="0.25">
      <c r="A149" s="797"/>
      <c r="B149" s="806"/>
      <c r="C149" s="800"/>
      <c r="D149" s="803"/>
      <c r="E149" s="809"/>
      <c r="F149" s="817"/>
      <c r="G149" s="806"/>
      <c r="H149" s="158" t="s">
        <v>235</v>
      </c>
      <c r="I149" s="156" t="str">
        <f>+IF('5 Valoración Control'!I149="","",'5 Valoración Control'!I149)</f>
        <v/>
      </c>
      <c r="J149" s="800"/>
      <c r="K149" s="803"/>
      <c r="L149" s="812"/>
      <c r="M149" s="203"/>
      <c r="N149" s="204"/>
      <c r="O149" s="67"/>
      <c r="P149" s="67"/>
      <c r="Q149" s="205"/>
      <c r="R149" s="206"/>
      <c r="S149" s="208"/>
      <c r="T149" s="205"/>
      <c r="U149" s="67"/>
      <c r="V149" s="207"/>
      <c r="W149" s="207"/>
      <c r="X149" s="209"/>
      <c r="Y149" s="204"/>
      <c r="Z149" s="67"/>
      <c r="AA149" s="124"/>
      <c r="AB149" s="210"/>
    </row>
    <row r="150" spans="1:28" x14ac:dyDescent="0.25">
      <c r="A150" s="797"/>
      <c r="B150" s="806"/>
      <c r="C150" s="800"/>
      <c r="D150" s="803"/>
      <c r="E150" s="809"/>
      <c r="F150" s="817" t="s">
        <v>236</v>
      </c>
      <c r="G150" s="806" t="str">
        <f>+IF('5 Valoración Control'!G150="","",'5 Valoración Control'!G150)</f>
        <v/>
      </c>
      <c r="H150" s="158" t="s">
        <v>233</v>
      </c>
      <c r="I150" s="156" t="str">
        <f>+IF('5 Valoración Control'!I150="","",'5 Valoración Control'!I150)</f>
        <v/>
      </c>
      <c r="J150" s="800"/>
      <c r="K150" s="803"/>
      <c r="L150" s="812"/>
      <c r="M150" s="203"/>
      <c r="N150" s="204"/>
      <c r="O150" s="67"/>
      <c r="P150" s="67"/>
      <c r="Q150" s="205"/>
      <c r="R150" s="206"/>
      <c r="S150" s="208"/>
      <c r="T150" s="205"/>
      <c r="U150" s="67"/>
      <c r="V150" s="207"/>
      <c r="W150" s="207"/>
      <c r="X150" s="209"/>
      <c r="Y150" s="204"/>
      <c r="Z150" s="67"/>
      <c r="AA150" s="124"/>
      <c r="AB150" s="210"/>
    </row>
    <row r="151" spans="1:28" x14ac:dyDescent="0.25">
      <c r="A151" s="797"/>
      <c r="B151" s="806"/>
      <c r="C151" s="800"/>
      <c r="D151" s="803"/>
      <c r="E151" s="809"/>
      <c r="F151" s="817"/>
      <c r="G151" s="806"/>
      <c r="H151" s="158" t="s">
        <v>234</v>
      </c>
      <c r="I151" s="156" t="str">
        <f>+IF('5 Valoración Control'!I151="","",'5 Valoración Control'!I151)</f>
        <v/>
      </c>
      <c r="J151" s="800"/>
      <c r="K151" s="803"/>
      <c r="L151" s="812"/>
      <c r="M151" s="203"/>
      <c r="N151" s="204"/>
      <c r="O151" s="67"/>
      <c r="P151" s="67"/>
      <c r="Q151" s="205"/>
      <c r="R151" s="206"/>
      <c r="S151" s="208"/>
      <c r="T151" s="205"/>
      <c r="U151" s="67"/>
      <c r="V151" s="207"/>
      <c r="W151" s="207"/>
      <c r="X151" s="209"/>
      <c r="Y151" s="204"/>
      <c r="Z151" s="67"/>
      <c r="AA151" s="124"/>
      <c r="AB151" s="210"/>
    </row>
    <row r="152" spans="1:28" x14ac:dyDescent="0.25">
      <c r="A152" s="797"/>
      <c r="B152" s="806"/>
      <c r="C152" s="800"/>
      <c r="D152" s="803"/>
      <c r="E152" s="809"/>
      <c r="F152" s="817"/>
      <c r="G152" s="806"/>
      <c r="H152" s="158" t="s">
        <v>235</v>
      </c>
      <c r="I152" s="156" t="str">
        <f>+IF('5 Valoración Control'!I152="","",'5 Valoración Control'!I152)</f>
        <v/>
      </c>
      <c r="J152" s="800"/>
      <c r="K152" s="803"/>
      <c r="L152" s="812"/>
      <c r="M152" s="203"/>
      <c r="N152" s="204"/>
      <c r="O152" s="67"/>
      <c r="P152" s="67"/>
      <c r="Q152" s="205"/>
      <c r="R152" s="206"/>
      <c r="S152" s="208"/>
      <c r="T152" s="205"/>
      <c r="U152" s="67"/>
      <c r="V152" s="207"/>
      <c r="W152" s="207"/>
      <c r="X152" s="209"/>
      <c r="Y152" s="204"/>
      <c r="Z152" s="67"/>
      <c r="AA152" s="124"/>
      <c r="AB152" s="210"/>
    </row>
    <row r="153" spans="1:28" x14ac:dyDescent="0.25">
      <c r="A153" s="797"/>
      <c r="B153" s="806"/>
      <c r="C153" s="800"/>
      <c r="D153" s="803"/>
      <c r="E153" s="809"/>
      <c r="F153" s="817" t="s">
        <v>237</v>
      </c>
      <c r="G153" s="806" t="str">
        <f>+IF('5 Valoración Control'!G153="","",'5 Valoración Control'!G153)</f>
        <v/>
      </c>
      <c r="H153" s="158" t="s">
        <v>233</v>
      </c>
      <c r="I153" s="156" t="str">
        <f>+IF('5 Valoración Control'!I153="","",'5 Valoración Control'!I153)</f>
        <v/>
      </c>
      <c r="J153" s="800"/>
      <c r="K153" s="803"/>
      <c r="L153" s="812"/>
      <c r="M153" s="203"/>
      <c r="N153" s="204"/>
      <c r="O153" s="67"/>
      <c r="P153" s="67"/>
      <c r="Q153" s="205"/>
      <c r="R153" s="206"/>
      <c r="S153" s="208"/>
      <c r="T153" s="205"/>
      <c r="U153" s="67"/>
      <c r="V153" s="207"/>
      <c r="W153" s="207"/>
      <c r="X153" s="209"/>
      <c r="Y153" s="204"/>
      <c r="Z153" s="67"/>
      <c r="AA153" s="124"/>
      <c r="AB153" s="210"/>
    </row>
    <row r="154" spans="1:28" x14ac:dyDescent="0.25">
      <c r="A154" s="797"/>
      <c r="B154" s="806"/>
      <c r="C154" s="800"/>
      <c r="D154" s="803"/>
      <c r="E154" s="809"/>
      <c r="F154" s="817"/>
      <c r="G154" s="806"/>
      <c r="H154" s="158" t="s">
        <v>234</v>
      </c>
      <c r="I154" s="156" t="str">
        <f>+IF('5 Valoración Control'!I154="","",'5 Valoración Control'!I154)</f>
        <v/>
      </c>
      <c r="J154" s="800"/>
      <c r="K154" s="803"/>
      <c r="L154" s="812"/>
      <c r="M154" s="203"/>
      <c r="N154" s="204"/>
      <c r="O154" s="67"/>
      <c r="P154" s="67"/>
      <c r="Q154" s="205"/>
      <c r="R154" s="206"/>
      <c r="S154" s="208"/>
      <c r="T154" s="205"/>
      <c r="U154" s="67"/>
      <c r="V154" s="207"/>
      <c r="W154" s="207"/>
      <c r="X154" s="209"/>
      <c r="Y154" s="204"/>
      <c r="Z154" s="67"/>
      <c r="AA154" s="124"/>
      <c r="AB154" s="210"/>
    </row>
    <row r="155" spans="1:28" x14ac:dyDescent="0.25">
      <c r="A155" s="797"/>
      <c r="B155" s="806"/>
      <c r="C155" s="800"/>
      <c r="D155" s="803"/>
      <c r="E155" s="809"/>
      <c r="F155" s="817"/>
      <c r="G155" s="806"/>
      <c r="H155" s="158" t="s">
        <v>235</v>
      </c>
      <c r="I155" s="156" t="str">
        <f>+IF('5 Valoración Control'!I155="","",'5 Valoración Control'!I155)</f>
        <v/>
      </c>
      <c r="J155" s="800"/>
      <c r="K155" s="803"/>
      <c r="L155" s="812"/>
      <c r="M155" s="203"/>
      <c r="N155" s="204"/>
      <c r="O155" s="67"/>
      <c r="P155" s="67"/>
      <c r="Q155" s="205"/>
      <c r="R155" s="206"/>
      <c r="S155" s="208"/>
      <c r="T155" s="205"/>
      <c r="U155" s="67"/>
      <c r="V155" s="207"/>
      <c r="W155" s="207"/>
      <c r="X155" s="209"/>
      <c r="Y155" s="204"/>
      <c r="Z155" s="67"/>
      <c r="AA155" s="124"/>
      <c r="AB155" s="210"/>
    </row>
    <row r="156" spans="1:28" x14ac:dyDescent="0.25">
      <c r="A156" s="797"/>
      <c r="B156" s="806"/>
      <c r="C156" s="800"/>
      <c r="D156" s="803"/>
      <c r="E156" s="809"/>
      <c r="F156" s="817" t="s">
        <v>238</v>
      </c>
      <c r="G156" s="806" t="str">
        <f>+IF('5 Valoración Control'!G156="","",'5 Valoración Control'!G156)</f>
        <v/>
      </c>
      <c r="H156" s="158" t="s">
        <v>233</v>
      </c>
      <c r="I156" s="156" t="str">
        <f>+IF('5 Valoración Control'!I156="","",'5 Valoración Control'!I156)</f>
        <v/>
      </c>
      <c r="J156" s="800"/>
      <c r="K156" s="803"/>
      <c r="L156" s="812"/>
      <c r="M156" s="203"/>
      <c r="N156" s="204"/>
      <c r="O156" s="67"/>
      <c r="P156" s="67"/>
      <c r="Q156" s="205"/>
      <c r="R156" s="206"/>
      <c r="S156" s="208"/>
      <c r="T156" s="205"/>
      <c r="U156" s="67"/>
      <c r="V156" s="207"/>
      <c r="W156" s="207"/>
      <c r="X156" s="209"/>
      <c r="Y156" s="204"/>
      <c r="Z156" s="67"/>
      <c r="AA156" s="124"/>
      <c r="AB156" s="210"/>
    </row>
    <row r="157" spans="1:28" x14ac:dyDescent="0.25">
      <c r="A157" s="797"/>
      <c r="B157" s="806"/>
      <c r="C157" s="800"/>
      <c r="D157" s="803"/>
      <c r="E157" s="809"/>
      <c r="F157" s="817"/>
      <c r="G157" s="806"/>
      <c r="H157" s="158" t="s">
        <v>234</v>
      </c>
      <c r="I157" s="156" t="str">
        <f>+IF('5 Valoración Control'!I157="","",'5 Valoración Control'!I157)</f>
        <v/>
      </c>
      <c r="J157" s="800"/>
      <c r="K157" s="803"/>
      <c r="L157" s="812"/>
      <c r="M157" s="203"/>
      <c r="N157" s="204"/>
      <c r="O157" s="67"/>
      <c r="P157" s="67"/>
      <c r="Q157" s="205"/>
      <c r="R157" s="206"/>
      <c r="S157" s="208"/>
      <c r="T157" s="205"/>
      <c r="U157" s="67"/>
      <c r="V157" s="207"/>
      <c r="W157" s="207"/>
      <c r="X157" s="209"/>
      <c r="Y157" s="204"/>
      <c r="Z157" s="67"/>
      <c r="AA157" s="124"/>
      <c r="AB157" s="210"/>
    </row>
    <row r="158" spans="1:28" x14ac:dyDescent="0.25">
      <c r="A158" s="797"/>
      <c r="B158" s="806"/>
      <c r="C158" s="800"/>
      <c r="D158" s="803"/>
      <c r="E158" s="809"/>
      <c r="F158" s="817"/>
      <c r="G158" s="806"/>
      <c r="H158" s="158" t="s">
        <v>235</v>
      </c>
      <c r="I158" s="156" t="str">
        <f>+IF('5 Valoración Control'!I158="","",'5 Valoración Control'!I158)</f>
        <v/>
      </c>
      <c r="J158" s="800"/>
      <c r="K158" s="803"/>
      <c r="L158" s="812"/>
      <c r="M158" s="203"/>
      <c r="N158" s="204"/>
      <c r="O158" s="67"/>
      <c r="P158" s="67"/>
      <c r="Q158" s="205"/>
      <c r="R158" s="206"/>
      <c r="S158" s="208"/>
      <c r="T158" s="205"/>
      <c r="U158" s="67"/>
      <c r="V158" s="207"/>
      <c r="W158" s="207"/>
      <c r="X158" s="209"/>
      <c r="Y158" s="204"/>
      <c r="Z158" s="67"/>
      <c r="AA158" s="124"/>
      <c r="AB158" s="210"/>
    </row>
    <row r="159" spans="1:28" x14ac:dyDescent="0.25">
      <c r="A159" s="797"/>
      <c r="B159" s="806"/>
      <c r="C159" s="800"/>
      <c r="D159" s="803"/>
      <c r="E159" s="809"/>
      <c r="F159" s="817" t="s">
        <v>239</v>
      </c>
      <c r="G159" s="806" t="str">
        <f>+IF('5 Valoración Control'!G159="","",'5 Valoración Control'!G159)</f>
        <v/>
      </c>
      <c r="H159" s="158" t="s">
        <v>233</v>
      </c>
      <c r="I159" s="156" t="str">
        <f>+IF('5 Valoración Control'!I159="","",'5 Valoración Control'!I159)</f>
        <v/>
      </c>
      <c r="J159" s="800"/>
      <c r="K159" s="803"/>
      <c r="L159" s="812"/>
      <c r="M159" s="203"/>
      <c r="N159" s="204"/>
      <c r="O159" s="67"/>
      <c r="P159" s="67"/>
      <c r="Q159" s="205"/>
      <c r="R159" s="206"/>
      <c r="S159" s="208"/>
      <c r="T159" s="205"/>
      <c r="U159" s="67"/>
      <c r="V159" s="207"/>
      <c r="W159" s="207"/>
      <c r="X159" s="209"/>
      <c r="Y159" s="204"/>
      <c r="Z159" s="67"/>
      <c r="AA159" s="124"/>
      <c r="AB159" s="210"/>
    </row>
    <row r="160" spans="1:28" x14ac:dyDescent="0.25">
      <c r="A160" s="797"/>
      <c r="B160" s="806"/>
      <c r="C160" s="800"/>
      <c r="D160" s="803"/>
      <c r="E160" s="809"/>
      <c r="F160" s="817"/>
      <c r="G160" s="806"/>
      <c r="H160" s="158" t="s">
        <v>234</v>
      </c>
      <c r="I160" s="156" t="str">
        <f>+IF('5 Valoración Control'!I160="","",'5 Valoración Control'!I160)</f>
        <v/>
      </c>
      <c r="J160" s="800"/>
      <c r="K160" s="803"/>
      <c r="L160" s="812"/>
      <c r="M160" s="203"/>
      <c r="N160" s="204"/>
      <c r="O160" s="67"/>
      <c r="P160" s="67"/>
      <c r="Q160" s="205"/>
      <c r="R160" s="206"/>
      <c r="S160" s="208"/>
      <c r="T160" s="205"/>
      <c r="U160" s="67"/>
      <c r="V160" s="207"/>
      <c r="W160" s="207"/>
      <c r="X160" s="209"/>
      <c r="Y160" s="204"/>
      <c r="Z160" s="67"/>
      <c r="AA160" s="124"/>
      <c r="AB160" s="210"/>
    </row>
    <row r="161" spans="1:28" ht="12.75" thickBot="1" x14ac:dyDescent="0.3">
      <c r="A161" s="798"/>
      <c r="B161" s="807"/>
      <c r="C161" s="801"/>
      <c r="D161" s="804"/>
      <c r="E161" s="810"/>
      <c r="F161" s="818"/>
      <c r="G161" s="807"/>
      <c r="H161" s="159" t="s">
        <v>235</v>
      </c>
      <c r="I161" s="157" t="str">
        <f>+IF('5 Valoración Control'!I161="","",'5 Valoración Control'!I161)</f>
        <v/>
      </c>
      <c r="J161" s="801"/>
      <c r="K161" s="804"/>
      <c r="L161" s="813"/>
      <c r="M161" s="217"/>
      <c r="N161" s="218"/>
      <c r="O161" s="81"/>
      <c r="P161" s="81"/>
      <c r="Q161" s="219"/>
      <c r="R161" s="220"/>
      <c r="S161" s="222"/>
      <c r="T161" s="219"/>
      <c r="U161" s="81"/>
      <c r="V161" s="221"/>
      <c r="W161" s="221"/>
      <c r="X161" s="223"/>
      <c r="Y161" s="218"/>
      <c r="Z161" s="81"/>
      <c r="AA161" s="126"/>
      <c r="AB161" s="224"/>
    </row>
    <row r="162" spans="1:28" x14ac:dyDescent="0.25">
      <c r="A162" s="796" t="str">
        <f>'1 Contexto e Identificación'!$A$21</f>
        <v>R11</v>
      </c>
      <c r="B162" s="805" t="str">
        <f>+'1 Contexto e Identificación'!$E$21</f>
        <v xml:space="preserve">  </v>
      </c>
      <c r="C162" s="799" t="str">
        <f>+'4 Mapa Calor Inherente'!$C$22</f>
        <v/>
      </c>
      <c r="D162" s="802" t="str">
        <f>+'4 Mapa Calor Inherente'!$D$22</f>
        <v/>
      </c>
      <c r="E162" s="808" t="str">
        <f>+'4 Mapa Calor Inherente'!$E$22</f>
        <v/>
      </c>
      <c r="F162" s="819" t="s">
        <v>232</v>
      </c>
      <c r="G162" s="805" t="str">
        <f>+IF('5 Valoración Control'!G162="","",'5 Valoración Control'!G162)</f>
        <v/>
      </c>
      <c r="H162" s="160" t="s">
        <v>233</v>
      </c>
      <c r="I162" s="148" t="str">
        <f>+IF('5 Valoración Control'!I162="","",'5 Valoración Control'!I162)</f>
        <v/>
      </c>
      <c r="J162" s="799" t="str">
        <f>+'6 Mapa Calor Residual'!$C$22</f>
        <v/>
      </c>
      <c r="K162" s="802" t="str">
        <f>+'6 Mapa Calor Residual'!$D$22</f>
        <v/>
      </c>
      <c r="L162" s="811"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97"/>
      <c r="B163" s="806"/>
      <c r="C163" s="800"/>
      <c r="D163" s="803"/>
      <c r="E163" s="809"/>
      <c r="F163" s="817"/>
      <c r="G163" s="806"/>
      <c r="H163" s="158" t="s">
        <v>234</v>
      </c>
      <c r="I163" s="156" t="str">
        <f>+IF('5 Valoración Control'!I163="","",'5 Valoración Control'!I163)</f>
        <v/>
      </c>
      <c r="J163" s="800"/>
      <c r="K163" s="803"/>
      <c r="L163" s="812"/>
      <c r="M163" s="203"/>
      <c r="N163" s="204"/>
      <c r="O163" s="67"/>
      <c r="P163" s="67"/>
      <c r="Q163" s="205"/>
      <c r="R163" s="206"/>
      <c r="S163" s="208"/>
      <c r="T163" s="205"/>
      <c r="U163" s="67"/>
      <c r="V163" s="207"/>
      <c r="W163" s="207"/>
      <c r="X163" s="209"/>
      <c r="Y163" s="204"/>
      <c r="Z163" s="67"/>
      <c r="AA163" s="124"/>
      <c r="AB163" s="210"/>
    </row>
    <row r="164" spans="1:28" x14ac:dyDescent="0.25">
      <c r="A164" s="797"/>
      <c r="B164" s="806"/>
      <c r="C164" s="800"/>
      <c r="D164" s="803"/>
      <c r="E164" s="809"/>
      <c r="F164" s="817"/>
      <c r="G164" s="806"/>
      <c r="H164" s="158" t="s">
        <v>235</v>
      </c>
      <c r="I164" s="156" t="str">
        <f>+IF('5 Valoración Control'!I164="","",'5 Valoración Control'!I164)</f>
        <v/>
      </c>
      <c r="J164" s="800"/>
      <c r="K164" s="803"/>
      <c r="L164" s="812"/>
      <c r="M164" s="203"/>
      <c r="N164" s="204"/>
      <c r="O164" s="67"/>
      <c r="P164" s="67"/>
      <c r="Q164" s="205"/>
      <c r="R164" s="206"/>
      <c r="S164" s="208"/>
      <c r="T164" s="205"/>
      <c r="U164" s="67"/>
      <c r="V164" s="207"/>
      <c r="W164" s="207"/>
      <c r="X164" s="209"/>
      <c r="Y164" s="204"/>
      <c r="Z164" s="67"/>
      <c r="AA164" s="124"/>
      <c r="AB164" s="210"/>
    </row>
    <row r="165" spans="1:28" x14ac:dyDescent="0.25">
      <c r="A165" s="797"/>
      <c r="B165" s="806"/>
      <c r="C165" s="800"/>
      <c r="D165" s="803"/>
      <c r="E165" s="809"/>
      <c r="F165" s="817" t="s">
        <v>236</v>
      </c>
      <c r="G165" s="806" t="str">
        <f>+IF('5 Valoración Control'!G165="","",'5 Valoración Control'!G165)</f>
        <v/>
      </c>
      <c r="H165" s="158" t="s">
        <v>233</v>
      </c>
      <c r="I165" s="156" t="str">
        <f>+IF('5 Valoración Control'!I165="","",'5 Valoración Control'!I165)</f>
        <v/>
      </c>
      <c r="J165" s="800"/>
      <c r="K165" s="803"/>
      <c r="L165" s="812"/>
      <c r="M165" s="203"/>
      <c r="N165" s="204"/>
      <c r="O165" s="67"/>
      <c r="P165" s="67"/>
      <c r="Q165" s="205"/>
      <c r="R165" s="206"/>
      <c r="S165" s="208"/>
      <c r="T165" s="205"/>
      <c r="U165" s="67"/>
      <c r="V165" s="207"/>
      <c r="W165" s="207"/>
      <c r="X165" s="209"/>
      <c r="Y165" s="204"/>
      <c r="Z165" s="67"/>
      <c r="AA165" s="124"/>
      <c r="AB165" s="210"/>
    </row>
    <row r="166" spans="1:28" x14ac:dyDescent="0.25">
      <c r="A166" s="797"/>
      <c r="B166" s="806"/>
      <c r="C166" s="800"/>
      <c r="D166" s="803"/>
      <c r="E166" s="809"/>
      <c r="F166" s="817"/>
      <c r="G166" s="806"/>
      <c r="H166" s="158" t="s">
        <v>234</v>
      </c>
      <c r="I166" s="156" t="str">
        <f>+IF('5 Valoración Control'!I166="","",'5 Valoración Control'!I166)</f>
        <v/>
      </c>
      <c r="J166" s="800"/>
      <c r="K166" s="803"/>
      <c r="L166" s="812"/>
      <c r="M166" s="203"/>
      <c r="N166" s="204"/>
      <c r="O166" s="67"/>
      <c r="P166" s="67"/>
      <c r="Q166" s="205"/>
      <c r="R166" s="206"/>
      <c r="S166" s="208"/>
      <c r="T166" s="205"/>
      <c r="U166" s="67"/>
      <c r="V166" s="207"/>
      <c r="W166" s="207"/>
      <c r="X166" s="209"/>
      <c r="Y166" s="204"/>
      <c r="Z166" s="67"/>
      <c r="AA166" s="124"/>
      <c r="AB166" s="210"/>
    </row>
    <row r="167" spans="1:28" x14ac:dyDescent="0.25">
      <c r="A167" s="797"/>
      <c r="B167" s="806"/>
      <c r="C167" s="800"/>
      <c r="D167" s="803"/>
      <c r="E167" s="809"/>
      <c r="F167" s="817"/>
      <c r="G167" s="806"/>
      <c r="H167" s="158" t="s">
        <v>235</v>
      </c>
      <c r="I167" s="156" t="str">
        <f>+IF('5 Valoración Control'!I167="","",'5 Valoración Control'!I167)</f>
        <v/>
      </c>
      <c r="J167" s="800"/>
      <c r="K167" s="803"/>
      <c r="L167" s="812"/>
      <c r="M167" s="203"/>
      <c r="N167" s="204"/>
      <c r="O167" s="67"/>
      <c r="P167" s="67"/>
      <c r="Q167" s="205"/>
      <c r="R167" s="206"/>
      <c r="S167" s="208"/>
      <c r="T167" s="205"/>
      <c r="U167" s="67"/>
      <c r="V167" s="207"/>
      <c r="W167" s="207"/>
      <c r="X167" s="209"/>
      <c r="Y167" s="204"/>
      <c r="Z167" s="67"/>
      <c r="AA167" s="124"/>
      <c r="AB167" s="210"/>
    </row>
    <row r="168" spans="1:28" x14ac:dyDescent="0.25">
      <c r="A168" s="797"/>
      <c r="B168" s="806"/>
      <c r="C168" s="800"/>
      <c r="D168" s="803"/>
      <c r="E168" s="809"/>
      <c r="F168" s="817" t="s">
        <v>237</v>
      </c>
      <c r="G168" s="806" t="str">
        <f>+IF('5 Valoración Control'!G168="","",'5 Valoración Control'!G168)</f>
        <v/>
      </c>
      <c r="H168" s="158" t="s">
        <v>233</v>
      </c>
      <c r="I168" s="156" t="str">
        <f>+IF('5 Valoración Control'!I168="","",'5 Valoración Control'!I168)</f>
        <v/>
      </c>
      <c r="J168" s="800"/>
      <c r="K168" s="803"/>
      <c r="L168" s="812"/>
      <c r="M168" s="203"/>
      <c r="N168" s="204"/>
      <c r="O168" s="67"/>
      <c r="P168" s="67"/>
      <c r="Q168" s="205"/>
      <c r="R168" s="206"/>
      <c r="S168" s="208"/>
      <c r="T168" s="205"/>
      <c r="U168" s="67"/>
      <c r="V168" s="207"/>
      <c r="W168" s="207"/>
      <c r="X168" s="209"/>
      <c r="Y168" s="204"/>
      <c r="Z168" s="67"/>
      <c r="AA168" s="124"/>
      <c r="AB168" s="210"/>
    </row>
    <row r="169" spans="1:28" x14ac:dyDescent="0.25">
      <c r="A169" s="797"/>
      <c r="B169" s="806"/>
      <c r="C169" s="800"/>
      <c r="D169" s="803"/>
      <c r="E169" s="809"/>
      <c r="F169" s="817"/>
      <c r="G169" s="806"/>
      <c r="H169" s="158" t="s">
        <v>234</v>
      </c>
      <c r="I169" s="156" t="str">
        <f>+IF('5 Valoración Control'!I169="","",'5 Valoración Control'!I169)</f>
        <v/>
      </c>
      <c r="J169" s="800"/>
      <c r="K169" s="803"/>
      <c r="L169" s="812"/>
      <c r="M169" s="203"/>
      <c r="N169" s="204"/>
      <c r="O169" s="67"/>
      <c r="P169" s="67"/>
      <c r="Q169" s="205"/>
      <c r="R169" s="206"/>
      <c r="S169" s="208"/>
      <c r="T169" s="205"/>
      <c r="U169" s="67"/>
      <c r="V169" s="207"/>
      <c r="W169" s="207"/>
      <c r="X169" s="209"/>
      <c r="Y169" s="204"/>
      <c r="Z169" s="67"/>
      <c r="AA169" s="124"/>
      <c r="AB169" s="210"/>
    </row>
    <row r="170" spans="1:28" x14ac:dyDescent="0.25">
      <c r="A170" s="797"/>
      <c r="B170" s="806"/>
      <c r="C170" s="800"/>
      <c r="D170" s="803"/>
      <c r="E170" s="809"/>
      <c r="F170" s="817"/>
      <c r="G170" s="806"/>
      <c r="H170" s="158" t="s">
        <v>235</v>
      </c>
      <c r="I170" s="156" t="str">
        <f>+IF('5 Valoración Control'!I170="","",'5 Valoración Control'!I170)</f>
        <v/>
      </c>
      <c r="J170" s="800"/>
      <c r="K170" s="803"/>
      <c r="L170" s="812"/>
      <c r="M170" s="203"/>
      <c r="N170" s="204"/>
      <c r="O170" s="67"/>
      <c r="P170" s="67"/>
      <c r="Q170" s="205"/>
      <c r="R170" s="206"/>
      <c r="S170" s="208"/>
      <c r="T170" s="205"/>
      <c r="U170" s="67"/>
      <c r="V170" s="207"/>
      <c r="W170" s="207"/>
      <c r="X170" s="209"/>
      <c r="Y170" s="204"/>
      <c r="Z170" s="67"/>
      <c r="AA170" s="124"/>
      <c r="AB170" s="210"/>
    </row>
    <row r="171" spans="1:28" x14ac:dyDescent="0.25">
      <c r="A171" s="797"/>
      <c r="B171" s="806"/>
      <c r="C171" s="800"/>
      <c r="D171" s="803"/>
      <c r="E171" s="809"/>
      <c r="F171" s="817" t="s">
        <v>238</v>
      </c>
      <c r="G171" s="806" t="str">
        <f>+IF('5 Valoración Control'!G171="","",'5 Valoración Control'!G171)</f>
        <v/>
      </c>
      <c r="H171" s="158" t="s">
        <v>233</v>
      </c>
      <c r="I171" s="156" t="str">
        <f>+IF('5 Valoración Control'!I171="","",'5 Valoración Control'!I171)</f>
        <v/>
      </c>
      <c r="J171" s="800"/>
      <c r="K171" s="803"/>
      <c r="L171" s="812"/>
      <c r="M171" s="203"/>
      <c r="N171" s="204"/>
      <c r="O171" s="67"/>
      <c r="P171" s="67"/>
      <c r="Q171" s="205"/>
      <c r="R171" s="206"/>
      <c r="S171" s="208"/>
      <c r="T171" s="205"/>
      <c r="U171" s="67"/>
      <c r="V171" s="207"/>
      <c r="W171" s="207"/>
      <c r="X171" s="209"/>
      <c r="Y171" s="204"/>
      <c r="Z171" s="67"/>
      <c r="AA171" s="124"/>
      <c r="AB171" s="210"/>
    </row>
    <row r="172" spans="1:28" x14ac:dyDescent="0.25">
      <c r="A172" s="797"/>
      <c r="B172" s="806"/>
      <c r="C172" s="800"/>
      <c r="D172" s="803"/>
      <c r="E172" s="809"/>
      <c r="F172" s="817"/>
      <c r="G172" s="806"/>
      <c r="H172" s="158" t="s">
        <v>234</v>
      </c>
      <c r="I172" s="156" t="str">
        <f>+IF('5 Valoración Control'!I172="","",'5 Valoración Control'!I172)</f>
        <v/>
      </c>
      <c r="J172" s="800"/>
      <c r="K172" s="803"/>
      <c r="L172" s="812"/>
      <c r="M172" s="203"/>
      <c r="N172" s="204"/>
      <c r="O172" s="67"/>
      <c r="P172" s="67"/>
      <c r="Q172" s="205"/>
      <c r="R172" s="206"/>
      <c r="S172" s="208"/>
      <c r="T172" s="205"/>
      <c r="U172" s="67"/>
      <c r="V172" s="207"/>
      <c r="W172" s="207"/>
      <c r="X172" s="209"/>
      <c r="Y172" s="204"/>
      <c r="Z172" s="67"/>
      <c r="AA172" s="124"/>
      <c r="AB172" s="210"/>
    </row>
    <row r="173" spans="1:28" x14ac:dyDescent="0.25">
      <c r="A173" s="797"/>
      <c r="B173" s="806"/>
      <c r="C173" s="800"/>
      <c r="D173" s="803"/>
      <c r="E173" s="809"/>
      <c r="F173" s="817"/>
      <c r="G173" s="806"/>
      <c r="H173" s="158" t="s">
        <v>235</v>
      </c>
      <c r="I173" s="156" t="str">
        <f>+IF('5 Valoración Control'!I173="","",'5 Valoración Control'!I173)</f>
        <v/>
      </c>
      <c r="J173" s="800"/>
      <c r="K173" s="803"/>
      <c r="L173" s="812"/>
      <c r="M173" s="203"/>
      <c r="N173" s="204"/>
      <c r="O173" s="67"/>
      <c r="P173" s="67"/>
      <c r="Q173" s="205"/>
      <c r="R173" s="206"/>
      <c r="S173" s="208"/>
      <c r="T173" s="205"/>
      <c r="U173" s="67"/>
      <c r="V173" s="207"/>
      <c r="W173" s="207"/>
      <c r="X173" s="209"/>
      <c r="Y173" s="204"/>
      <c r="Z173" s="67"/>
      <c r="AA173" s="124"/>
      <c r="AB173" s="210"/>
    </row>
    <row r="174" spans="1:28" x14ac:dyDescent="0.25">
      <c r="A174" s="797"/>
      <c r="B174" s="806"/>
      <c r="C174" s="800"/>
      <c r="D174" s="803"/>
      <c r="E174" s="809"/>
      <c r="F174" s="817" t="s">
        <v>239</v>
      </c>
      <c r="G174" s="806" t="str">
        <f>+IF('5 Valoración Control'!G174="","",'5 Valoración Control'!G174)</f>
        <v/>
      </c>
      <c r="H174" s="158" t="s">
        <v>233</v>
      </c>
      <c r="I174" s="156" t="str">
        <f>+IF('5 Valoración Control'!I174="","",'5 Valoración Control'!I174)</f>
        <v/>
      </c>
      <c r="J174" s="800"/>
      <c r="K174" s="803"/>
      <c r="L174" s="812"/>
      <c r="M174" s="203"/>
      <c r="N174" s="204"/>
      <c r="O174" s="67"/>
      <c r="P174" s="67"/>
      <c r="Q174" s="205"/>
      <c r="R174" s="206"/>
      <c r="S174" s="208"/>
      <c r="T174" s="205"/>
      <c r="U174" s="67"/>
      <c r="V174" s="207"/>
      <c r="W174" s="207"/>
      <c r="X174" s="209"/>
      <c r="Y174" s="204"/>
      <c r="Z174" s="67"/>
      <c r="AA174" s="124"/>
      <c r="AB174" s="210"/>
    </row>
    <row r="175" spans="1:28" x14ac:dyDescent="0.25">
      <c r="A175" s="797"/>
      <c r="B175" s="806"/>
      <c r="C175" s="800"/>
      <c r="D175" s="803"/>
      <c r="E175" s="809"/>
      <c r="F175" s="817"/>
      <c r="G175" s="806"/>
      <c r="H175" s="158" t="s">
        <v>234</v>
      </c>
      <c r="I175" s="156" t="str">
        <f>+IF('5 Valoración Control'!I175="","",'5 Valoración Control'!I175)</f>
        <v/>
      </c>
      <c r="J175" s="800"/>
      <c r="K175" s="803"/>
      <c r="L175" s="812"/>
      <c r="M175" s="203"/>
      <c r="N175" s="204"/>
      <c r="O175" s="67"/>
      <c r="P175" s="67"/>
      <c r="Q175" s="205"/>
      <c r="R175" s="206"/>
      <c r="S175" s="208"/>
      <c r="T175" s="205"/>
      <c r="U175" s="67"/>
      <c r="V175" s="207"/>
      <c r="W175" s="207"/>
      <c r="X175" s="209"/>
      <c r="Y175" s="204"/>
      <c r="Z175" s="67"/>
      <c r="AA175" s="124"/>
      <c r="AB175" s="210"/>
    </row>
    <row r="176" spans="1:28" ht="12.75" thickBot="1" x14ac:dyDescent="0.3">
      <c r="A176" s="798"/>
      <c r="B176" s="807"/>
      <c r="C176" s="801"/>
      <c r="D176" s="804"/>
      <c r="E176" s="810"/>
      <c r="F176" s="818"/>
      <c r="G176" s="807"/>
      <c r="H176" s="159" t="s">
        <v>235</v>
      </c>
      <c r="I176" s="157" t="str">
        <f>+IF('5 Valoración Control'!I176="","",'5 Valoración Control'!I176)</f>
        <v/>
      </c>
      <c r="J176" s="801"/>
      <c r="K176" s="804"/>
      <c r="L176" s="813"/>
      <c r="M176" s="217"/>
      <c r="N176" s="218"/>
      <c r="O176" s="81"/>
      <c r="P176" s="81"/>
      <c r="Q176" s="219"/>
      <c r="R176" s="220"/>
      <c r="S176" s="222"/>
      <c r="T176" s="219"/>
      <c r="U176" s="81"/>
      <c r="V176" s="221"/>
      <c r="W176" s="221"/>
      <c r="X176" s="223"/>
      <c r="Y176" s="218"/>
      <c r="Z176" s="81"/>
      <c r="AA176" s="126"/>
      <c r="AB176" s="224"/>
    </row>
    <row r="177" spans="1:28" x14ac:dyDescent="0.25">
      <c r="A177" s="795" t="str">
        <f>'1 Contexto e Identificación'!$A$22</f>
        <v>R12</v>
      </c>
      <c r="B177" s="820" t="str">
        <f>+'1 Contexto e Identificación'!$E$22</f>
        <v xml:space="preserve">  </v>
      </c>
      <c r="C177" s="814" t="str">
        <f>+'4 Mapa Calor Inherente'!$C$23</f>
        <v/>
      </c>
      <c r="D177" s="815" t="str">
        <f>+'4 Mapa Calor Inherente'!$D$23</f>
        <v/>
      </c>
      <c r="E177" s="821" t="str">
        <f>+'4 Mapa Calor Inherente'!$E$23</f>
        <v/>
      </c>
      <c r="F177" s="822" t="s">
        <v>232</v>
      </c>
      <c r="G177" s="820" t="str">
        <f>+IF('5 Valoración Control'!G177="","",'5 Valoración Control'!G177)</f>
        <v/>
      </c>
      <c r="H177" s="169" t="s">
        <v>233</v>
      </c>
      <c r="I177" s="170" t="str">
        <f>+IF('5 Valoración Control'!I177="","",'5 Valoración Control'!I177)</f>
        <v/>
      </c>
      <c r="J177" s="814" t="str">
        <f>+'6 Mapa Calor Residual'!$C$23</f>
        <v/>
      </c>
      <c r="K177" s="815" t="str">
        <f>+'6 Mapa Calor Residual'!$D$23</f>
        <v/>
      </c>
      <c r="L177" s="816"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97"/>
      <c r="B178" s="806"/>
      <c r="C178" s="800"/>
      <c r="D178" s="803"/>
      <c r="E178" s="809"/>
      <c r="F178" s="817"/>
      <c r="G178" s="806"/>
      <c r="H178" s="158" t="s">
        <v>234</v>
      </c>
      <c r="I178" s="156" t="str">
        <f>+IF('5 Valoración Control'!I178="","",'5 Valoración Control'!I178)</f>
        <v/>
      </c>
      <c r="J178" s="800"/>
      <c r="K178" s="803"/>
      <c r="L178" s="812"/>
      <c r="M178" s="203"/>
      <c r="N178" s="204"/>
      <c r="O178" s="67"/>
      <c r="P178" s="67"/>
      <c r="Q178" s="205"/>
      <c r="R178" s="206"/>
      <c r="S178" s="208"/>
      <c r="T178" s="205"/>
      <c r="U178" s="67"/>
      <c r="V178" s="207"/>
      <c r="W178" s="207"/>
      <c r="X178" s="209"/>
      <c r="Y178" s="204"/>
      <c r="Z178" s="67"/>
      <c r="AA178" s="124"/>
      <c r="AB178" s="210"/>
    </row>
    <row r="179" spans="1:28" x14ac:dyDescent="0.25">
      <c r="A179" s="797"/>
      <c r="B179" s="806"/>
      <c r="C179" s="800"/>
      <c r="D179" s="803"/>
      <c r="E179" s="809"/>
      <c r="F179" s="817"/>
      <c r="G179" s="806"/>
      <c r="H179" s="158" t="s">
        <v>235</v>
      </c>
      <c r="I179" s="156" t="str">
        <f>+IF('5 Valoración Control'!I179="","",'5 Valoración Control'!I179)</f>
        <v/>
      </c>
      <c r="J179" s="800"/>
      <c r="K179" s="803"/>
      <c r="L179" s="812"/>
      <c r="M179" s="203"/>
      <c r="N179" s="204"/>
      <c r="O179" s="67"/>
      <c r="P179" s="67"/>
      <c r="Q179" s="205"/>
      <c r="R179" s="206"/>
      <c r="S179" s="208"/>
      <c r="T179" s="205"/>
      <c r="U179" s="67"/>
      <c r="V179" s="207"/>
      <c r="W179" s="207"/>
      <c r="X179" s="209"/>
      <c r="Y179" s="204"/>
      <c r="Z179" s="67"/>
      <c r="AA179" s="124"/>
      <c r="AB179" s="210"/>
    </row>
    <row r="180" spans="1:28" x14ac:dyDescent="0.25">
      <c r="A180" s="797"/>
      <c r="B180" s="806"/>
      <c r="C180" s="800"/>
      <c r="D180" s="803"/>
      <c r="E180" s="809"/>
      <c r="F180" s="817" t="s">
        <v>236</v>
      </c>
      <c r="G180" s="806" t="str">
        <f>+IF('5 Valoración Control'!G180="","",'5 Valoración Control'!G180)</f>
        <v/>
      </c>
      <c r="H180" s="158" t="s">
        <v>233</v>
      </c>
      <c r="I180" s="156" t="str">
        <f>+IF('5 Valoración Control'!I180="","",'5 Valoración Control'!I180)</f>
        <v/>
      </c>
      <c r="J180" s="800"/>
      <c r="K180" s="803"/>
      <c r="L180" s="812"/>
      <c r="M180" s="203"/>
      <c r="N180" s="204"/>
      <c r="O180" s="67"/>
      <c r="P180" s="67"/>
      <c r="Q180" s="205"/>
      <c r="R180" s="206"/>
      <c r="S180" s="208"/>
      <c r="T180" s="205"/>
      <c r="U180" s="67"/>
      <c r="V180" s="207"/>
      <c r="W180" s="207"/>
      <c r="X180" s="209"/>
      <c r="Y180" s="204"/>
      <c r="Z180" s="67"/>
      <c r="AA180" s="124"/>
      <c r="AB180" s="210"/>
    </row>
    <row r="181" spans="1:28" x14ac:dyDescent="0.25">
      <c r="A181" s="797"/>
      <c r="B181" s="806"/>
      <c r="C181" s="800"/>
      <c r="D181" s="803"/>
      <c r="E181" s="809"/>
      <c r="F181" s="817"/>
      <c r="G181" s="806"/>
      <c r="H181" s="158" t="s">
        <v>234</v>
      </c>
      <c r="I181" s="156" t="str">
        <f>+IF('5 Valoración Control'!I181="","",'5 Valoración Control'!I181)</f>
        <v/>
      </c>
      <c r="J181" s="800"/>
      <c r="K181" s="803"/>
      <c r="L181" s="812"/>
      <c r="M181" s="203"/>
      <c r="N181" s="204"/>
      <c r="O181" s="67"/>
      <c r="P181" s="67"/>
      <c r="Q181" s="205"/>
      <c r="R181" s="206"/>
      <c r="S181" s="208"/>
      <c r="T181" s="205"/>
      <c r="U181" s="67"/>
      <c r="V181" s="207"/>
      <c r="W181" s="207"/>
      <c r="X181" s="209"/>
      <c r="Y181" s="204"/>
      <c r="Z181" s="67"/>
      <c r="AA181" s="124"/>
      <c r="AB181" s="210"/>
    </row>
    <row r="182" spans="1:28" x14ac:dyDescent="0.25">
      <c r="A182" s="797"/>
      <c r="B182" s="806"/>
      <c r="C182" s="800"/>
      <c r="D182" s="803"/>
      <c r="E182" s="809"/>
      <c r="F182" s="817"/>
      <c r="G182" s="806"/>
      <c r="H182" s="158" t="s">
        <v>235</v>
      </c>
      <c r="I182" s="156" t="str">
        <f>+IF('5 Valoración Control'!I182="","",'5 Valoración Control'!I182)</f>
        <v/>
      </c>
      <c r="J182" s="800"/>
      <c r="K182" s="803"/>
      <c r="L182" s="812"/>
      <c r="M182" s="203"/>
      <c r="N182" s="204"/>
      <c r="O182" s="67"/>
      <c r="P182" s="67"/>
      <c r="Q182" s="205"/>
      <c r="R182" s="206"/>
      <c r="S182" s="208"/>
      <c r="T182" s="205"/>
      <c r="U182" s="67"/>
      <c r="V182" s="207"/>
      <c r="W182" s="207"/>
      <c r="X182" s="209"/>
      <c r="Y182" s="204"/>
      <c r="Z182" s="67"/>
      <c r="AA182" s="124"/>
      <c r="AB182" s="210"/>
    </row>
    <row r="183" spans="1:28" x14ac:dyDescent="0.25">
      <c r="A183" s="797"/>
      <c r="B183" s="806"/>
      <c r="C183" s="800"/>
      <c r="D183" s="803"/>
      <c r="E183" s="809"/>
      <c r="F183" s="817" t="s">
        <v>237</v>
      </c>
      <c r="G183" s="806" t="str">
        <f>+IF('5 Valoración Control'!G183="","",'5 Valoración Control'!G183)</f>
        <v/>
      </c>
      <c r="H183" s="158" t="s">
        <v>233</v>
      </c>
      <c r="I183" s="156" t="str">
        <f>+IF('5 Valoración Control'!I183="","",'5 Valoración Control'!I183)</f>
        <v/>
      </c>
      <c r="J183" s="800"/>
      <c r="K183" s="803"/>
      <c r="L183" s="812"/>
      <c r="M183" s="203"/>
      <c r="N183" s="204"/>
      <c r="O183" s="67"/>
      <c r="P183" s="67"/>
      <c r="Q183" s="205"/>
      <c r="R183" s="206"/>
      <c r="S183" s="208"/>
      <c r="T183" s="205"/>
      <c r="U183" s="67"/>
      <c r="V183" s="207"/>
      <c r="W183" s="207"/>
      <c r="X183" s="209"/>
      <c r="Y183" s="204"/>
      <c r="Z183" s="67"/>
      <c r="AA183" s="124"/>
      <c r="AB183" s="210"/>
    </row>
    <row r="184" spans="1:28" x14ac:dyDescent="0.25">
      <c r="A184" s="797"/>
      <c r="B184" s="806"/>
      <c r="C184" s="800"/>
      <c r="D184" s="803"/>
      <c r="E184" s="809"/>
      <c r="F184" s="817"/>
      <c r="G184" s="806"/>
      <c r="H184" s="158" t="s">
        <v>234</v>
      </c>
      <c r="I184" s="156" t="str">
        <f>+IF('5 Valoración Control'!I184="","",'5 Valoración Control'!I184)</f>
        <v/>
      </c>
      <c r="J184" s="800"/>
      <c r="K184" s="803"/>
      <c r="L184" s="812"/>
      <c r="M184" s="203"/>
      <c r="N184" s="204"/>
      <c r="O184" s="67"/>
      <c r="P184" s="67"/>
      <c r="Q184" s="205"/>
      <c r="R184" s="206"/>
      <c r="S184" s="208"/>
      <c r="T184" s="205"/>
      <c r="U184" s="67"/>
      <c r="V184" s="207"/>
      <c r="W184" s="207"/>
      <c r="X184" s="209"/>
      <c r="Y184" s="204"/>
      <c r="Z184" s="67"/>
      <c r="AA184" s="124"/>
      <c r="AB184" s="210"/>
    </row>
    <row r="185" spans="1:28" x14ac:dyDescent="0.25">
      <c r="A185" s="797"/>
      <c r="B185" s="806"/>
      <c r="C185" s="800"/>
      <c r="D185" s="803"/>
      <c r="E185" s="809"/>
      <c r="F185" s="817"/>
      <c r="G185" s="806"/>
      <c r="H185" s="158" t="s">
        <v>235</v>
      </c>
      <c r="I185" s="156" t="str">
        <f>+IF('5 Valoración Control'!I185="","",'5 Valoración Control'!I185)</f>
        <v/>
      </c>
      <c r="J185" s="800"/>
      <c r="K185" s="803"/>
      <c r="L185" s="812"/>
      <c r="M185" s="203"/>
      <c r="N185" s="204"/>
      <c r="O185" s="67"/>
      <c r="P185" s="67"/>
      <c r="Q185" s="205"/>
      <c r="R185" s="206"/>
      <c r="S185" s="208"/>
      <c r="T185" s="205"/>
      <c r="U185" s="67"/>
      <c r="V185" s="207"/>
      <c r="W185" s="207"/>
      <c r="X185" s="209"/>
      <c r="Y185" s="204"/>
      <c r="Z185" s="67"/>
      <c r="AA185" s="124"/>
      <c r="AB185" s="210"/>
    </row>
    <row r="186" spans="1:28" x14ac:dyDescent="0.25">
      <c r="A186" s="797"/>
      <c r="B186" s="806"/>
      <c r="C186" s="800"/>
      <c r="D186" s="803"/>
      <c r="E186" s="809"/>
      <c r="F186" s="817" t="s">
        <v>238</v>
      </c>
      <c r="G186" s="806" t="str">
        <f>+IF('5 Valoración Control'!G186="","",'5 Valoración Control'!G186)</f>
        <v/>
      </c>
      <c r="H186" s="158" t="s">
        <v>233</v>
      </c>
      <c r="I186" s="156" t="str">
        <f>+IF('5 Valoración Control'!I186="","",'5 Valoración Control'!I186)</f>
        <v/>
      </c>
      <c r="J186" s="800"/>
      <c r="K186" s="803"/>
      <c r="L186" s="812"/>
      <c r="M186" s="203"/>
      <c r="N186" s="204"/>
      <c r="O186" s="67"/>
      <c r="P186" s="67"/>
      <c r="Q186" s="205"/>
      <c r="R186" s="206"/>
      <c r="S186" s="208"/>
      <c r="T186" s="205"/>
      <c r="U186" s="67"/>
      <c r="V186" s="207"/>
      <c r="W186" s="207"/>
      <c r="X186" s="209"/>
      <c r="Y186" s="204"/>
      <c r="Z186" s="67"/>
      <c r="AA186" s="124"/>
      <c r="AB186" s="210"/>
    </row>
    <row r="187" spans="1:28" x14ac:dyDescent="0.25">
      <c r="A187" s="797"/>
      <c r="B187" s="806"/>
      <c r="C187" s="800"/>
      <c r="D187" s="803"/>
      <c r="E187" s="809"/>
      <c r="F187" s="817"/>
      <c r="G187" s="806"/>
      <c r="H187" s="158" t="s">
        <v>234</v>
      </c>
      <c r="I187" s="156" t="str">
        <f>+IF('5 Valoración Control'!I187="","",'5 Valoración Control'!I187)</f>
        <v/>
      </c>
      <c r="J187" s="800"/>
      <c r="K187" s="803"/>
      <c r="L187" s="812"/>
      <c r="M187" s="203"/>
      <c r="N187" s="204"/>
      <c r="O187" s="67"/>
      <c r="P187" s="67"/>
      <c r="Q187" s="205"/>
      <c r="R187" s="206"/>
      <c r="S187" s="208"/>
      <c r="T187" s="205"/>
      <c r="U187" s="67"/>
      <c r="V187" s="207"/>
      <c r="W187" s="207"/>
      <c r="X187" s="209"/>
      <c r="Y187" s="204"/>
      <c r="Z187" s="67"/>
      <c r="AA187" s="124"/>
      <c r="AB187" s="210"/>
    </row>
    <row r="188" spans="1:28" x14ac:dyDescent="0.25">
      <c r="A188" s="797"/>
      <c r="B188" s="806"/>
      <c r="C188" s="800"/>
      <c r="D188" s="803"/>
      <c r="E188" s="809"/>
      <c r="F188" s="817"/>
      <c r="G188" s="806"/>
      <c r="H188" s="158" t="s">
        <v>235</v>
      </c>
      <c r="I188" s="156" t="str">
        <f>+IF('5 Valoración Control'!I188="","",'5 Valoración Control'!I188)</f>
        <v/>
      </c>
      <c r="J188" s="800"/>
      <c r="K188" s="803"/>
      <c r="L188" s="812"/>
      <c r="M188" s="203"/>
      <c r="N188" s="204"/>
      <c r="O188" s="67"/>
      <c r="P188" s="67"/>
      <c r="Q188" s="205"/>
      <c r="R188" s="206"/>
      <c r="S188" s="208"/>
      <c r="T188" s="205"/>
      <c r="U188" s="67"/>
      <c r="V188" s="207"/>
      <c r="W188" s="207"/>
      <c r="X188" s="209"/>
      <c r="Y188" s="204"/>
      <c r="Z188" s="67"/>
      <c r="AA188" s="124"/>
      <c r="AB188" s="210"/>
    </row>
    <row r="189" spans="1:28" x14ac:dyDescent="0.25">
      <c r="A189" s="797"/>
      <c r="B189" s="806"/>
      <c r="C189" s="800"/>
      <c r="D189" s="803"/>
      <c r="E189" s="809"/>
      <c r="F189" s="817" t="s">
        <v>239</v>
      </c>
      <c r="G189" s="806" t="str">
        <f>+IF('5 Valoración Control'!G189="","",'5 Valoración Control'!G189)</f>
        <v/>
      </c>
      <c r="H189" s="158" t="s">
        <v>233</v>
      </c>
      <c r="I189" s="156" t="str">
        <f>+IF('5 Valoración Control'!I189="","",'5 Valoración Control'!I189)</f>
        <v/>
      </c>
      <c r="J189" s="800"/>
      <c r="K189" s="803"/>
      <c r="L189" s="812"/>
      <c r="M189" s="203"/>
      <c r="N189" s="204"/>
      <c r="O189" s="67"/>
      <c r="P189" s="67"/>
      <c r="Q189" s="205"/>
      <c r="R189" s="206"/>
      <c r="S189" s="208"/>
      <c r="T189" s="205"/>
      <c r="U189" s="67"/>
      <c r="V189" s="207"/>
      <c r="W189" s="207"/>
      <c r="X189" s="209"/>
      <c r="Y189" s="204"/>
      <c r="Z189" s="67"/>
      <c r="AA189" s="124"/>
      <c r="AB189" s="210"/>
    </row>
    <row r="190" spans="1:28" x14ac:dyDescent="0.25">
      <c r="A190" s="797"/>
      <c r="B190" s="806"/>
      <c r="C190" s="800"/>
      <c r="D190" s="803"/>
      <c r="E190" s="809"/>
      <c r="F190" s="817"/>
      <c r="G190" s="806"/>
      <c r="H190" s="158" t="s">
        <v>234</v>
      </c>
      <c r="I190" s="156" t="str">
        <f>+IF('5 Valoración Control'!I190="","",'5 Valoración Control'!I190)</f>
        <v/>
      </c>
      <c r="J190" s="800"/>
      <c r="K190" s="803"/>
      <c r="L190" s="812"/>
      <c r="M190" s="203"/>
      <c r="N190" s="204"/>
      <c r="O190" s="67"/>
      <c r="P190" s="67"/>
      <c r="Q190" s="205"/>
      <c r="R190" s="206"/>
      <c r="S190" s="208"/>
      <c r="T190" s="205"/>
      <c r="U190" s="67"/>
      <c r="V190" s="207"/>
      <c r="W190" s="207"/>
      <c r="X190" s="209"/>
      <c r="Y190" s="204"/>
      <c r="Z190" s="67"/>
      <c r="AA190" s="124"/>
      <c r="AB190" s="210"/>
    </row>
    <row r="191" spans="1:28" ht="12.75" thickBot="1" x14ac:dyDescent="0.3">
      <c r="A191" s="798"/>
      <c r="B191" s="807"/>
      <c r="C191" s="801"/>
      <c r="D191" s="804"/>
      <c r="E191" s="810"/>
      <c r="F191" s="818"/>
      <c r="G191" s="807"/>
      <c r="H191" s="159" t="s">
        <v>235</v>
      </c>
      <c r="I191" s="157" t="str">
        <f>+IF('5 Valoración Control'!I191="","",'5 Valoración Control'!I191)</f>
        <v/>
      </c>
      <c r="J191" s="801"/>
      <c r="K191" s="804"/>
      <c r="L191" s="813"/>
      <c r="M191" s="217"/>
      <c r="N191" s="218"/>
      <c r="O191" s="81"/>
      <c r="P191" s="81"/>
      <c r="Q191" s="219"/>
      <c r="R191" s="220"/>
      <c r="S191" s="222"/>
      <c r="T191" s="219"/>
      <c r="U191" s="81"/>
      <c r="V191" s="221"/>
      <c r="W191" s="221"/>
      <c r="X191" s="223"/>
      <c r="Y191" s="218"/>
      <c r="Z191" s="81"/>
      <c r="AA191" s="126"/>
      <c r="AB191" s="224"/>
    </row>
    <row r="192" spans="1:28" x14ac:dyDescent="0.25">
      <c r="A192" s="796" t="str">
        <f>'1 Contexto e Identificación'!$A$23</f>
        <v>R13</v>
      </c>
      <c r="B192" s="805" t="str">
        <f>+'1 Contexto e Identificación'!$E$23</f>
        <v xml:space="preserve">  </v>
      </c>
      <c r="C192" s="799" t="str">
        <f>+'4 Mapa Calor Inherente'!$C$24</f>
        <v/>
      </c>
      <c r="D192" s="802" t="str">
        <f>+'4 Mapa Calor Inherente'!$D$24</f>
        <v/>
      </c>
      <c r="E192" s="808" t="str">
        <f>+'4 Mapa Calor Inherente'!$E$24</f>
        <v/>
      </c>
      <c r="F192" s="819" t="s">
        <v>232</v>
      </c>
      <c r="G192" s="805" t="str">
        <f>+IF('5 Valoración Control'!G192="","",'5 Valoración Control'!G192)</f>
        <v/>
      </c>
      <c r="H192" s="160" t="s">
        <v>233</v>
      </c>
      <c r="I192" s="148" t="str">
        <f>+IF('5 Valoración Control'!I192="","",'5 Valoración Control'!I192)</f>
        <v/>
      </c>
      <c r="J192" s="799" t="str">
        <f>+'6 Mapa Calor Residual'!$C$24</f>
        <v/>
      </c>
      <c r="K192" s="802" t="str">
        <f>+'6 Mapa Calor Residual'!$D$24</f>
        <v/>
      </c>
      <c r="L192" s="811"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97"/>
      <c r="B193" s="806"/>
      <c r="C193" s="800"/>
      <c r="D193" s="803"/>
      <c r="E193" s="809"/>
      <c r="F193" s="817"/>
      <c r="G193" s="806"/>
      <c r="H193" s="158" t="s">
        <v>234</v>
      </c>
      <c r="I193" s="156" t="str">
        <f>+IF('5 Valoración Control'!I193="","",'5 Valoración Control'!I193)</f>
        <v/>
      </c>
      <c r="J193" s="800"/>
      <c r="K193" s="803"/>
      <c r="L193" s="812"/>
      <c r="M193" s="203"/>
      <c r="N193" s="204"/>
      <c r="O193" s="67"/>
      <c r="P193" s="67"/>
      <c r="Q193" s="205"/>
      <c r="R193" s="206"/>
      <c r="S193" s="208"/>
      <c r="T193" s="205"/>
      <c r="U193" s="67"/>
      <c r="V193" s="207"/>
      <c r="W193" s="207"/>
      <c r="X193" s="209"/>
      <c r="Y193" s="204"/>
      <c r="Z193" s="67"/>
      <c r="AA193" s="124"/>
      <c r="AB193" s="210"/>
    </row>
    <row r="194" spans="1:28" x14ac:dyDescent="0.25">
      <c r="A194" s="797"/>
      <c r="B194" s="806"/>
      <c r="C194" s="800"/>
      <c r="D194" s="803"/>
      <c r="E194" s="809"/>
      <c r="F194" s="817"/>
      <c r="G194" s="806"/>
      <c r="H194" s="158" t="s">
        <v>235</v>
      </c>
      <c r="I194" s="156" t="str">
        <f>+IF('5 Valoración Control'!I194="","",'5 Valoración Control'!I194)</f>
        <v/>
      </c>
      <c r="J194" s="800"/>
      <c r="K194" s="803"/>
      <c r="L194" s="812"/>
      <c r="M194" s="203"/>
      <c r="N194" s="204"/>
      <c r="O194" s="67"/>
      <c r="P194" s="67"/>
      <c r="Q194" s="205"/>
      <c r="R194" s="206"/>
      <c r="S194" s="208"/>
      <c r="T194" s="205"/>
      <c r="U194" s="67"/>
      <c r="V194" s="207"/>
      <c r="W194" s="207"/>
      <c r="X194" s="209"/>
      <c r="Y194" s="204"/>
      <c r="Z194" s="67"/>
      <c r="AA194" s="124"/>
      <c r="AB194" s="210"/>
    </row>
    <row r="195" spans="1:28" x14ac:dyDescent="0.25">
      <c r="A195" s="797"/>
      <c r="B195" s="806"/>
      <c r="C195" s="800"/>
      <c r="D195" s="803"/>
      <c r="E195" s="809"/>
      <c r="F195" s="817" t="s">
        <v>236</v>
      </c>
      <c r="G195" s="806" t="str">
        <f>+IF('5 Valoración Control'!G195="","",'5 Valoración Control'!G195)</f>
        <v/>
      </c>
      <c r="H195" s="158" t="s">
        <v>233</v>
      </c>
      <c r="I195" s="156" t="str">
        <f>+IF('5 Valoración Control'!I195="","",'5 Valoración Control'!I195)</f>
        <v/>
      </c>
      <c r="J195" s="800"/>
      <c r="K195" s="803"/>
      <c r="L195" s="812"/>
      <c r="M195" s="203"/>
      <c r="N195" s="204"/>
      <c r="O195" s="67"/>
      <c r="P195" s="67"/>
      <c r="Q195" s="205"/>
      <c r="R195" s="206"/>
      <c r="S195" s="208"/>
      <c r="T195" s="205"/>
      <c r="U195" s="67"/>
      <c r="V195" s="207"/>
      <c r="W195" s="207"/>
      <c r="X195" s="209"/>
      <c r="Y195" s="204"/>
      <c r="Z195" s="67"/>
      <c r="AA195" s="124"/>
      <c r="AB195" s="210"/>
    </row>
    <row r="196" spans="1:28" x14ac:dyDescent="0.25">
      <c r="A196" s="797"/>
      <c r="B196" s="806"/>
      <c r="C196" s="800"/>
      <c r="D196" s="803"/>
      <c r="E196" s="809"/>
      <c r="F196" s="817"/>
      <c r="G196" s="806"/>
      <c r="H196" s="158" t="s">
        <v>234</v>
      </c>
      <c r="I196" s="156" t="str">
        <f>+IF('5 Valoración Control'!I196="","",'5 Valoración Control'!I196)</f>
        <v/>
      </c>
      <c r="J196" s="800"/>
      <c r="K196" s="803"/>
      <c r="L196" s="812"/>
      <c r="M196" s="203"/>
      <c r="N196" s="204"/>
      <c r="O196" s="67"/>
      <c r="P196" s="67"/>
      <c r="Q196" s="205"/>
      <c r="R196" s="206"/>
      <c r="S196" s="208"/>
      <c r="T196" s="205"/>
      <c r="U196" s="67"/>
      <c r="V196" s="207"/>
      <c r="W196" s="207"/>
      <c r="X196" s="209"/>
      <c r="Y196" s="204"/>
      <c r="Z196" s="67"/>
      <c r="AA196" s="124"/>
      <c r="AB196" s="210"/>
    </row>
    <row r="197" spans="1:28" x14ac:dyDescent="0.25">
      <c r="A197" s="797"/>
      <c r="B197" s="806"/>
      <c r="C197" s="800"/>
      <c r="D197" s="803"/>
      <c r="E197" s="809"/>
      <c r="F197" s="817"/>
      <c r="G197" s="806"/>
      <c r="H197" s="158" t="s">
        <v>235</v>
      </c>
      <c r="I197" s="156" t="str">
        <f>+IF('5 Valoración Control'!I197="","",'5 Valoración Control'!I197)</f>
        <v/>
      </c>
      <c r="J197" s="800"/>
      <c r="K197" s="803"/>
      <c r="L197" s="812"/>
      <c r="M197" s="203"/>
      <c r="N197" s="204"/>
      <c r="O197" s="67"/>
      <c r="P197" s="67"/>
      <c r="Q197" s="205"/>
      <c r="R197" s="206"/>
      <c r="S197" s="208"/>
      <c r="T197" s="205"/>
      <c r="U197" s="67"/>
      <c r="V197" s="207"/>
      <c r="W197" s="207"/>
      <c r="X197" s="209"/>
      <c r="Y197" s="204"/>
      <c r="Z197" s="67"/>
      <c r="AA197" s="124"/>
      <c r="AB197" s="210"/>
    </row>
    <row r="198" spans="1:28" x14ac:dyDescent="0.25">
      <c r="A198" s="797"/>
      <c r="B198" s="806"/>
      <c r="C198" s="800"/>
      <c r="D198" s="803"/>
      <c r="E198" s="809"/>
      <c r="F198" s="817" t="s">
        <v>237</v>
      </c>
      <c r="G198" s="806" t="str">
        <f>+IF('5 Valoración Control'!G198="","",'5 Valoración Control'!G198)</f>
        <v/>
      </c>
      <c r="H198" s="158" t="s">
        <v>233</v>
      </c>
      <c r="I198" s="156" t="str">
        <f>+IF('5 Valoración Control'!I198="","",'5 Valoración Control'!I198)</f>
        <v/>
      </c>
      <c r="J198" s="800"/>
      <c r="K198" s="803"/>
      <c r="L198" s="812"/>
      <c r="M198" s="203"/>
      <c r="N198" s="204"/>
      <c r="O198" s="67"/>
      <c r="P198" s="67"/>
      <c r="Q198" s="205"/>
      <c r="R198" s="206"/>
      <c r="S198" s="208"/>
      <c r="T198" s="205"/>
      <c r="U198" s="67"/>
      <c r="V198" s="207"/>
      <c r="W198" s="207"/>
      <c r="X198" s="209"/>
      <c r="Y198" s="204"/>
      <c r="Z198" s="67"/>
      <c r="AA198" s="124"/>
      <c r="AB198" s="210"/>
    </row>
    <row r="199" spans="1:28" x14ac:dyDescent="0.25">
      <c r="A199" s="797"/>
      <c r="B199" s="806"/>
      <c r="C199" s="800"/>
      <c r="D199" s="803"/>
      <c r="E199" s="809"/>
      <c r="F199" s="817"/>
      <c r="G199" s="806"/>
      <c r="H199" s="158" t="s">
        <v>234</v>
      </c>
      <c r="I199" s="156" t="str">
        <f>+IF('5 Valoración Control'!I199="","",'5 Valoración Control'!I199)</f>
        <v/>
      </c>
      <c r="J199" s="800"/>
      <c r="K199" s="803"/>
      <c r="L199" s="812"/>
      <c r="M199" s="203"/>
      <c r="N199" s="204"/>
      <c r="O199" s="67"/>
      <c r="P199" s="67"/>
      <c r="Q199" s="205"/>
      <c r="R199" s="206"/>
      <c r="S199" s="208"/>
      <c r="T199" s="205"/>
      <c r="U199" s="67"/>
      <c r="V199" s="207"/>
      <c r="W199" s="207"/>
      <c r="X199" s="209"/>
      <c r="Y199" s="204"/>
      <c r="Z199" s="67"/>
      <c r="AA199" s="124"/>
      <c r="AB199" s="210"/>
    </row>
    <row r="200" spans="1:28" x14ac:dyDescent="0.25">
      <c r="A200" s="797"/>
      <c r="B200" s="806"/>
      <c r="C200" s="800"/>
      <c r="D200" s="803"/>
      <c r="E200" s="809"/>
      <c r="F200" s="817"/>
      <c r="G200" s="806"/>
      <c r="H200" s="158" t="s">
        <v>235</v>
      </c>
      <c r="I200" s="156" t="str">
        <f>+IF('5 Valoración Control'!I200="","",'5 Valoración Control'!I200)</f>
        <v/>
      </c>
      <c r="J200" s="800"/>
      <c r="K200" s="803"/>
      <c r="L200" s="812"/>
      <c r="M200" s="203"/>
      <c r="N200" s="204"/>
      <c r="O200" s="67"/>
      <c r="P200" s="67"/>
      <c r="Q200" s="205"/>
      <c r="R200" s="206"/>
      <c r="S200" s="208"/>
      <c r="T200" s="205"/>
      <c r="U200" s="67"/>
      <c r="V200" s="207"/>
      <c r="W200" s="207"/>
      <c r="X200" s="209"/>
      <c r="Y200" s="204"/>
      <c r="Z200" s="67"/>
      <c r="AA200" s="124"/>
      <c r="AB200" s="210"/>
    </row>
    <row r="201" spans="1:28" x14ac:dyDescent="0.25">
      <c r="A201" s="797"/>
      <c r="B201" s="806"/>
      <c r="C201" s="800"/>
      <c r="D201" s="803"/>
      <c r="E201" s="809"/>
      <c r="F201" s="817" t="s">
        <v>238</v>
      </c>
      <c r="G201" s="806" t="str">
        <f>+IF('5 Valoración Control'!G201="","",'5 Valoración Control'!G201)</f>
        <v/>
      </c>
      <c r="H201" s="158" t="s">
        <v>233</v>
      </c>
      <c r="I201" s="156" t="str">
        <f>+IF('5 Valoración Control'!I201="","",'5 Valoración Control'!I201)</f>
        <v/>
      </c>
      <c r="J201" s="800"/>
      <c r="K201" s="803"/>
      <c r="L201" s="812"/>
      <c r="M201" s="203"/>
      <c r="N201" s="204"/>
      <c r="O201" s="67"/>
      <c r="P201" s="67"/>
      <c r="Q201" s="205"/>
      <c r="R201" s="206"/>
      <c r="S201" s="208"/>
      <c r="T201" s="205"/>
      <c r="U201" s="67"/>
      <c r="V201" s="207"/>
      <c r="W201" s="207"/>
      <c r="X201" s="209"/>
      <c r="Y201" s="204"/>
      <c r="Z201" s="67"/>
      <c r="AA201" s="124"/>
      <c r="AB201" s="210"/>
    </row>
    <row r="202" spans="1:28" x14ac:dyDescent="0.25">
      <c r="A202" s="797"/>
      <c r="B202" s="806"/>
      <c r="C202" s="800"/>
      <c r="D202" s="803"/>
      <c r="E202" s="809"/>
      <c r="F202" s="817"/>
      <c r="G202" s="806"/>
      <c r="H202" s="158" t="s">
        <v>234</v>
      </c>
      <c r="I202" s="156" t="str">
        <f>+IF('5 Valoración Control'!I202="","",'5 Valoración Control'!I202)</f>
        <v/>
      </c>
      <c r="J202" s="800"/>
      <c r="K202" s="803"/>
      <c r="L202" s="812"/>
      <c r="M202" s="203"/>
      <c r="N202" s="204"/>
      <c r="O202" s="67"/>
      <c r="P202" s="67"/>
      <c r="Q202" s="205"/>
      <c r="R202" s="206"/>
      <c r="S202" s="208"/>
      <c r="T202" s="205"/>
      <c r="U202" s="67"/>
      <c r="V202" s="207"/>
      <c r="W202" s="207"/>
      <c r="X202" s="209"/>
      <c r="Y202" s="204"/>
      <c r="Z202" s="67"/>
      <c r="AA202" s="124"/>
      <c r="AB202" s="210"/>
    </row>
    <row r="203" spans="1:28" x14ac:dyDescent="0.25">
      <c r="A203" s="797"/>
      <c r="B203" s="806"/>
      <c r="C203" s="800"/>
      <c r="D203" s="803"/>
      <c r="E203" s="809"/>
      <c r="F203" s="817"/>
      <c r="G203" s="806"/>
      <c r="H203" s="158" t="s">
        <v>235</v>
      </c>
      <c r="I203" s="156" t="str">
        <f>+IF('5 Valoración Control'!I203="","",'5 Valoración Control'!I203)</f>
        <v/>
      </c>
      <c r="J203" s="800"/>
      <c r="K203" s="803"/>
      <c r="L203" s="812"/>
      <c r="M203" s="203"/>
      <c r="N203" s="204"/>
      <c r="O203" s="67"/>
      <c r="P203" s="67"/>
      <c r="Q203" s="205"/>
      <c r="R203" s="206"/>
      <c r="S203" s="208"/>
      <c r="T203" s="205"/>
      <c r="U203" s="67"/>
      <c r="V203" s="207"/>
      <c r="W203" s="207"/>
      <c r="X203" s="209"/>
      <c r="Y203" s="204"/>
      <c r="Z203" s="67"/>
      <c r="AA203" s="124"/>
      <c r="AB203" s="210"/>
    </row>
    <row r="204" spans="1:28" x14ac:dyDescent="0.25">
      <c r="A204" s="797"/>
      <c r="B204" s="806"/>
      <c r="C204" s="800"/>
      <c r="D204" s="803"/>
      <c r="E204" s="809"/>
      <c r="F204" s="817" t="s">
        <v>239</v>
      </c>
      <c r="G204" s="806" t="str">
        <f>+IF('5 Valoración Control'!G204="","",'5 Valoración Control'!G204)</f>
        <v/>
      </c>
      <c r="H204" s="158" t="s">
        <v>233</v>
      </c>
      <c r="I204" s="156" t="str">
        <f>+IF('5 Valoración Control'!I204="","",'5 Valoración Control'!I204)</f>
        <v/>
      </c>
      <c r="J204" s="800"/>
      <c r="K204" s="803"/>
      <c r="L204" s="812"/>
      <c r="M204" s="203"/>
      <c r="N204" s="204"/>
      <c r="O204" s="67"/>
      <c r="P204" s="67"/>
      <c r="Q204" s="205"/>
      <c r="R204" s="206"/>
      <c r="S204" s="208"/>
      <c r="T204" s="205"/>
      <c r="U204" s="67"/>
      <c r="V204" s="207"/>
      <c r="W204" s="207"/>
      <c r="X204" s="209"/>
      <c r="Y204" s="204"/>
      <c r="Z204" s="67"/>
      <c r="AA204" s="124"/>
      <c r="AB204" s="210"/>
    </row>
    <row r="205" spans="1:28" x14ac:dyDescent="0.25">
      <c r="A205" s="797"/>
      <c r="B205" s="806"/>
      <c r="C205" s="800"/>
      <c r="D205" s="803"/>
      <c r="E205" s="809"/>
      <c r="F205" s="817"/>
      <c r="G205" s="806"/>
      <c r="H205" s="158" t="s">
        <v>234</v>
      </c>
      <c r="I205" s="156" t="str">
        <f>+IF('5 Valoración Control'!I205="","",'5 Valoración Control'!I205)</f>
        <v/>
      </c>
      <c r="J205" s="800"/>
      <c r="K205" s="803"/>
      <c r="L205" s="812"/>
      <c r="M205" s="203"/>
      <c r="N205" s="204"/>
      <c r="O205" s="67"/>
      <c r="P205" s="67"/>
      <c r="Q205" s="205"/>
      <c r="R205" s="206"/>
      <c r="S205" s="208"/>
      <c r="T205" s="205"/>
      <c r="U205" s="67"/>
      <c r="V205" s="207"/>
      <c r="W205" s="207"/>
      <c r="X205" s="209"/>
      <c r="Y205" s="204"/>
      <c r="Z205" s="67"/>
      <c r="AA205" s="124"/>
      <c r="AB205" s="210"/>
    </row>
    <row r="206" spans="1:28" ht="12.75" thickBot="1" x14ac:dyDescent="0.3">
      <c r="A206" s="798"/>
      <c r="B206" s="807"/>
      <c r="C206" s="801"/>
      <c r="D206" s="804"/>
      <c r="E206" s="810"/>
      <c r="F206" s="818"/>
      <c r="G206" s="807"/>
      <c r="H206" s="159" t="s">
        <v>235</v>
      </c>
      <c r="I206" s="157" t="str">
        <f>+IF('5 Valoración Control'!I206="","",'5 Valoración Control'!I206)</f>
        <v/>
      </c>
      <c r="J206" s="801"/>
      <c r="K206" s="804"/>
      <c r="L206" s="813"/>
      <c r="M206" s="217"/>
      <c r="N206" s="218"/>
      <c r="O206" s="81"/>
      <c r="P206" s="81"/>
      <c r="Q206" s="219"/>
      <c r="R206" s="220"/>
      <c r="S206" s="222"/>
      <c r="T206" s="219"/>
      <c r="U206" s="81"/>
      <c r="V206" s="221"/>
      <c r="W206" s="221"/>
      <c r="X206" s="223"/>
      <c r="Y206" s="218"/>
      <c r="Z206" s="81"/>
      <c r="AA206" s="126"/>
      <c r="AB206" s="224"/>
    </row>
    <row r="207" spans="1:28" x14ac:dyDescent="0.25">
      <c r="A207" s="796" t="str">
        <f>'1 Contexto e Identificación'!$A$24</f>
        <v>R14</v>
      </c>
      <c r="B207" s="805" t="str">
        <f>+'1 Contexto e Identificación'!$E$24</f>
        <v xml:space="preserve">  </v>
      </c>
      <c r="C207" s="799" t="str">
        <f>+'4 Mapa Calor Inherente'!$C$25</f>
        <v/>
      </c>
      <c r="D207" s="802" t="str">
        <f>+'4 Mapa Calor Inherente'!$D$25</f>
        <v/>
      </c>
      <c r="E207" s="808" t="str">
        <f>+'4 Mapa Calor Inherente'!$E$25</f>
        <v/>
      </c>
      <c r="F207" s="819" t="s">
        <v>232</v>
      </c>
      <c r="G207" s="805" t="str">
        <f>+IF('5 Valoración Control'!G207="","",'5 Valoración Control'!G207)</f>
        <v/>
      </c>
      <c r="H207" s="160" t="s">
        <v>233</v>
      </c>
      <c r="I207" s="148" t="str">
        <f>+IF('5 Valoración Control'!I207="","",'5 Valoración Control'!I207)</f>
        <v/>
      </c>
      <c r="J207" s="799" t="str">
        <f>+'6 Mapa Calor Residual'!$C$25</f>
        <v/>
      </c>
      <c r="K207" s="802" t="str">
        <f>+'6 Mapa Calor Residual'!$D$25</f>
        <v/>
      </c>
      <c r="L207" s="811"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97"/>
      <c r="B208" s="806"/>
      <c r="C208" s="800"/>
      <c r="D208" s="803"/>
      <c r="E208" s="809"/>
      <c r="F208" s="817"/>
      <c r="G208" s="806"/>
      <c r="H208" s="158" t="s">
        <v>234</v>
      </c>
      <c r="I208" s="156" t="str">
        <f>+IF('5 Valoración Control'!I208="","",'5 Valoración Control'!I208)</f>
        <v/>
      </c>
      <c r="J208" s="800"/>
      <c r="K208" s="803"/>
      <c r="L208" s="812"/>
      <c r="M208" s="203"/>
      <c r="N208" s="204"/>
      <c r="O208" s="67"/>
      <c r="P208" s="67"/>
      <c r="Q208" s="205"/>
      <c r="R208" s="206"/>
      <c r="S208" s="208"/>
      <c r="T208" s="205"/>
      <c r="U208" s="67"/>
      <c r="V208" s="207"/>
      <c r="W208" s="207"/>
      <c r="X208" s="209"/>
      <c r="Y208" s="204"/>
      <c r="Z208" s="67"/>
      <c r="AA208" s="124"/>
      <c r="AB208" s="210"/>
    </row>
    <row r="209" spans="1:28" x14ac:dyDescent="0.25">
      <c r="A209" s="797"/>
      <c r="B209" s="806"/>
      <c r="C209" s="800"/>
      <c r="D209" s="803"/>
      <c r="E209" s="809"/>
      <c r="F209" s="817"/>
      <c r="G209" s="806"/>
      <c r="H209" s="158" t="s">
        <v>235</v>
      </c>
      <c r="I209" s="156" t="str">
        <f>+IF('5 Valoración Control'!I209="","",'5 Valoración Control'!I209)</f>
        <v/>
      </c>
      <c r="J209" s="800"/>
      <c r="K209" s="803"/>
      <c r="L209" s="812"/>
      <c r="M209" s="203"/>
      <c r="N209" s="204"/>
      <c r="O209" s="67"/>
      <c r="P209" s="67"/>
      <c r="Q209" s="205"/>
      <c r="R209" s="206"/>
      <c r="S209" s="208"/>
      <c r="T209" s="205"/>
      <c r="U209" s="67"/>
      <c r="V209" s="207"/>
      <c r="W209" s="207"/>
      <c r="X209" s="209"/>
      <c r="Y209" s="204"/>
      <c r="Z209" s="67"/>
      <c r="AA209" s="124"/>
      <c r="AB209" s="210"/>
    </row>
    <row r="210" spans="1:28" x14ac:dyDescent="0.25">
      <c r="A210" s="797"/>
      <c r="B210" s="806"/>
      <c r="C210" s="800"/>
      <c r="D210" s="803"/>
      <c r="E210" s="809"/>
      <c r="F210" s="817" t="s">
        <v>236</v>
      </c>
      <c r="G210" s="806" t="str">
        <f>+IF('5 Valoración Control'!G210="","",'5 Valoración Control'!G210)</f>
        <v/>
      </c>
      <c r="H210" s="158" t="s">
        <v>233</v>
      </c>
      <c r="I210" s="156" t="str">
        <f>+IF('5 Valoración Control'!I210="","",'5 Valoración Control'!I210)</f>
        <v/>
      </c>
      <c r="J210" s="800"/>
      <c r="K210" s="803"/>
      <c r="L210" s="812"/>
      <c r="M210" s="203"/>
      <c r="N210" s="204"/>
      <c r="O210" s="67"/>
      <c r="P210" s="67"/>
      <c r="Q210" s="205"/>
      <c r="R210" s="206"/>
      <c r="S210" s="208"/>
      <c r="T210" s="205"/>
      <c r="U210" s="67"/>
      <c r="V210" s="207"/>
      <c r="W210" s="207"/>
      <c r="X210" s="209"/>
      <c r="Y210" s="204"/>
      <c r="Z210" s="67"/>
      <c r="AA210" s="124"/>
      <c r="AB210" s="210"/>
    </row>
    <row r="211" spans="1:28" x14ac:dyDescent="0.25">
      <c r="A211" s="797"/>
      <c r="B211" s="806"/>
      <c r="C211" s="800"/>
      <c r="D211" s="803"/>
      <c r="E211" s="809"/>
      <c r="F211" s="817"/>
      <c r="G211" s="806"/>
      <c r="H211" s="158" t="s">
        <v>234</v>
      </c>
      <c r="I211" s="156" t="str">
        <f>+IF('5 Valoración Control'!I211="","",'5 Valoración Control'!I211)</f>
        <v/>
      </c>
      <c r="J211" s="800"/>
      <c r="K211" s="803"/>
      <c r="L211" s="812"/>
      <c r="M211" s="203"/>
      <c r="N211" s="204"/>
      <c r="O211" s="67"/>
      <c r="P211" s="67"/>
      <c r="Q211" s="205"/>
      <c r="R211" s="206"/>
      <c r="S211" s="208"/>
      <c r="T211" s="205"/>
      <c r="U211" s="67"/>
      <c r="V211" s="207"/>
      <c r="W211" s="207"/>
      <c r="X211" s="209"/>
      <c r="Y211" s="204"/>
      <c r="Z211" s="67"/>
      <c r="AA211" s="124"/>
      <c r="AB211" s="210"/>
    </row>
    <row r="212" spans="1:28" x14ac:dyDescent="0.25">
      <c r="A212" s="797"/>
      <c r="B212" s="806"/>
      <c r="C212" s="800"/>
      <c r="D212" s="803"/>
      <c r="E212" s="809"/>
      <c r="F212" s="817"/>
      <c r="G212" s="806"/>
      <c r="H212" s="158" t="s">
        <v>235</v>
      </c>
      <c r="I212" s="156" t="str">
        <f>+IF('5 Valoración Control'!I212="","",'5 Valoración Control'!I212)</f>
        <v/>
      </c>
      <c r="J212" s="800"/>
      <c r="K212" s="803"/>
      <c r="L212" s="812"/>
      <c r="M212" s="203"/>
      <c r="N212" s="204"/>
      <c r="O212" s="67"/>
      <c r="P212" s="67"/>
      <c r="Q212" s="205"/>
      <c r="R212" s="206"/>
      <c r="S212" s="208"/>
      <c r="T212" s="205"/>
      <c r="U212" s="67"/>
      <c r="V212" s="207"/>
      <c r="W212" s="207"/>
      <c r="X212" s="209"/>
      <c r="Y212" s="204"/>
      <c r="Z212" s="67"/>
      <c r="AA212" s="124"/>
      <c r="AB212" s="210"/>
    </row>
    <row r="213" spans="1:28" x14ac:dyDescent="0.25">
      <c r="A213" s="797"/>
      <c r="B213" s="806"/>
      <c r="C213" s="800"/>
      <c r="D213" s="803"/>
      <c r="E213" s="809"/>
      <c r="F213" s="817" t="s">
        <v>237</v>
      </c>
      <c r="G213" s="806" t="str">
        <f>+IF('5 Valoración Control'!G213="","",'5 Valoración Control'!G213)</f>
        <v/>
      </c>
      <c r="H213" s="158" t="s">
        <v>233</v>
      </c>
      <c r="I213" s="156" t="str">
        <f>+IF('5 Valoración Control'!I213="","",'5 Valoración Control'!I213)</f>
        <v/>
      </c>
      <c r="J213" s="800"/>
      <c r="K213" s="803"/>
      <c r="L213" s="812"/>
      <c r="M213" s="203"/>
      <c r="N213" s="204"/>
      <c r="O213" s="67"/>
      <c r="P213" s="67"/>
      <c r="Q213" s="205"/>
      <c r="R213" s="206"/>
      <c r="S213" s="208"/>
      <c r="T213" s="205"/>
      <c r="U213" s="67"/>
      <c r="V213" s="207"/>
      <c r="W213" s="207"/>
      <c r="X213" s="209"/>
      <c r="Y213" s="204"/>
      <c r="Z213" s="67"/>
      <c r="AA213" s="124"/>
      <c r="AB213" s="210"/>
    </row>
    <row r="214" spans="1:28" x14ac:dyDescent="0.25">
      <c r="A214" s="797"/>
      <c r="B214" s="806"/>
      <c r="C214" s="800"/>
      <c r="D214" s="803"/>
      <c r="E214" s="809"/>
      <c r="F214" s="817"/>
      <c r="G214" s="806"/>
      <c r="H214" s="158" t="s">
        <v>234</v>
      </c>
      <c r="I214" s="156" t="str">
        <f>+IF('5 Valoración Control'!I214="","",'5 Valoración Control'!I214)</f>
        <v/>
      </c>
      <c r="J214" s="800"/>
      <c r="K214" s="803"/>
      <c r="L214" s="812"/>
      <c r="M214" s="203"/>
      <c r="N214" s="204"/>
      <c r="O214" s="67"/>
      <c r="P214" s="67"/>
      <c r="Q214" s="205"/>
      <c r="R214" s="206"/>
      <c r="S214" s="208"/>
      <c r="T214" s="205"/>
      <c r="U214" s="67"/>
      <c r="V214" s="207"/>
      <c r="W214" s="207"/>
      <c r="X214" s="209"/>
      <c r="Y214" s="204"/>
      <c r="Z214" s="67"/>
      <c r="AA214" s="124"/>
      <c r="AB214" s="210"/>
    </row>
    <row r="215" spans="1:28" x14ac:dyDescent="0.25">
      <c r="A215" s="797"/>
      <c r="B215" s="806"/>
      <c r="C215" s="800"/>
      <c r="D215" s="803"/>
      <c r="E215" s="809"/>
      <c r="F215" s="817"/>
      <c r="G215" s="806"/>
      <c r="H215" s="158" t="s">
        <v>235</v>
      </c>
      <c r="I215" s="156" t="str">
        <f>+IF('5 Valoración Control'!I215="","",'5 Valoración Control'!I215)</f>
        <v/>
      </c>
      <c r="J215" s="800"/>
      <c r="K215" s="803"/>
      <c r="L215" s="812"/>
      <c r="M215" s="203"/>
      <c r="N215" s="204"/>
      <c r="O215" s="67"/>
      <c r="P215" s="67"/>
      <c r="Q215" s="205"/>
      <c r="R215" s="206"/>
      <c r="S215" s="208"/>
      <c r="T215" s="205"/>
      <c r="U215" s="67"/>
      <c r="V215" s="207"/>
      <c r="W215" s="207"/>
      <c r="X215" s="209"/>
      <c r="Y215" s="204"/>
      <c r="Z215" s="67"/>
      <c r="AA215" s="124"/>
      <c r="AB215" s="210"/>
    </row>
    <row r="216" spans="1:28" x14ac:dyDescent="0.25">
      <c r="A216" s="797"/>
      <c r="B216" s="806"/>
      <c r="C216" s="800"/>
      <c r="D216" s="803"/>
      <c r="E216" s="809"/>
      <c r="F216" s="817" t="s">
        <v>238</v>
      </c>
      <c r="G216" s="806" t="str">
        <f>+IF('5 Valoración Control'!G216="","",'5 Valoración Control'!G216)</f>
        <v/>
      </c>
      <c r="H216" s="158" t="s">
        <v>233</v>
      </c>
      <c r="I216" s="156" t="str">
        <f>+IF('5 Valoración Control'!I216="","",'5 Valoración Control'!I216)</f>
        <v/>
      </c>
      <c r="J216" s="800"/>
      <c r="K216" s="803"/>
      <c r="L216" s="812"/>
      <c r="M216" s="203"/>
      <c r="N216" s="204"/>
      <c r="O216" s="67"/>
      <c r="P216" s="67"/>
      <c r="Q216" s="205"/>
      <c r="R216" s="206"/>
      <c r="S216" s="208"/>
      <c r="T216" s="205"/>
      <c r="U216" s="67"/>
      <c r="V216" s="207"/>
      <c r="W216" s="207"/>
      <c r="X216" s="209"/>
      <c r="Y216" s="204"/>
      <c r="Z216" s="67"/>
      <c r="AA216" s="124"/>
      <c r="AB216" s="210"/>
    </row>
    <row r="217" spans="1:28" x14ac:dyDescent="0.25">
      <c r="A217" s="797"/>
      <c r="B217" s="806"/>
      <c r="C217" s="800"/>
      <c r="D217" s="803"/>
      <c r="E217" s="809"/>
      <c r="F217" s="817"/>
      <c r="G217" s="806"/>
      <c r="H217" s="158" t="s">
        <v>234</v>
      </c>
      <c r="I217" s="156" t="str">
        <f>+IF('5 Valoración Control'!I217="","",'5 Valoración Control'!I217)</f>
        <v/>
      </c>
      <c r="J217" s="800"/>
      <c r="K217" s="803"/>
      <c r="L217" s="812"/>
      <c r="M217" s="203"/>
      <c r="N217" s="204"/>
      <c r="O217" s="67"/>
      <c r="P217" s="67"/>
      <c r="Q217" s="205"/>
      <c r="R217" s="206"/>
      <c r="S217" s="208"/>
      <c r="T217" s="205"/>
      <c r="U217" s="67"/>
      <c r="V217" s="207"/>
      <c r="W217" s="207"/>
      <c r="X217" s="209"/>
      <c r="Y217" s="204"/>
      <c r="Z217" s="67"/>
      <c r="AA217" s="124"/>
      <c r="AB217" s="210"/>
    </row>
    <row r="218" spans="1:28" x14ac:dyDescent="0.25">
      <c r="A218" s="797"/>
      <c r="B218" s="806"/>
      <c r="C218" s="800"/>
      <c r="D218" s="803"/>
      <c r="E218" s="809"/>
      <c r="F218" s="817"/>
      <c r="G218" s="806"/>
      <c r="H218" s="158" t="s">
        <v>235</v>
      </c>
      <c r="I218" s="156" t="str">
        <f>+IF('5 Valoración Control'!I218="","",'5 Valoración Control'!I218)</f>
        <v/>
      </c>
      <c r="J218" s="800"/>
      <c r="K218" s="803"/>
      <c r="L218" s="812"/>
      <c r="M218" s="203"/>
      <c r="N218" s="204"/>
      <c r="O218" s="67"/>
      <c r="P218" s="67"/>
      <c r="Q218" s="205"/>
      <c r="R218" s="206"/>
      <c r="S218" s="208"/>
      <c r="T218" s="205"/>
      <c r="U218" s="67"/>
      <c r="V218" s="207"/>
      <c r="W218" s="207"/>
      <c r="X218" s="209"/>
      <c r="Y218" s="204"/>
      <c r="Z218" s="67"/>
      <c r="AA218" s="124"/>
      <c r="AB218" s="210"/>
    </row>
    <row r="219" spans="1:28" x14ac:dyDescent="0.25">
      <c r="A219" s="797"/>
      <c r="B219" s="806"/>
      <c r="C219" s="800"/>
      <c r="D219" s="803"/>
      <c r="E219" s="809"/>
      <c r="F219" s="817" t="s">
        <v>239</v>
      </c>
      <c r="G219" s="806" t="str">
        <f>+IF('5 Valoración Control'!G219="","",'5 Valoración Control'!G219)</f>
        <v/>
      </c>
      <c r="H219" s="158" t="s">
        <v>233</v>
      </c>
      <c r="I219" s="156" t="str">
        <f>+IF('5 Valoración Control'!I219="","",'5 Valoración Control'!I219)</f>
        <v/>
      </c>
      <c r="J219" s="800"/>
      <c r="K219" s="803"/>
      <c r="L219" s="812"/>
      <c r="M219" s="203"/>
      <c r="N219" s="204"/>
      <c r="O219" s="67"/>
      <c r="P219" s="67"/>
      <c r="Q219" s="205"/>
      <c r="R219" s="206"/>
      <c r="S219" s="208"/>
      <c r="T219" s="205"/>
      <c r="U219" s="67"/>
      <c r="V219" s="207"/>
      <c r="W219" s="207"/>
      <c r="X219" s="209"/>
      <c r="Y219" s="204"/>
      <c r="Z219" s="67"/>
      <c r="AA219" s="124"/>
      <c r="AB219" s="210"/>
    </row>
    <row r="220" spans="1:28" x14ac:dyDescent="0.25">
      <c r="A220" s="797"/>
      <c r="B220" s="806"/>
      <c r="C220" s="800"/>
      <c r="D220" s="803"/>
      <c r="E220" s="809"/>
      <c r="F220" s="817"/>
      <c r="G220" s="806"/>
      <c r="H220" s="158" t="s">
        <v>234</v>
      </c>
      <c r="I220" s="156" t="str">
        <f>+IF('5 Valoración Control'!I220="","",'5 Valoración Control'!I220)</f>
        <v/>
      </c>
      <c r="J220" s="800"/>
      <c r="K220" s="803"/>
      <c r="L220" s="812"/>
      <c r="M220" s="203"/>
      <c r="N220" s="204"/>
      <c r="O220" s="67"/>
      <c r="P220" s="67"/>
      <c r="Q220" s="205"/>
      <c r="R220" s="206"/>
      <c r="S220" s="208"/>
      <c r="T220" s="205"/>
      <c r="U220" s="67"/>
      <c r="V220" s="207"/>
      <c r="W220" s="207"/>
      <c r="X220" s="209"/>
      <c r="Y220" s="204"/>
      <c r="Z220" s="67"/>
      <c r="AA220" s="124"/>
      <c r="AB220" s="210"/>
    </row>
    <row r="221" spans="1:28" ht="12.75" thickBot="1" x14ac:dyDescent="0.3">
      <c r="A221" s="798"/>
      <c r="B221" s="807"/>
      <c r="C221" s="801"/>
      <c r="D221" s="804"/>
      <c r="E221" s="810"/>
      <c r="F221" s="818"/>
      <c r="G221" s="807"/>
      <c r="H221" s="159" t="s">
        <v>235</v>
      </c>
      <c r="I221" s="157" t="str">
        <f>+IF('5 Valoración Control'!I221="","",'5 Valoración Control'!I221)</f>
        <v/>
      </c>
      <c r="J221" s="801"/>
      <c r="K221" s="804"/>
      <c r="L221" s="813"/>
      <c r="M221" s="217"/>
      <c r="N221" s="218"/>
      <c r="O221" s="81"/>
      <c r="P221" s="81"/>
      <c r="Q221" s="219"/>
      <c r="R221" s="220"/>
      <c r="S221" s="222"/>
      <c r="T221" s="219"/>
      <c r="U221" s="81"/>
      <c r="V221" s="221"/>
      <c r="W221" s="221"/>
      <c r="X221" s="223"/>
      <c r="Y221" s="218"/>
      <c r="Z221" s="81"/>
      <c r="AA221" s="126"/>
      <c r="AB221" s="224"/>
    </row>
    <row r="222" spans="1:28" x14ac:dyDescent="0.25">
      <c r="A222" s="796" t="str">
        <f>'1 Contexto e Identificación'!$A$25</f>
        <v>R15</v>
      </c>
      <c r="B222" s="805" t="str">
        <f>+'1 Contexto e Identificación'!$E$25</f>
        <v xml:space="preserve">  </v>
      </c>
      <c r="C222" s="799" t="str">
        <f>+'4 Mapa Calor Inherente'!$C$26</f>
        <v/>
      </c>
      <c r="D222" s="802" t="str">
        <f>+'4 Mapa Calor Inherente'!$D$26</f>
        <v/>
      </c>
      <c r="E222" s="808" t="str">
        <f>+'4 Mapa Calor Inherente'!$E$26</f>
        <v/>
      </c>
      <c r="F222" s="819" t="s">
        <v>232</v>
      </c>
      <c r="G222" s="805" t="str">
        <f>+IF('5 Valoración Control'!G222="","",'5 Valoración Control'!G222)</f>
        <v/>
      </c>
      <c r="H222" s="160" t="s">
        <v>233</v>
      </c>
      <c r="I222" s="148" t="str">
        <f>+IF('5 Valoración Control'!I222="","",'5 Valoración Control'!I222)</f>
        <v/>
      </c>
      <c r="J222" s="799" t="str">
        <f>+'6 Mapa Calor Residual'!$C$26</f>
        <v/>
      </c>
      <c r="K222" s="802" t="str">
        <f>+'6 Mapa Calor Residual'!$D$26</f>
        <v/>
      </c>
      <c r="L222" s="811"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97"/>
      <c r="B223" s="806"/>
      <c r="C223" s="800"/>
      <c r="D223" s="803"/>
      <c r="E223" s="809"/>
      <c r="F223" s="817"/>
      <c r="G223" s="806"/>
      <c r="H223" s="158" t="s">
        <v>234</v>
      </c>
      <c r="I223" s="156" t="str">
        <f>+IF('5 Valoración Control'!I223="","",'5 Valoración Control'!I223)</f>
        <v/>
      </c>
      <c r="J223" s="800"/>
      <c r="K223" s="803"/>
      <c r="L223" s="812"/>
      <c r="M223" s="203"/>
      <c r="N223" s="204"/>
      <c r="O223" s="67"/>
      <c r="P223" s="67"/>
      <c r="Q223" s="205"/>
      <c r="R223" s="206"/>
      <c r="S223" s="208"/>
      <c r="T223" s="205"/>
      <c r="U223" s="67"/>
      <c r="V223" s="207"/>
      <c r="W223" s="207"/>
      <c r="X223" s="209"/>
      <c r="Y223" s="204"/>
      <c r="Z223" s="67"/>
      <c r="AA223" s="124"/>
      <c r="AB223" s="210"/>
    </row>
    <row r="224" spans="1:28" x14ac:dyDescent="0.25">
      <c r="A224" s="797"/>
      <c r="B224" s="806"/>
      <c r="C224" s="800"/>
      <c r="D224" s="803"/>
      <c r="E224" s="809"/>
      <c r="F224" s="817"/>
      <c r="G224" s="806"/>
      <c r="H224" s="158" t="s">
        <v>235</v>
      </c>
      <c r="I224" s="156" t="str">
        <f>+IF('5 Valoración Control'!I224="","",'5 Valoración Control'!I224)</f>
        <v/>
      </c>
      <c r="J224" s="800"/>
      <c r="K224" s="803"/>
      <c r="L224" s="812"/>
      <c r="M224" s="203"/>
      <c r="N224" s="204"/>
      <c r="O224" s="67"/>
      <c r="P224" s="67"/>
      <c r="Q224" s="205"/>
      <c r="R224" s="206"/>
      <c r="S224" s="208"/>
      <c r="T224" s="205"/>
      <c r="U224" s="67"/>
      <c r="V224" s="207"/>
      <c r="W224" s="207"/>
      <c r="X224" s="209"/>
      <c r="Y224" s="204"/>
      <c r="Z224" s="67"/>
      <c r="AA224" s="124"/>
      <c r="AB224" s="210"/>
    </row>
    <row r="225" spans="1:28" x14ac:dyDescent="0.25">
      <c r="A225" s="797"/>
      <c r="B225" s="806"/>
      <c r="C225" s="800"/>
      <c r="D225" s="803"/>
      <c r="E225" s="809"/>
      <c r="F225" s="817" t="s">
        <v>236</v>
      </c>
      <c r="G225" s="806" t="str">
        <f>+IF('5 Valoración Control'!G225="","",'5 Valoración Control'!G225)</f>
        <v/>
      </c>
      <c r="H225" s="158" t="s">
        <v>233</v>
      </c>
      <c r="I225" s="156" t="str">
        <f>+IF('5 Valoración Control'!I225="","",'5 Valoración Control'!I225)</f>
        <v/>
      </c>
      <c r="J225" s="800"/>
      <c r="K225" s="803"/>
      <c r="L225" s="812"/>
      <c r="M225" s="203"/>
      <c r="N225" s="204"/>
      <c r="O225" s="67"/>
      <c r="P225" s="67"/>
      <c r="Q225" s="205"/>
      <c r="R225" s="206"/>
      <c r="S225" s="208"/>
      <c r="T225" s="205"/>
      <c r="U225" s="67"/>
      <c r="V225" s="207"/>
      <c r="W225" s="207"/>
      <c r="X225" s="209"/>
      <c r="Y225" s="204"/>
      <c r="Z225" s="67"/>
      <c r="AA225" s="124"/>
      <c r="AB225" s="210"/>
    </row>
    <row r="226" spans="1:28" x14ac:dyDescent="0.25">
      <c r="A226" s="797"/>
      <c r="B226" s="806"/>
      <c r="C226" s="800"/>
      <c r="D226" s="803"/>
      <c r="E226" s="809"/>
      <c r="F226" s="817"/>
      <c r="G226" s="806"/>
      <c r="H226" s="158" t="s">
        <v>234</v>
      </c>
      <c r="I226" s="156" t="str">
        <f>+IF('5 Valoración Control'!I226="","",'5 Valoración Control'!I226)</f>
        <v/>
      </c>
      <c r="J226" s="800"/>
      <c r="K226" s="803"/>
      <c r="L226" s="812"/>
      <c r="M226" s="203"/>
      <c r="N226" s="204"/>
      <c r="O226" s="67"/>
      <c r="P226" s="67"/>
      <c r="Q226" s="205"/>
      <c r="R226" s="206"/>
      <c r="S226" s="208"/>
      <c r="T226" s="205"/>
      <c r="U226" s="67"/>
      <c r="V226" s="207"/>
      <c r="W226" s="207"/>
      <c r="X226" s="209"/>
      <c r="Y226" s="204"/>
      <c r="Z226" s="67"/>
      <c r="AA226" s="124"/>
      <c r="AB226" s="210"/>
    </row>
    <row r="227" spans="1:28" x14ac:dyDescent="0.25">
      <c r="A227" s="797"/>
      <c r="B227" s="806"/>
      <c r="C227" s="800"/>
      <c r="D227" s="803"/>
      <c r="E227" s="809"/>
      <c r="F227" s="817"/>
      <c r="G227" s="806"/>
      <c r="H227" s="158" t="s">
        <v>235</v>
      </c>
      <c r="I227" s="156" t="str">
        <f>+IF('5 Valoración Control'!I227="","",'5 Valoración Control'!I227)</f>
        <v/>
      </c>
      <c r="J227" s="800"/>
      <c r="K227" s="803"/>
      <c r="L227" s="812"/>
      <c r="M227" s="203"/>
      <c r="N227" s="204"/>
      <c r="O227" s="67"/>
      <c r="P227" s="67"/>
      <c r="Q227" s="205"/>
      <c r="R227" s="206"/>
      <c r="S227" s="208"/>
      <c r="T227" s="205"/>
      <c r="U227" s="67"/>
      <c r="V227" s="207"/>
      <c r="W227" s="207"/>
      <c r="X227" s="209"/>
      <c r="Y227" s="204"/>
      <c r="Z227" s="67"/>
      <c r="AA227" s="124"/>
      <c r="AB227" s="210"/>
    </row>
    <row r="228" spans="1:28" x14ac:dyDescent="0.25">
      <c r="A228" s="797"/>
      <c r="B228" s="806"/>
      <c r="C228" s="800"/>
      <c r="D228" s="803"/>
      <c r="E228" s="809"/>
      <c r="F228" s="817" t="s">
        <v>237</v>
      </c>
      <c r="G228" s="806" t="str">
        <f>+IF('5 Valoración Control'!G228="","",'5 Valoración Control'!G228)</f>
        <v/>
      </c>
      <c r="H228" s="158" t="s">
        <v>233</v>
      </c>
      <c r="I228" s="156" t="str">
        <f>+IF('5 Valoración Control'!I228="","",'5 Valoración Control'!I228)</f>
        <v/>
      </c>
      <c r="J228" s="800"/>
      <c r="K228" s="803"/>
      <c r="L228" s="812"/>
      <c r="M228" s="203"/>
      <c r="N228" s="204"/>
      <c r="O228" s="67"/>
      <c r="P228" s="67"/>
      <c r="Q228" s="205"/>
      <c r="R228" s="206"/>
      <c r="S228" s="208"/>
      <c r="T228" s="205"/>
      <c r="U228" s="67"/>
      <c r="V228" s="207"/>
      <c r="W228" s="207"/>
      <c r="X228" s="209"/>
      <c r="Y228" s="204"/>
      <c r="Z228" s="67"/>
      <c r="AA228" s="124"/>
      <c r="AB228" s="210"/>
    </row>
    <row r="229" spans="1:28" x14ac:dyDescent="0.25">
      <c r="A229" s="797"/>
      <c r="B229" s="806"/>
      <c r="C229" s="800"/>
      <c r="D229" s="803"/>
      <c r="E229" s="809"/>
      <c r="F229" s="817"/>
      <c r="G229" s="806"/>
      <c r="H229" s="158" t="s">
        <v>234</v>
      </c>
      <c r="I229" s="156" t="str">
        <f>+IF('5 Valoración Control'!I229="","",'5 Valoración Control'!I229)</f>
        <v/>
      </c>
      <c r="J229" s="800"/>
      <c r="K229" s="803"/>
      <c r="L229" s="812"/>
      <c r="M229" s="203"/>
      <c r="N229" s="204"/>
      <c r="O229" s="67"/>
      <c r="P229" s="67"/>
      <c r="Q229" s="205"/>
      <c r="R229" s="206"/>
      <c r="S229" s="208"/>
      <c r="T229" s="205"/>
      <c r="U229" s="67"/>
      <c r="V229" s="207"/>
      <c r="W229" s="207"/>
      <c r="X229" s="209"/>
      <c r="Y229" s="204"/>
      <c r="Z229" s="67"/>
      <c r="AA229" s="124"/>
      <c r="AB229" s="210"/>
    </row>
    <row r="230" spans="1:28" x14ac:dyDescent="0.25">
      <c r="A230" s="797"/>
      <c r="B230" s="806"/>
      <c r="C230" s="800"/>
      <c r="D230" s="803"/>
      <c r="E230" s="809"/>
      <c r="F230" s="817"/>
      <c r="G230" s="806"/>
      <c r="H230" s="158" t="s">
        <v>235</v>
      </c>
      <c r="I230" s="156" t="str">
        <f>+IF('5 Valoración Control'!I230="","",'5 Valoración Control'!I230)</f>
        <v/>
      </c>
      <c r="J230" s="800"/>
      <c r="K230" s="803"/>
      <c r="L230" s="812"/>
      <c r="M230" s="203"/>
      <c r="N230" s="204"/>
      <c r="O230" s="67"/>
      <c r="P230" s="67"/>
      <c r="Q230" s="205"/>
      <c r="R230" s="206"/>
      <c r="S230" s="208"/>
      <c r="T230" s="205"/>
      <c r="U230" s="67"/>
      <c r="V230" s="207"/>
      <c r="W230" s="207"/>
      <c r="X230" s="209"/>
      <c r="Y230" s="204"/>
      <c r="Z230" s="67"/>
      <c r="AA230" s="124"/>
      <c r="AB230" s="210"/>
    </row>
    <row r="231" spans="1:28" x14ac:dyDescent="0.25">
      <c r="A231" s="797"/>
      <c r="B231" s="806"/>
      <c r="C231" s="800"/>
      <c r="D231" s="803"/>
      <c r="E231" s="809"/>
      <c r="F231" s="817" t="s">
        <v>238</v>
      </c>
      <c r="G231" s="806" t="str">
        <f>+IF('5 Valoración Control'!G231="","",'5 Valoración Control'!G231)</f>
        <v/>
      </c>
      <c r="H231" s="158" t="s">
        <v>233</v>
      </c>
      <c r="I231" s="156" t="str">
        <f>+IF('5 Valoración Control'!I231="","",'5 Valoración Control'!I231)</f>
        <v/>
      </c>
      <c r="J231" s="800"/>
      <c r="K231" s="803"/>
      <c r="L231" s="812"/>
      <c r="M231" s="203"/>
      <c r="N231" s="204"/>
      <c r="O231" s="67"/>
      <c r="P231" s="67"/>
      <c r="Q231" s="205"/>
      <c r="R231" s="206"/>
      <c r="S231" s="208"/>
      <c r="T231" s="205"/>
      <c r="U231" s="67"/>
      <c r="V231" s="207"/>
      <c r="W231" s="207"/>
      <c r="X231" s="209"/>
      <c r="Y231" s="204"/>
      <c r="Z231" s="67"/>
      <c r="AA231" s="124"/>
      <c r="AB231" s="210"/>
    </row>
    <row r="232" spans="1:28" x14ac:dyDescent="0.25">
      <c r="A232" s="797"/>
      <c r="B232" s="806"/>
      <c r="C232" s="800"/>
      <c r="D232" s="803"/>
      <c r="E232" s="809"/>
      <c r="F232" s="817"/>
      <c r="G232" s="806"/>
      <c r="H232" s="158" t="s">
        <v>234</v>
      </c>
      <c r="I232" s="156" t="str">
        <f>+IF('5 Valoración Control'!I232="","",'5 Valoración Control'!I232)</f>
        <v/>
      </c>
      <c r="J232" s="800"/>
      <c r="K232" s="803"/>
      <c r="L232" s="812"/>
      <c r="M232" s="203"/>
      <c r="N232" s="204"/>
      <c r="O232" s="67"/>
      <c r="P232" s="67"/>
      <c r="Q232" s="205"/>
      <c r="R232" s="206"/>
      <c r="S232" s="208"/>
      <c r="T232" s="205"/>
      <c r="U232" s="67"/>
      <c r="V232" s="207"/>
      <c r="W232" s="207"/>
      <c r="X232" s="209"/>
      <c r="Y232" s="204"/>
      <c r="Z232" s="67"/>
      <c r="AA232" s="124"/>
      <c r="AB232" s="210"/>
    </row>
    <row r="233" spans="1:28" x14ac:dyDescent="0.25">
      <c r="A233" s="797"/>
      <c r="B233" s="806"/>
      <c r="C233" s="800"/>
      <c r="D233" s="803"/>
      <c r="E233" s="809"/>
      <c r="F233" s="817"/>
      <c r="G233" s="806"/>
      <c r="H233" s="158" t="s">
        <v>235</v>
      </c>
      <c r="I233" s="156" t="str">
        <f>+IF('5 Valoración Control'!I233="","",'5 Valoración Control'!I233)</f>
        <v/>
      </c>
      <c r="J233" s="800"/>
      <c r="K233" s="803"/>
      <c r="L233" s="812"/>
      <c r="M233" s="203"/>
      <c r="N233" s="204"/>
      <c r="O233" s="67"/>
      <c r="P233" s="67"/>
      <c r="Q233" s="205"/>
      <c r="R233" s="206"/>
      <c r="S233" s="208"/>
      <c r="T233" s="205"/>
      <c r="U233" s="67"/>
      <c r="V233" s="207"/>
      <c r="W233" s="207"/>
      <c r="X233" s="209"/>
      <c r="Y233" s="204"/>
      <c r="Z233" s="67"/>
      <c r="AA233" s="124"/>
      <c r="AB233" s="210"/>
    </row>
    <row r="234" spans="1:28" x14ac:dyDescent="0.25">
      <c r="A234" s="797"/>
      <c r="B234" s="806"/>
      <c r="C234" s="800"/>
      <c r="D234" s="803"/>
      <c r="E234" s="809"/>
      <c r="F234" s="817" t="s">
        <v>239</v>
      </c>
      <c r="G234" s="806" t="str">
        <f>+IF('5 Valoración Control'!G234="","",'5 Valoración Control'!G234)</f>
        <v/>
      </c>
      <c r="H234" s="158" t="s">
        <v>233</v>
      </c>
      <c r="I234" s="156" t="str">
        <f>+IF('5 Valoración Control'!I234="","",'5 Valoración Control'!I234)</f>
        <v/>
      </c>
      <c r="J234" s="800"/>
      <c r="K234" s="803"/>
      <c r="L234" s="812"/>
      <c r="M234" s="203"/>
      <c r="N234" s="204"/>
      <c r="O234" s="67"/>
      <c r="P234" s="67"/>
      <c r="Q234" s="205"/>
      <c r="R234" s="206"/>
      <c r="S234" s="208"/>
      <c r="T234" s="205"/>
      <c r="U234" s="67"/>
      <c r="V234" s="207"/>
      <c r="W234" s="207"/>
      <c r="X234" s="209"/>
      <c r="Y234" s="204"/>
      <c r="Z234" s="67"/>
      <c r="AA234" s="124"/>
      <c r="AB234" s="210"/>
    </row>
    <row r="235" spans="1:28" x14ac:dyDescent="0.25">
      <c r="A235" s="797"/>
      <c r="B235" s="806"/>
      <c r="C235" s="800"/>
      <c r="D235" s="803"/>
      <c r="E235" s="809"/>
      <c r="F235" s="817"/>
      <c r="G235" s="806"/>
      <c r="H235" s="158" t="s">
        <v>234</v>
      </c>
      <c r="I235" s="156" t="str">
        <f>+IF('5 Valoración Control'!I235="","",'5 Valoración Control'!I235)</f>
        <v/>
      </c>
      <c r="J235" s="800"/>
      <c r="K235" s="803"/>
      <c r="L235" s="812"/>
      <c r="M235" s="203"/>
      <c r="N235" s="204"/>
      <c r="O235" s="67"/>
      <c r="P235" s="67"/>
      <c r="Q235" s="205"/>
      <c r="R235" s="206"/>
      <c r="S235" s="208"/>
      <c r="T235" s="205"/>
      <c r="U235" s="67"/>
      <c r="V235" s="207"/>
      <c r="W235" s="207"/>
      <c r="X235" s="209"/>
      <c r="Y235" s="204"/>
      <c r="Z235" s="67"/>
      <c r="AA235" s="124"/>
      <c r="AB235" s="210"/>
    </row>
    <row r="236" spans="1:28" ht="12.75" thickBot="1" x14ac:dyDescent="0.3">
      <c r="A236" s="798"/>
      <c r="B236" s="807"/>
      <c r="C236" s="801"/>
      <c r="D236" s="804"/>
      <c r="E236" s="810"/>
      <c r="F236" s="818"/>
      <c r="G236" s="807"/>
      <c r="H236" s="159" t="s">
        <v>235</v>
      </c>
      <c r="I236" s="157" t="str">
        <f>+IF('5 Valoración Control'!I236="","",'5 Valoración Control'!I236)</f>
        <v/>
      </c>
      <c r="J236" s="801"/>
      <c r="K236" s="804"/>
      <c r="L236" s="813"/>
      <c r="M236" s="217"/>
      <c r="N236" s="218"/>
      <c r="O236" s="81"/>
      <c r="P236" s="81"/>
      <c r="Q236" s="219"/>
      <c r="R236" s="220"/>
      <c r="S236" s="222"/>
      <c r="T236" s="219"/>
      <c r="U236" s="81"/>
      <c r="V236" s="221"/>
      <c r="W236" s="221"/>
      <c r="X236" s="223"/>
      <c r="Y236" s="218"/>
      <c r="Z236" s="81"/>
      <c r="AA236" s="126"/>
      <c r="AB236" s="224"/>
    </row>
    <row r="237" spans="1:28" x14ac:dyDescent="0.25">
      <c r="A237" s="796" t="str">
        <f>'1 Contexto e Identificación'!$A$26</f>
        <v>R16</v>
      </c>
      <c r="B237" s="805" t="str">
        <f>+'1 Contexto e Identificación'!$E$26</f>
        <v xml:space="preserve">  </v>
      </c>
      <c r="C237" s="799" t="str">
        <f>+'4 Mapa Calor Inherente'!$C$27</f>
        <v/>
      </c>
      <c r="D237" s="802" t="str">
        <f>+'4 Mapa Calor Inherente'!$D$27</f>
        <v/>
      </c>
      <c r="E237" s="808" t="str">
        <f>+'4 Mapa Calor Inherente'!$E$27</f>
        <v/>
      </c>
      <c r="F237" s="819" t="s">
        <v>232</v>
      </c>
      <c r="G237" s="805" t="str">
        <f>+IF('5 Valoración Control'!G237="","",'5 Valoración Control'!G237)</f>
        <v/>
      </c>
      <c r="H237" s="160" t="s">
        <v>233</v>
      </c>
      <c r="I237" s="148" t="str">
        <f>+IF('5 Valoración Control'!I237="","",'5 Valoración Control'!I237)</f>
        <v/>
      </c>
      <c r="J237" s="799" t="str">
        <f>+'6 Mapa Calor Residual'!$C$27</f>
        <v/>
      </c>
      <c r="K237" s="802" t="str">
        <f>+'6 Mapa Calor Residual'!$D$27</f>
        <v/>
      </c>
      <c r="L237" s="811"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97"/>
      <c r="B238" s="806"/>
      <c r="C238" s="800"/>
      <c r="D238" s="803"/>
      <c r="E238" s="809"/>
      <c r="F238" s="817"/>
      <c r="G238" s="806"/>
      <c r="H238" s="158" t="s">
        <v>234</v>
      </c>
      <c r="I238" s="156" t="str">
        <f>+IF('5 Valoración Control'!I238="","",'5 Valoración Control'!I238)</f>
        <v/>
      </c>
      <c r="J238" s="800"/>
      <c r="K238" s="803"/>
      <c r="L238" s="812"/>
      <c r="M238" s="203"/>
      <c r="N238" s="204"/>
      <c r="O238" s="67"/>
      <c r="P238" s="67"/>
      <c r="Q238" s="205"/>
      <c r="R238" s="206"/>
      <c r="S238" s="208"/>
      <c r="T238" s="205"/>
      <c r="U238" s="67"/>
      <c r="V238" s="207"/>
      <c r="W238" s="207"/>
      <c r="X238" s="209"/>
      <c r="Y238" s="204"/>
      <c r="Z238" s="67"/>
      <c r="AA238" s="124"/>
      <c r="AB238" s="210"/>
    </row>
    <row r="239" spans="1:28" x14ac:dyDescent="0.25">
      <c r="A239" s="797"/>
      <c r="B239" s="806"/>
      <c r="C239" s="800"/>
      <c r="D239" s="803"/>
      <c r="E239" s="809"/>
      <c r="F239" s="817"/>
      <c r="G239" s="806"/>
      <c r="H239" s="158" t="s">
        <v>235</v>
      </c>
      <c r="I239" s="156" t="str">
        <f>+IF('5 Valoración Control'!I239="","",'5 Valoración Control'!I239)</f>
        <v/>
      </c>
      <c r="J239" s="800"/>
      <c r="K239" s="803"/>
      <c r="L239" s="812"/>
      <c r="M239" s="203"/>
      <c r="N239" s="204"/>
      <c r="O239" s="67"/>
      <c r="P239" s="67"/>
      <c r="Q239" s="205"/>
      <c r="R239" s="206"/>
      <c r="S239" s="208"/>
      <c r="T239" s="205"/>
      <c r="U239" s="67"/>
      <c r="V239" s="207"/>
      <c r="W239" s="207"/>
      <c r="X239" s="209"/>
      <c r="Y239" s="204"/>
      <c r="Z239" s="67"/>
      <c r="AA239" s="124"/>
      <c r="AB239" s="210"/>
    </row>
    <row r="240" spans="1:28" x14ac:dyDescent="0.25">
      <c r="A240" s="797"/>
      <c r="B240" s="806"/>
      <c r="C240" s="800"/>
      <c r="D240" s="803"/>
      <c r="E240" s="809"/>
      <c r="F240" s="817" t="s">
        <v>236</v>
      </c>
      <c r="G240" s="806" t="str">
        <f>+IF('5 Valoración Control'!G240="","",'5 Valoración Control'!G240)</f>
        <v/>
      </c>
      <c r="H240" s="158" t="s">
        <v>233</v>
      </c>
      <c r="I240" s="156" t="str">
        <f>+IF('5 Valoración Control'!I240="","",'5 Valoración Control'!I240)</f>
        <v/>
      </c>
      <c r="J240" s="800"/>
      <c r="K240" s="803"/>
      <c r="L240" s="812"/>
      <c r="M240" s="203"/>
      <c r="N240" s="204"/>
      <c r="O240" s="67"/>
      <c r="P240" s="67"/>
      <c r="Q240" s="205"/>
      <c r="R240" s="206"/>
      <c r="S240" s="208"/>
      <c r="T240" s="205"/>
      <c r="U240" s="67"/>
      <c r="V240" s="207"/>
      <c r="W240" s="207"/>
      <c r="X240" s="209"/>
      <c r="Y240" s="204"/>
      <c r="Z240" s="67"/>
      <c r="AA240" s="124"/>
      <c r="AB240" s="210"/>
    </row>
    <row r="241" spans="1:28" x14ac:dyDescent="0.25">
      <c r="A241" s="797"/>
      <c r="B241" s="806"/>
      <c r="C241" s="800"/>
      <c r="D241" s="803"/>
      <c r="E241" s="809"/>
      <c r="F241" s="817"/>
      <c r="G241" s="806"/>
      <c r="H241" s="158" t="s">
        <v>234</v>
      </c>
      <c r="I241" s="156" t="str">
        <f>+IF('5 Valoración Control'!I241="","",'5 Valoración Control'!I241)</f>
        <v/>
      </c>
      <c r="J241" s="800"/>
      <c r="K241" s="803"/>
      <c r="L241" s="812"/>
      <c r="M241" s="203"/>
      <c r="N241" s="204"/>
      <c r="O241" s="67"/>
      <c r="P241" s="67"/>
      <c r="Q241" s="205"/>
      <c r="R241" s="206"/>
      <c r="S241" s="208"/>
      <c r="T241" s="205"/>
      <c r="U241" s="67"/>
      <c r="V241" s="207"/>
      <c r="W241" s="207"/>
      <c r="X241" s="209"/>
      <c r="Y241" s="204"/>
      <c r="Z241" s="67"/>
      <c r="AA241" s="124"/>
      <c r="AB241" s="210"/>
    </row>
    <row r="242" spans="1:28" x14ac:dyDescent="0.25">
      <c r="A242" s="797"/>
      <c r="B242" s="806"/>
      <c r="C242" s="800"/>
      <c r="D242" s="803"/>
      <c r="E242" s="809"/>
      <c r="F242" s="817"/>
      <c r="G242" s="806"/>
      <c r="H242" s="158" t="s">
        <v>235</v>
      </c>
      <c r="I242" s="156" t="str">
        <f>+IF('5 Valoración Control'!I242="","",'5 Valoración Control'!I242)</f>
        <v/>
      </c>
      <c r="J242" s="800"/>
      <c r="K242" s="803"/>
      <c r="L242" s="812"/>
      <c r="M242" s="203"/>
      <c r="N242" s="204"/>
      <c r="O242" s="67"/>
      <c r="P242" s="67"/>
      <c r="Q242" s="205"/>
      <c r="R242" s="206"/>
      <c r="S242" s="208"/>
      <c r="T242" s="205"/>
      <c r="U242" s="67"/>
      <c r="V242" s="207"/>
      <c r="W242" s="207"/>
      <c r="X242" s="209"/>
      <c r="Y242" s="204"/>
      <c r="Z242" s="67"/>
      <c r="AA242" s="124"/>
      <c r="AB242" s="210"/>
    </row>
    <row r="243" spans="1:28" x14ac:dyDescent="0.25">
      <c r="A243" s="797"/>
      <c r="B243" s="806"/>
      <c r="C243" s="800"/>
      <c r="D243" s="803"/>
      <c r="E243" s="809"/>
      <c r="F243" s="817" t="s">
        <v>237</v>
      </c>
      <c r="G243" s="806" t="str">
        <f>+IF('5 Valoración Control'!G243="","",'5 Valoración Control'!G243)</f>
        <v/>
      </c>
      <c r="H243" s="158" t="s">
        <v>233</v>
      </c>
      <c r="I243" s="156" t="str">
        <f>+IF('5 Valoración Control'!I243="","",'5 Valoración Control'!I243)</f>
        <v/>
      </c>
      <c r="J243" s="800"/>
      <c r="K243" s="803"/>
      <c r="L243" s="812"/>
      <c r="M243" s="203"/>
      <c r="N243" s="204"/>
      <c r="O243" s="67"/>
      <c r="P243" s="67"/>
      <c r="Q243" s="205"/>
      <c r="R243" s="206"/>
      <c r="S243" s="208"/>
      <c r="T243" s="205"/>
      <c r="U243" s="67"/>
      <c r="V243" s="207"/>
      <c r="W243" s="207"/>
      <c r="X243" s="209"/>
      <c r="Y243" s="204"/>
      <c r="Z243" s="67"/>
      <c r="AA243" s="124"/>
      <c r="AB243" s="210"/>
    </row>
    <row r="244" spans="1:28" x14ac:dyDescent="0.25">
      <c r="A244" s="797"/>
      <c r="B244" s="806"/>
      <c r="C244" s="800"/>
      <c r="D244" s="803"/>
      <c r="E244" s="809"/>
      <c r="F244" s="817"/>
      <c r="G244" s="806"/>
      <c r="H244" s="158" t="s">
        <v>234</v>
      </c>
      <c r="I244" s="156" t="str">
        <f>+IF('5 Valoración Control'!I244="","",'5 Valoración Control'!I244)</f>
        <v/>
      </c>
      <c r="J244" s="800"/>
      <c r="K244" s="803"/>
      <c r="L244" s="812"/>
      <c r="M244" s="203"/>
      <c r="N244" s="204"/>
      <c r="O244" s="67"/>
      <c r="P244" s="67"/>
      <c r="Q244" s="205"/>
      <c r="R244" s="206"/>
      <c r="S244" s="208"/>
      <c r="T244" s="205"/>
      <c r="U244" s="67"/>
      <c r="V244" s="207"/>
      <c r="W244" s="207"/>
      <c r="X244" s="209"/>
      <c r="Y244" s="204"/>
      <c r="Z244" s="67"/>
      <c r="AA244" s="124"/>
      <c r="AB244" s="210"/>
    </row>
    <row r="245" spans="1:28" x14ac:dyDescent="0.25">
      <c r="A245" s="797"/>
      <c r="B245" s="806"/>
      <c r="C245" s="800"/>
      <c r="D245" s="803"/>
      <c r="E245" s="809"/>
      <c r="F245" s="817"/>
      <c r="G245" s="806"/>
      <c r="H245" s="158" t="s">
        <v>235</v>
      </c>
      <c r="I245" s="156" t="str">
        <f>+IF('5 Valoración Control'!I245="","",'5 Valoración Control'!I245)</f>
        <v/>
      </c>
      <c r="J245" s="800"/>
      <c r="K245" s="803"/>
      <c r="L245" s="812"/>
      <c r="M245" s="203"/>
      <c r="N245" s="204"/>
      <c r="O245" s="67"/>
      <c r="P245" s="67"/>
      <c r="Q245" s="205"/>
      <c r="R245" s="206"/>
      <c r="S245" s="208"/>
      <c r="T245" s="205"/>
      <c r="U245" s="67"/>
      <c r="V245" s="207"/>
      <c r="W245" s="207"/>
      <c r="X245" s="209"/>
      <c r="Y245" s="204"/>
      <c r="Z245" s="67"/>
      <c r="AA245" s="124"/>
      <c r="AB245" s="210"/>
    </row>
    <row r="246" spans="1:28" x14ac:dyDescent="0.25">
      <c r="A246" s="797"/>
      <c r="B246" s="806"/>
      <c r="C246" s="800"/>
      <c r="D246" s="803"/>
      <c r="E246" s="809"/>
      <c r="F246" s="817" t="s">
        <v>238</v>
      </c>
      <c r="G246" s="806" t="str">
        <f>+IF('5 Valoración Control'!G246="","",'5 Valoración Control'!G246)</f>
        <v/>
      </c>
      <c r="H246" s="158" t="s">
        <v>233</v>
      </c>
      <c r="I246" s="156" t="str">
        <f>+IF('5 Valoración Control'!I246="","",'5 Valoración Control'!I246)</f>
        <v/>
      </c>
      <c r="J246" s="800"/>
      <c r="K246" s="803"/>
      <c r="L246" s="812"/>
      <c r="M246" s="203"/>
      <c r="N246" s="204"/>
      <c r="O246" s="67"/>
      <c r="P246" s="67"/>
      <c r="Q246" s="205"/>
      <c r="R246" s="206"/>
      <c r="S246" s="208"/>
      <c r="T246" s="205"/>
      <c r="U246" s="67"/>
      <c r="V246" s="207"/>
      <c r="W246" s="207"/>
      <c r="X246" s="209"/>
      <c r="Y246" s="204"/>
      <c r="Z246" s="67"/>
      <c r="AA246" s="124"/>
      <c r="AB246" s="210"/>
    </row>
    <row r="247" spans="1:28" x14ac:dyDescent="0.25">
      <c r="A247" s="797"/>
      <c r="B247" s="806"/>
      <c r="C247" s="800"/>
      <c r="D247" s="803"/>
      <c r="E247" s="809"/>
      <c r="F247" s="817"/>
      <c r="G247" s="806"/>
      <c r="H247" s="158" t="s">
        <v>234</v>
      </c>
      <c r="I247" s="156" t="str">
        <f>+IF('5 Valoración Control'!I247="","",'5 Valoración Control'!I247)</f>
        <v/>
      </c>
      <c r="J247" s="800"/>
      <c r="K247" s="803"/>
      <c r="L247" s="812"/>
      <c r="M247" s="203"/>
      <c r="N247" s="204"/>
      <c r="O247" s="67"/>
      <c r="P247" s="67"/>
      <c r="Q247" s="205"/>
      <c r="R247" s="206"/>
      <c r="S247" s="208"/>
      <c r="T247" s="205"/>
      <c r="U247" s="67"/>
      <c r="V247" s="207"/>
      <c r="W247" s="207"/>
      <c r="X247" s="209"/>
      <c r="Y247" s="204"/>
      <c r="Z247" s="67"/>
      <c r="AA247" s="124"/>
      <c r="AB247" s="210"/>
    </row>
    <row r="248" spans="1:28" x14ac:dyDescent="0.25">
      <c r="A248" s="797"/>
      <c r="B248" s="806"/>
      <c r="C248" s="800"/>
      <c r="D248" s="803"/>
      <c r="E248" s="809"/>
      <c r="F248" s="817"/>
      <c r="G248" s="806"/>
      <c r="H248" s="158" t="s">
        <v>235</v>
      </c>
      <c r="I248" s="156" t="str">
        <f>+IF('5 Valoración Control'!I248="","",'5 Valoración Control'!I248)</f>
        <v/>
      </c>
      <c r="J248" s="800"/>
      <c r="K248" s="803"/>
      <c r="L248" s="812"/>
      <c r="M248" s="203"/>
      <c r="N248" s="204"/>
      <c r="O248" s="67"/>
      <c r="P248" s="67"/>
      <c r="Q248" s="205"/>
      <c r="R248" s="206"/>
      <c r="S248" s="208"/>
      <c r="T248" s="205"/>
      <c r="U248" s="67"/>
      <c r="V248" s="207"/>
      <c r="W248" s="207"/>
      <c r="X248" s="209"/>
      <c r="Y248" s="204"/>
      <c r="Z248" s="67"/>
      <c r="AA248" s="124"/>
      <c r="AB248" s="210"/>
    </row>
    <row r="249" spans="1:28" x14ac:dyDescent="0.25">
      <c r="A249" s="797"/>
      <c r="B249" s="806"/>
      <c r="C249" s="800"/>
      <c r="D249" s="803"/>
      <c r="E249" s="809"/>
      <c r="F249" s="817" t="s">
        <v>239</v>
      </c>
      <c r="G249" s="806" t="str">
        <f>+IF('5 Valoración Control'!G249="","",'5 Valoración Control'!G249)</f>
        <v/>
      </c>
      <c r="H249" s="158" t="s">
        <v>233</v>
      </c>
      <c r="I249" s="156" t="str">
        <f>+IF('5 Valoración Control'!I249="","",'5 Valoración Control'!I249)</f>
        <v/>
      </c>
      <c r="J249" s="800"/>
      <c r="K249" s="803"/>
      <c r="L249" s="812"/>
      <c r="M249" s="203"/>
      <c r="N249" s="204"/>
      <c r="O249" s="67"/>
      <c r="P249" s="67"/>
      <c r="Q249" s="205"/>
      <c r="R249" s="206"/>
      <c r="S249" s="208"/>
      <c r="T249" s="205"/>
      <c r="U249" s="67"/>
      <c r="V249" s="207"/>
      <c r="W249" s="207"/>
      <c r="X249" s="209"/>
      <c r="Y249" s="204"/>
      <c r="Z249" s="67"/>
      <c r="AA249" s="124"/>
      <c r="AB249" s="210"/>
    </row>
    <row r="250" spans="1:28" x14ac:dyDescent="0.25">
      <c r="A250" s="797"/>
      <c r="B250" s="806"/>
      <c r="C250" s="800"/>
      <c r="D250" s="803"/>
      <c r="E250" s="809"/>
      <c r="F250" s="817"/>
      <c r="G250" s="806"/>
      <c r="H250" s="158" t="s">
        <v>234</v>
      </c>
      <c r="I250" s="156" t="str">
        <f>+IF('5 Valoración Control'!I250="","",'5 Valoración Control'!I250)</f>
        <v/>
      </c>
      <c r="J250" s="800"/>
      <c r="K250" s="803"/>
      <c r="L250" s="812"/>
      <c r="M250" s="203"/>
      <c r="N250" s="204"/>
      <c r="O250" s="67"/>
      <c r="P250" s="67"/>
      <c r="Q250" s="205"/>
      <c r="R250" s="206"/>
      <c r="S250" s="208"/>
      <c r="T250" s="205"/>
      <c r="U250" s="67"/>
      <c r="V250" s="207"/>
      <c r="W250" s="207"/>
      <c r="X250" s="209"/>
      <c r="Y250" s="204"/>
      <c r="Z250" s="67"/>
      <c r="AA250" s="124"/>
      <c r="AB250" s="210"/>
    </row>
    <row r="251" spans="1:28" ht="12.75" thickBot="1" x14ac:dyDescent="0.3">
      <c r="A251" s="798"/>
      <c r="B251" s="807"/>
      <c r="C251" s="801"/>
      <c r="D251" s="804"/>
      <c r="E251" s="810"/>
      <c r="F251" s="818"/>
      <c r="G251" s="807"/>
      <c r="H251" s="159" t="s">
        <v>235</v>
      </c>
      <c r="I251" s="157" t="str">
        <f>+IF('5 Valoración Control'!I251="","",'5 Valoración Control'!I251)</f>
        <v/>
      </c>
      <c r="J251" s="801"/>
      <c r="K251" s="804"/>
      <c r="L251" s="813"/>
      <c r="M251" s="217"/>
      <c r="N251" s="218"/>
      <c r="O251" s="81"/>
      <c r="P251" s="81"/>
      <c r="Q251" s="219"/>
      <c r="R251" s="220"/>
      <c r="S251" s="222"/>
      <c r="T251" s="219"/>
      <c r="U251" s="81"/>
      <c r="V251" s="221"/>
      <c r="W251" s="221"/>
      <c r="X251" s="223"/>
      <c r="Y251" s="218"/>
      <c r="Z251" s="81"/>
      <c r="AA251" s="126"/>
      <c r="AB251" s="224"/>
    </row>
    <row r="252" spans="1:28" x14ac:dyDescent="0.25">
      <c r="A252" s="796" t="str">
        <f>'1 Contexto e Identificación'!$A$27</f>
        <v>R17</v>
      </c>
      <c r="B252" s="805" t="str">
        <f>+'1 Contexto e Identificación'!$E$27</f>
        <v xml:space="preserve">  </v>
      </c>
      <c r="C252" s="799" t="str">
        <f>+'4 Mapa Calor Inherente'!$C$28</f>
        <v/>
      </c>
      <c r="D252" s="802" t="str">
        <f>+'4 Mapa Calor Inherente'!$D$28</f>
        <v/>
      </c>
      <c r="E252" s="808" t="str">
        <f>+'4 Mapa Calor Inherente'!$E$28</f>
        <v/>
      </c>
      <c r="F252" s="819" t="s">
        <v>232</v>
      </c>
      <c r="G252" s="805" t="str">
        <f>+IF('5 Valoración Control'!G252="","",'5 Valoración Control'!G252)</f>
        <v/>
      </c>
      <c r="H252" s="160" t="s">
        <v>233</v>
      </c>
      <c r="I252" s="148" t="str">
        <f>+IF('5 Valoración Control'!I252="","",'5 Valoración Control'!I252)</f>
        <v/>
      </c>
      <c r="J252" s="799" t="str">
        <f>+'6 Mapa Calor Residual'!$C$28</f>
        <v/>
      </c>
      <c r="K252" s="802" t="str">
        <f>+'6 Mapa Calor Residual'!$D$28</f>
        <v/>
      </c>
      <c r="L252" s="811"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97"/>
      <c r="B253" s="806"/>
      <c r="C253" s="800"/>
      <c r="D253" s="803"/>
      <c r="E253" s="809"/>
      <c r="F253" s="817"/>
      <c r="G253" s="806"/>
      <c r="H253" s="158" t="s">
        <v>234</v>
      </c>
      <c r="I253" s="156" t="str">
        <f>+IF('5 Valoración Control'!I253="","",'5 Valoración Control'!I253)</f>
        <v/>
      </c>
      <c r="J253" s="800"/>
      <c r="K253" s="803"/>
      <c r="L253" s="812"/>
      <c r="M253" s="203"/>
      <c r="N253" s="204"/>
      <c r="O253" s="67"/>
      <c r="P253" s="67"/>
      <c r="Q253" s="205"/>
      <c r="R253" s="206"/>
      <c r="S253" s="208"/>
      <c r="T253" s="205"/>
      <c r="U253" s="67"/>
      <c r="V253" s="207"/>
      <c r="W253" s="207"/>
      <c r="X253" s="209"/>
      <c r="Y253" s="204"/>
      <c r="Z253" s="67"/>
      <c r="AA253" s="124"/>
      <c r="AB253" s="210"/>
    </row>
    <row r="254" spans="1:28" x14ac:dyDescent="0.25">
      <c r="A254" s="797"/>
      <c r="B254" s="806"/>
      <c r="C254" s="800"/>
      <c r="D254" s="803"/>
      <c r="E254" s="809"/>
      <c r="F254" s="817"/>
      <c r="G254" s="806"/>
      <c r="H254" s="158" t="s">
        <v>235</v>
      </c>
      <c r="I254" s="156" t="str">
        <f>+IF('5 Valoración Control'!I254="","",'5 Valoración Control'!I254)</f>
        <v/>
      </c>
      <c r="J254" s="800"/>
      <c r="K254" s="803"/>
      <c r="L254" s="812"/>
      <c r="M254" s="203"/>
      <c r="N254" s="204"/>
      <c r="O254" s="67"/>
      <c r="P254" s="67"/>
      <c r="Q254" s="205"/>
      <c r="R254" s="206"/>
      <c r="S254" s="208"/>
      <c r="T254" s="205"/>
      <c r="U254" s="67"/>
      <c r="V254" s="207"/>
      <c r="W254" s="207"/>
      <c r="X254" s="209"/>
      <c r="Y254" s="204"/>
      <c r="Z254" s="67"/>
      <c r="AA254" s="124"/>
      <c r="AB254" s="210"/>
    </row>
    <row r="255" spans="1:28" x14ac:dyDescent="0.25">
      <c r="A255" s="797"/>
      <c r="B255" s="806"/>
      <c r="C255" s="800"/>
      <c r="D255" s="803"/>
      <c r="E255" s="809"/>
      <c r="F255" s="817" t="s">
        <v>236</v>
      </c>
      <c r="G255" s="806" t="str">
        <f>+IF('5 Valoración Control'!G255="","",'5 Valoración Control'!G255)</f>
        <v/>
      </c>
      <c r="H255" s="158" t="s">
        <v>233</v>
      </c>
      <c r="I255" s="156" t="str">
        <f>+IF('5 Valoración Control'!I255="","",'5 Valoración Control'!I255)</f>
        <v/>
      </c>
      <c r="J255" s="800"/>
      <c r="K255" s="803"/>
      <c r="L255" s="812"/>
      <c r="M255" s="203"/>
      <c r="N255" s="204"/>
      <c r="O255" s="67"/>
      <c r="P255" s="67"/>
      <c r="Q255" s="205"/>
      <c r="R255" s="206"/>
      <c r="S255" s="208"/>
      <c r="T255" s="205"/>
      <c r="U255" s="67"/>
      <c r="V255" s="207"/>
      <c r="W255" s="207"/>
      <c r="X255" s="209"/>
      <c r="Y255" s="204"/>
      <c r="Z255" s="67"/>
      <c r="AA255" s="124"/>
      <c r="AB255" s="210"/>
    </row>
    <row r="256" spans="1:28" x14ac:dyDescent="0.25">
      <c r="A256" s="797"/>
      <c r="B256" s="806"/>
      <c r="C256" s="800"/>
      <c r="D256" s="803"/>
      <c r="E256" s="809"/>
      <c r="F256" s="817"/>
      <c r="G256" s="806"/>
      <c r="H256" s="158" t="s">
        <v>234</v>
      </c>
      <c r="I256" s="156" t="str">
        <f>+IF('5 Valoración Control'!I256="","",'5 Valoración Control'!I256)</f>
        <v/>
      </c>
      <c r="J256" s="800"/>
      <c r="K256" s="803"/>
      <c r="L256" s="812"/>
      <c r="M256" s="203"/>
      <c r="N256" s="204"/>
      <c r="O256" s="67"/>
      <c r="P256" s="67"/>
      <c r="Q256" s="205"/>
      <c r="R256" s="206"/>
      <c r="S256" s="208"/>
      <c r="T256" s="205"/>
      <c r="U256" s="67"/>
      <c r="V256" s="207"/>
      <c r="W256" s="207"/>
      <c r="X256" s="209"/>
      <c r="Y256" s="204"/>
      <c r="Z256" s="67"/>
      <c r="AA256" s="124"/>
      <c r="AB256" s="210"/>
    </row>
    <row r="257" spans="1:28" x14ac:dyDescent="0.25">
      <c r="A257" s="797"/>
      <c r="B257" s="806"/>
      <c r="C257" s="800"/>
      <c r="D257" s="803"/>
      <c r="E257" s="809"/>
      <c r="F257" s="817"/>
      <c r="G257" s="806"/>
      <c r="H257" s="158" t="s">
        <v>235</v>
      </c>
      <c r="I257" s="156" t="str">
        <f>+IF('5 Valoración Control'!I257="","",'5 Valoración Control'!I257)</f>
        <v/>
      </c>
      <c r="J257" s="800"/>
      <c r="K257" s="803"/>
      <c r="L257" s="812"/>
      <c r="M257" s="203"/>
      <c r="N257" s="204"/>
      <c r="O257" s="67"/>
      <c r="P257" s="67"/>
      <c r="Q257" s="205"/>
      <c r="R257" s="206"/>
      <c r="S257" s="208"/>
      <c r="T257" s="205"/>
      <c r="U257" s="67"/>
      <c r="V257" s="207"/>
      <c r="W257" s="207"/>
      <c r="X257" s="209"/>
      <c r="Y257" s="204"/>
      <c r="Z257" s="67"/>
      <c r="AA257" s="124"/>
      <c r="AB257" s="210"/>
    </row>
    <row r="258" spans="1:28" x14ac:dyDescent="0.25">
      <c r="A258" s="797"/>
      <c r="B258" s="806"/>
      <c r="C258" s="800"/>
      <c r="D258" s="803"/>
      <c r="E258" s="809"/>
      <c r="F258" s="817" t="s">
        <v>237</v>
      </c>
      <c r="G258" s="806" t="str">
        <f>+IF('5 Valoración Control'!G258="","",'5 Valoración Control'!G258)</f>
        <v/>
      </c>
      <c r="H258" s="158" t="s">
        <v>233</v>
      </c>
      <c r="I258" s="156" t="str">
        <f>+IF('5 Valoración Control'!I258="","",'5 Valoración Control'!I258)</f>
        <v/>
      </c>
      <c r="J258" s="800"/>
      <c r="K258" s="803"/>
      <c r="L258" s="812"/>
      <c r="M258" s="203"/>
      <c r="N258" s="204"/>
      <c r="O258" s="67"/>
      <c r="P258" s="67"/>
      <c r="Q258" s="205"/>
      <c r="R258" s="206"/>
      <c r="S258" s="208"/>
      <c r="T258" s="205"/>
      <c r="U258" s="67"/>
      <c r="V258" s="207"/>
      <c r="W258" s="207"/>
      <c r="X258" s="209"/>
      <c r="Y258" s="204"/>
      <c r="Z258" s="67"/>
      <c r="AA258" s="124"/>
      <c r="AB258" s="210"/>
    </row>
    <row r="259" spans="1:28" x14ac:dyDescent="0.25">
      <c r="A259" s="797"/>
      <c r="B259" s="806"/>
      <c r="C259" s="800"/>
      <c r="D259" s="803"/>
      <c r="E259" s="809"/>
      <c r="F259" s="817"/>
      <c r="G259" s="806"/>
      <c r="H259" s="158" t="s">
        <v>234</v>
      </c>
      <c r="I259" s="156" t="str">
        <f>+IF('5 Valoración Control'!I259="","",'5 Valoración Control'!I259)</f>
        <v/>
      </c>
      <c r="J259" s="800"/>
      <c r="K259" s="803"/>
      <c r="L259" s="812"/>
      <c r="M259" s="203"/>
      <c r="N259" s="204"/>
      <c r="O259" s="67"/>
      <c r="P259" s="67"/>
      <c r="Q259" s="205"/>
      <c r="R259" s="206"/>
      <c r="S259" s="208"/>
      <c r="T259" s="205"/>
      <c r="U259" s="67"/>
      <c r="V259" s="207"/>
      <c r="W259" s="207"/>
      <c r="X259" s="209"/>
      <c r="Y259" s="204"/>
      <c r="Z259" s="67"/>
      <c r="AA259" s="124"/>
      <c r="AB259" s="210"/>
    </row>
    <row r="260" spans="1:28" x14ac:dyDescent="0.25">
      <c r="A260" s="797"/>
      <c r="B260" s="806"/>
      <c r="C260" s="800"/>
      <c r="D260" s="803"/>
      <c r="E260" s="809"/>
      <c r="F260" s="817"/>
      <c r="G260" s="806"/>
      <c r="H260" s="158" t="s">
        <v>235</v>
      </c>
      <c r="I260" s="156" t="str">
        <f>+IF('5 Valoración Control'!I260="","",'5 Valoración Control'!I260)</f>
        <v/>
      </c>
      <c r="J260" s="800"/>
      <c r="K260" s="803"/>
      <c r="L260" s="812"/>
      <c r="M260" s="203"/>
      <c r="N260" s="204"/>
      <c r="O260" s="67"/>
      <c r="P260" s="67"/>
      <c r="Q260" s="205"/>
      <c r="R260" s="206"/>
      <c r="S260" s="208"/>
      <c r="T260" s="205"/>
      <c r="U260" s="67"/>
      <c r="V260" s="207"/>
      <c r="W260" s="207"/>
      <c r="X260" s="209"/>
      <c r="Y260" s="204"/>
      <c r="Z260" s="67"/>
      <c r="AA260" s="124"/>
      <c r="AB260" s="210"/>
    </row>
    <row r="261" spans="1:28" x14ac:dyDescent="0.25">
      <c r="A261" s="797"/>
      <c r="B261" s="806"/>
      <c r="C261" s="800"/>
      <c r="D261" s="803"/>
      <c r="E261" s="809"/>
      <c r="F261" s="817" t="s">
        <v>238</v>
      </c>
      <c r="G261" s="806" t="str">
        <f>+IF('5 Valoración Control'!G261="","",'5 Valoración Control'!G261)</f>
        <v/>
      </c>
      <c r="H261" s="158" t="s">
        <v>233</v>
      </c>
      <c r="I261" s="156" t="str">
        <f>+IF('5 Valoración Control'!I261="","",'5 Valoración Control'!I261)</f>
        <v/>
      </c>
      <c r="J261" s="800"/>
      <c r="K261" s="803"/>
      <c r="L261" s="812"/>
      <c r="M261" s="203"/>
      <c r="N261" s="204"/>
      <c r="O261" s="67"/>
      <c r="P261" s="67"/>
      <c r="Q261" s="205"/>
      <c r="R261" s="206"/>
      <c r="S261" s="208"/>
      <c r="T261" s="205"/>
      <c r="U261" s="67"/>
      <c r="V261" s="207"/>
      <c r="W261" s="207"/>
      <c r="X261" s="209"/>
      <c r="Y261" s="204"/>
      <c r="Z261" s="67"/>
      <c r="AA261" s="124"/>
      <c r="AB261" s="210"/>
    </row>
    <row r="262" spans="1:28" x14ac:dyDescent="0.25">
      <c r="A262" s="797"/>
      <c r="B262" s="806"/>
      <c r="C262" s="800"/>
      <c r="D262" s="803"/>
      <c r="E262" s="809"/>
      <c r="F262" s="817"/>
      <c r="G262" s="806"/>
      <c r="H262" s="158" t="s">
        <v>234</v>
      </c>
      <c r="I262" s="156" t="str">
        <f>+IF('5 Valoración Control'!I262="","",'5 Valoración Control'!I262)</f>
        <v/>
      </c>
      <c r="J262" s="800"/>
      <c r="K262" s="803"/>
      <c r="L262" s="812"/>
      <c r="M262" s="203"/>
      <c r="N262" s="204"/>
      <c r="O262" s="67"/>
      <c r="P262" s="67"/>
      <c r="Q262" s="205"/>
      <c r="R262" s="206"/>
      <c r="S262" s="208"/>
      <c r="T262" s="205"/>
      <c r="U262" s="67"/>
      <c r="V262" s="207"/>
      <c r="W262" s="207"/>
      <c r="X262" s="209"/>
      <c r="Y262" s="204"/>
      <c r="Z262" s="67"/>
      <c r="AA262" s="124"/>
      <c r="AB262" s="210"/>
    </row>
    <row r="263" spans="1:28" x14ac:dyDescent="0.25">
      <c r="A263" s="797"/>
      <c r="B263" s="806"/>
      <c r="C263" s="800"/>
      <c r="D263" s="803"/>
      <c r="E263" s="809"/>
      <c r="F263" s="817"/>
      <c r="G263" s="806"/>
      <c r="H263" s="158" t="s">
        <v>235</v>
      </c>
      <c r="I263" s="156" t="str">
        <f>+IF('5 Valoración Control'!I263="","",'5 Valoración Control'!I263)</f>
        <v/>
      </c>
      <c r="J263" s="800"/>
      <c r="K263" s="803"/>
      <c r="L263" s="812"/>
      <c r="M263" s="203"/>
      <c r="N263" s="204"/>
      <c r="O263" s="67"/>
      <c r="P263" s="67"/>
      <c r="Q263" s="205"/>
      <c r="R263" s="206"/>
      <c r="S263" s="208"/>
      <c r="T263" s="205"/>
      <c r="U263" s="67"/>
      <c r="V263" s="207"/>
      <c r="W263" s="207"/>
      <c r="X263" s="209"/>
      <c r="Y263" s="204"/>
      <c r="Z263" s="67"/>
      <c r="AA263" s="124"/>
      <c r="AB263" s="210"/>
    </row>
    <row r="264" spans="1:28" x14ac:dyDescent="0.25">
      <c r="A264" s="797"/>
      <c r="B264" s="806"/>
      <c r="C264" s="800"/>
      <c r="D264" s="803"/>
      <c r="E264" s="809"/>
      <c r="F264" s="817" t="s">
        <v>239</v>
      </c>
      <c r="G264" s="806" t="str">
        <f>+IF('5 Valoración Control'!G264="","",'5 Valoración Control'!G264)</f>
        <v/>
      </c>
      <c r="H264" s="158" t="s">
        <v>233</v>
      </c>
      <c r="I264" s="156" t="str">
        <f>+IF('5 Valoración Control'!I264="","",'5 Valoración Control'!I264)</f>
        <v/>
      </c>
      <c r="J264" s="800"/>
      <c r="K264" s="803"/>
      <c r="L264" s="812"/>
      <c r="M264" s="203"/>
      <c r="N264" s="204"/>
      <c r="O264" s="67"/>
      <c r="P264" s="67"/>
      <c r="Q264" s="205"/>
      <c r="R264" s="206"/>
      <c r="S264" s="208"/>
      <c r="T264" s="205"/>
      <c r="U264" s="67"/>
      <c r="V264" s="207"/>
      <c r="W264" s="207"/>
      <c r="X264" s="209"/>
      <c r="Y264" s="204"/>
      <c r="Z264" s="67"/>
      <c r="AA264" s="124"/>
      <c r="AB264" s="210"/>
    </row>
    <row r="265" spans="1:28" x14ac:dyDescent="0.25">
      <c r="A265" s="797"/>
      <c r="B265" s="806"/>
      <c r="C265" s="800"/>
      <c r="D265" s="803"/>
      <c r="E265" s="809"/>
      <c r="F265" s="817"/>
      <c r="G265" s="806"/>
      <c r="H265" s="158" t="s">
        <v>234</v>
      </c>
      <c r="I265" s="156" t="str">
        <f>+IF('5 Valoración Control'!I265="","",'5 Valoración Control'!I265)</f>
        <v/>
      </c>
      <c r="J265" s="800"/>
      <c r="K265" s="803"/>
      <c r="L265" s="812"/>
      <c r="M265" s="203"/>
      <c r="N265" s="204"/>
      <c r="O265" s="67"/>
      <c r="P265" s="67"/>
      <c r="Q265" s="205"/>
      <c r="R265" s="206"/>
      <c r="S265" s="208"/>
      <c r="T265" s="205"/>
      <c r="U265" s="67"/>
      <c r="V265" s="207"/>
      <c r="W265" s="207"/>
      <c r="X265" s="209"/>
      <c r="Y265" s="204"/>
      <c r="Z265" s="67"/>
      <c r="AA265" s="124"/>
      <c r="AB265" s="210"/>
    </row>
    <row r="266" spans="1:28" ht="12.75" thickBot="1" x14ac:dyDescent="0.3">
      <c r="A266" s="798"/>
      <c r="B266" s="807"/>
      <c r="C266" s="801"/>
      <c r="D266" s="804"/>
      <c r="E266" s="810"/>
      <c r="F266" s="818"/>
      <c r="G266" s="807"/>
      <c r="H266" s="159" t="s">
        <v>235</v>
      </c>
      <c r="I266" s="157" t="str">
        <f>+IF('5 Valoración Control'!I266="","",'5 Valoración Control'!I266)</f>
        <v/>
      </c>
      <c r="J266" s="801"/>
      <c r="K266" s="804"/>
      <c r="L266" s="813"/>
      <c r="M266" s="217"/>
      <c r="N266" s="218"/>
      <c r="O266" s="81"/>
      <c r="P266" s="81"/>
      <c r="Q266" s="219"/>
      <c r="R266" s="220"/>
      <c r="S266" s="222"/>
      <c r="T266" s="219"/>
      <c r="U266" s="81"/>
      <c r="V266" s="221"/>
      <c r="W266" s="221"/>
      <c r="X266" s="223"/>
      <c r="Y266" s="218"/>
      <c r="Z266" s="81"/>
      <c r="AA266" s="126"/>
      <c r="AB266" s="224"/>
    </row>
    <row r="267" spans="1:28" x14ac:dyDescent="0.25">
      <c r="A267" s="796" t="str">
        <f>'1 Contexto e Identificación'!$A$28</f>
        <v>R18</v>
      </c>
      <c r="B267" s="805" t="str">
        <f>+'1 Contexto e Identificación'!$E$28</f>
        <v xml:space="preserve">  </v>
      </c>
      <c r="C267" s="799" t="str">
        <f>+'4 Mapa Calor Inherente'!$C$29</f>
        <v/>
      </c>
      <c r="D267" s="802" t="str">
        <f>+'4 Mapa Calor Inherente'!$D$29</f>
        <v/>
      </c>
      <c r="E267" s="808" t="str">
        <f>+'4 Mapa Calor Inherente'!$E$29</f>
        <v/>
      </c>
      <c r="F267" s="819" t="s">
        <v>232</v>
      </c>
      <c r="G267" s="805" t="str">
        <f>+IF('5 Valoración Control'!G267="","",'5 Valoración Control'!G267)</f>
        <v/>
      </c>
      <c r="H267" s="160" t="s">
        <v>233</v>
      </c>
      <c r="I267" s="148" t="str">
        <f>+IF('5 Valoración Control'!I267="","",'5 Valoración Control'!I267)</f>
        <v/>
      </c>
      <c r="J267" s="799" t="str">
        <f>+'6 Mapa Calor Residual'!$C$29</f>
        <v/>
      </c>
      <c r="K267" s="802" t="str">
        <f>+'6 Mapa Calor Residual'!$D$29</f>
        <v/>
      </c>
      <c r="L267" s="811"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97"/>
      <c r="B268" s="806"/>
      <c r="C268" s="800"/>
      <c r="D268" s="803"/>
      <c r="E268" s="809"/>
      <c r="F268" s="817"/>
      <c r="G268" s="806"/>
      <c r="H268" s="158" t="s">
        <v>234</v>
      </c>
      <c r="I268" s="156" t="str">
        <f>+IF('5 Valoración Control'!I268="","",'5 Valoración Control'!I268)</f>
        <v/>
      </c>
      <c r="J268" s="800"/>
      <c r="K268" s="803"/>
      <c r="L268" s="812"/>
      <c r="M268" s="203"/>
      <c r="N268" s="204"/>
      <c r="O268" s="67"/>
      <c r="P268" s="67"/>
      <c r="Q268" s="205"/>
      <c r="R268" s="206"/>
      <c r="S268" s="208"/>
      <c r="T268" s="205"/>
      <c r="U268" s="67"/>
      <c r="V268" s="207"/>
      <c r="W268" s="207"/>
      <c r="X268" s="209"/>
      <c r="Y268" s="204"/>
      <c r="Z268" s="67"/>
      <c r="AA268" s="124"/>
      <c r="AB268" s="210"/>
    </row>
    <row r="269" spans="1:28" x14ac:dyDescent="0.25">
      <c r="A269" s="797"/>
      <c r="B269" s="806"/>
      <c r="C269" s="800"/>
      <c r="D269" s="803"/>
      <c r="E269" s="809"/>
      <c r="F269" s="817"/>
      <c r="G269" s="806"/>
      <c r="H269" s="158" t="s">
        <v>235</v>
      </c>
      <c r="I269" s="156" t="str">
        <f>+IF('5 Valoración Control'!I269="","",'5 Valoración Control'!I269)</f>
        <v/>
      </c>
      <c r="J269" s="800"/>
      <c r="K269" s="803"/>
      <c r="L269" s="812"/>
      <c r="M269" s="203"/>
      <c r="N269" s="204"/>
      <c r="O269" s="67"/>
      <c r="P269" s="67"/>
      <c r="Q269" s="205"/>
      <c r="R269" s="206"/>
      <c r="S269" s="208"/>
      <c r="T269" s="205"/>
      <c r="U269" s="67"/>
      <c r="V269" s="207"/>
      <c r="W269" s="207"/>
      <c r="X269" s="209"/>
      <c r="Y269" s="204"/>
      <c r="Z269" s="67"/>
      <c r="AA269" s="124"/>
      <c r="AB269" s="210"/>
    </row>
    <row r="270" spans="1:28" x14ac:dyDescent="0.25">
      <c r="A270" s="797"/>
      <c r="B270" s="806"/>
      <c r="C270" s="800"/>
      <c r="D270" s="803"/>
      <c r="E270" s="809"/>
      <c r="F270" s="817" t="s">
        <v>236</v>
      </c>
      <c r="G270" s="806" t="str">
        <f>+IF('5 Valoración Control'!G270="","",'5 Valoración Control'!G270)</f>
        <v/>
      </c>
      <c r="H270" s="158" t="s">
        <v>233</v>
      </c>
      <c r="I270" s="156" t="str">
        <f>+IF('5 Valoración Control'!I270="","",'5 Valoración Control'!I270)</f>
        <v/>
      </c>
      <c r="J270" s="800"/>
      <c r="K270" s="803"/>
      <c r="L270" s="812"/>
      <c r="M270" s="203"/>
      <c r="N270" s="204"/>
      <c r="O270" s="67"/>
      <c r="P270" s="67"/>
      <c r="Q270" s="205"/>
      <c r="R270" s="206"/>
      <c r="S270" s="208"/>
      <c r="T270" s="205"/>
      <c r="U270" s="67"/>
      <c r="V270" s="207"/>
      <c r="W270" s="207"/>
      <c r="X270" s="209"/>
      <c r="Y270" s="204"/>
      <c r="Z270" s="67"/>
      <c r="AA270" s="124"/>
      <c r="AB270" s="210"/>
    </row>
    <row r="271" spans="1:28" x14ac:dyDescent="0.25">
      <c r="A271" s="797"/>
      <c r="B271" s="806"/>
      <c r="C271" s="800"/>
      <c r="D271" s="803"/>
      <c r="E271" s="809"/>
      <c r="F271" s="817"/>
      <c r="G271" s="806"/>
      <c r="H271" s="158" t="s">
        <v>234</v>
      </c>
      <c r="I271" s="156" t="str">
        <f>+IF('5 Valoración Control'!I271="","",'5 Valoración Control'!I271)</f>
        <v/>
      </c>
      <c r="J271" s="800"/>
      <c r="K271" s="803"/>
      <c r="L271" s="812"/>
      <c r="M271" s="203"/>
      <c r="N271" s="204"/>
      <c r="O271" s="67"/>
      <c r="P271" s="67"/>
      <c r="Q271" s="205"/>
      <c r="R271" s="206"/>
      <c r="S271" s="208"/>
      <c r="T271" s="205"/>
      <c r="U271" s="67"/>
      <c r="V271" s="207"/>
      <c r="W271" s="207"/>
      <c r="X271" s="209"/>
      <c r="Y271" s="204"/>
      <c r="Z271" s="67"/>
      <c r="AA271" s="124"/>
      <c r="AB271" s="210"/>
    </row>
    <row r="272" spans="1:28" x14ac:dyDescent="0.25">
      <c r="A272" s="797"/>
      <c r="B272" s="806"/>
      <c r="C272" s="800"/>
      <c r="D272" s="803"/>
      <c r="E272" s="809"/>
      <c r="F272" s="817"/>
      <c r="G272" s="806"/>
      <c r="H272" s="158" t="s">
        <v>235</v>
      </c>
      <c r="I272" s="156" t="str">
        <f>+IF('5 Valoración Control'!I272="","",'5 Valoración Control'!I272)</f>
        <v/>
      </c>
      <c r="J272" s="800"/>
      <c r="K272" s="803"/>
      <c r="L272" s="812"/>
      <c r="M272" s="203"/>
      <c r="N272" s="204"/>
      <c r="O272" s="67"/>
      <c r="P272" s="67"/>
      <c r="Q272" s="205"/>
      <c r="R272" s="206"/>
      <c r="S272" s="208"/>
      <c r="T272" s="205"/>
      <c r="U272" s="67"/>
      <c r="V272" s="207"/>
      <c r="W272" s="207"/>
      <c r="X272" s="209"/>
      <c r="Y272" s="204"/>
      <c r="Z272" s="67"/>
      <c r="AA272" s="124"/>
      <c r="AB272" s="210"/>
    </row>
    <row r="273" spans="1:28" x14ac:dyDescent="0.25">
      <c r="A273" s="797"/>
      <c r="B273" s="806"/>
      <c r="C273" s="800"/>
      <c r="D273" s="803"/>
      <c r="E273" s="809"/>
      <c r="F273" s="817" t="s">
        <v>237</v>
      </c>
      <c r="G273" s="806" t="str">
        <f>+IF('5 Valoración Control'!G273="","",'5 Valoración Control'!G273)</f>
        <v/>
      </c>
      <c r="H273" s="158" t="s">
        <v>233</v>
      </c>
      <c r="I273" s="156" t="str">
        <f>+IF('5 Valoración Control'!I273="","",'5 Valoración Control'!I273)</f>
        <v/>
      </c>
      <c r="J273" s="800"/>
      <c r="K273" s="803"/>
      <c r="L273" s="812"/>
      <c r="M273" s="203"/>
      <c r="N273" s="204"/>
      <c r="O273" s="67"/>
      <c r="P273" s="67"/>
      <c r="Q273" s="205"/>
      <c r="R273" s="206"/>
      <c r="S273" s="208"/>
      <c r="T273" s="205"/>
      <c r="U273" s="67"/>
      <c r="V273" s="207"/>
      <c r="W273" s="207"/>
      <c r="X273" s="209"/>
      <c r="Y273" s="204"/>
      <c r="Z273" s="67"/>
      <c r="AA273" s="124"/>
      <c r="AB273" s="210"/>
    </row>
    <row r="274" spans="1:28" x14ac:dyDescent="0.25">
      <c r="A274" s="797"/>
      <c r="B274" s="806"/>
      <c r="C274" s="800"/>
      <c r="D274" s="803"/>
      <c r="E274" s="809"/>
      <c r="F274" s="817"/>
      <c r="G274" s="806"/>
      <c r="H274" s="158" t="s">
        <v>234</v>
      </c>
      <c r="I274" s="156" t="str">
        <f>+IF('5 Valoración Control'!I274="","",'5 Valoración Control'!I274)</f>
        <v/>
      </c>
      <c r="J274" s="800"/>
      <c r="K274" s="803"/>
      <c r="L274" s="812"/>
      <c r="M274" s="203"/>
      <c r="N274" s="204"/>
      <c r="O274" s="67"/>
      <c r="P274" s="67"/>
      <c r="Q274" s="205"/>
      <c r="R274" s="206"/>
      <c r="S274" s="208"/>
      <c r="T274" s="205"/>
      <c r="U274" s="67"/>
      <c r="V274" s="207"/>
      <c r="W274" s="207"/>
      <c r="X274" s="209"/>
      <c r="Y274" s="204"/>
      <c r="Z274" s="67"/>
      <c r="AA274" s="124"/>
      <c r="AB274" s="210"/>
    </row>
    <row r="275" spans="1:28" x14ac:dyDescent="0.25">
      <c r="A275" s="797"/>
      <c r="B275" s="806"/>
      <c r="C275" s="800"/>
      <c r="D275" s="803"/>
      <c r="E275" s="809"/>
      <c r="F275" s="817"/>
      <c r="G275" s="806"/>
      <c r="H275" s="158" t="s">
        <v>235</v>
      </c>
      <c r="I275" s="156" t="str">
        <f>+IF('5 Valoración Control'!I275="","",'5 Valoración Control'!I275)</f>
        <v/>
      </c>
      <c r="J275" s="800"/>
      <c r="K275" s="803"/>
      <c r="L275" s="812"/>
      <c r="M275" s="203"/>
      <c r="N275" s="204"/>
      <c r="O275" s="67"/>
      <c r="P275" s="67"/>
      <c r="Q275" s="205"/>
      <c r="R275" s="206"/>
      <c r="S275" s="208"/>
      <c r="T275" s="205"/>
      <c r="U275" s="67"/>
      <c r="V275" s="207"/>
      <c r="W275" s="207"/>
      <c r="X275" s="209"/>
      <c r="Y275" s="204"/>
      <c r="Z275" s="67"/>
      <c r="AA275" s="124"/>
      <c r="AB275" s="210"/>
    </row>
    <row r="276" spans="1:28" x14ac:dyDescent="0.25">
      <c r="A276" s="797"/>
      <c r="B276" s="806"/>
      <c r="C276" s="800"/>
      <c r="D276" s="803"/>
      <c r="E276" s="809"/>
      <c r="F276" s="817" t="s">
        <v>238</v>
      </c>
      <c r="G276" s="806" t="str">
        <f>+IF('5 Valoración Control'!G276="","",'5 Valoración Control'!G276)</f>
        <v/>
      </c>
      <c r="H276" s="158" t="s">
        <v>233</v>
      </c>
      <c r="I276" s="156" t="str">
        <f>+IF('5 Valoración Control'!I276="","",'5 Valoración Control'!I276)</f>
        <v/>
      </c>
      <c r="J276" s="800"/>
      <c r="K276" s="803"/>
      <c r="L276" s="812"/>
      <c r="M276" s="203"/>
      <c r="N276" s="204"/>
      <c r="O276" s="67"/>
      <c r="P276" s="67"/>
      <c r="Q276" s="205"/>
      <c r="R276" s="206"/>
      <c r="S276" s="208"/>
      <c r="T276" s="205"/>
      <c r="U276" s="67"/>
      <c r="V276" s="207"/>
      <c r="W276" s="207"/>
      <c r="X276" s="209"/>
      <c r="Y276" s="204"/>
      <c r="Z276" s="67"/>
      <c r="AA276" s="124"/>
      <c r="AB276" s="210"/>
    </row>
    <row r="277" spans="1:28" x14ac:dyDescent="0.25">
      <c r="A277" s="797"/>
      <c r="B277" s="806"/>
      <c r="C277" s="800"/>
      <c r="D277" s="803"/>
      <c r="E277" s="809"/>
      <c r="F277" s="817"/>
      <c r="G277" s="806"/>
      <c r="H277" s="158" t="s">
        <v>234</v>
      </c>
      <c r="I277" s="156" t="str">
        <f>+IF('5 Valoración Control'!I277="","",'5 Valoración Control'!I277)</f>
        <v/>
      </c>
      <c r="J277" s="800"/>
      <c r="K277" s="803"/>
      <c r="L277" s="812"/>
      <c r="M277" s="203"/>
      <c r="N277" s="204"/>
      <c r="O277" s="67"/>
      <c r="P277" s="67"/>
      <c r="Q277" s="205"/>
      <c r="R277" s="206"/>
      <c r="S277" s="208"/>
      <c r="T277" s="205"/>
      <c r="U277" s="67"/>
      <c r="V277" s="207"/>
      <c r="W277" s="207"/>
      <c r="X277" s="209"/>
      <c r="Y277" s="204"/>
      <c r="Z277" s="67"/>
      <c r="AA277" s="124"/>
      <c r="AB277" s="210"/>
    </row>
    <row r="278" spans="1:28" x14ac:dyDescent="0.25">
      <c r="A278" s="797"/>
      <c r="B278" s="806"/>
      <c r="C278" s="800"/>
      <c r="D278" s="803"/>
      <c r="E278" s="809"/>
      <c r="F278" s="817"/>
      <c r="G278" s="806"/>
      <c r="H278" s="158" t="s">
        <v>235</v>
      </c>
      <c r="I278" s="156" t="str">
        <f>+IF('5 Valoración Control'!I278="","",'5 Valoración Control'!I278)</f>
        <v/>
      </c>
      <c r="J278" s="800"/>
      <c r="K278" s="803"/>
      <c r="L278" s="812"/>
      <c r="M278" s="203"/>
      <c r="N278" s="204"/>
      <c r="O278" s="67"/>
      <c r="P278" s="67"/>
      <c r="Q278" s="205"/>
      <c r="R278" s="206"/>
      <c r="S278" s="208"/>
      <c r="T278" s="205"/>
      <c r="U278" s="67"/>
      <c r="V278" s="207"/>
      <c r="W278" s="207"/>
      <c r="X278" s="209"/>
      <c r="Y278" s="204"/>
      <c r="Z278" s="67"/>
      <c r="AA278" s="124"/>
      <c r="AB278" s="210"/>
    </row>
    <row r="279" spans="1:28" x14ac:dyDescent="0.25">
      <c r="A279" s="797"/>
      <c r="B279" s="806"/>
      <c r="C279" s="800"/>
      <c r="D279" s="803"/>
      <c r="E279" s="809"/>
      <c r="F279" s="817" t="s">
        <v>239</v>
      </c>
      <c r="G279" s="806" t="str">
        <f>+IF('5 Valoración Control'!G279="","",'5 Valoración Control'!G279)</f>
        <v/>
      </c>
      <c r="H279" s="158" t="s">
        <v>233</v>
      </c>
      <c r="I279" s="156" t="str">
        <f>+IF('5 Valoración Control'!I279="","",'5 Valoración Control'!I279)</f>
        <v/>
      </c>
      <c r="J279" s="800"/>
      <c r="K279" s="803"/>
      <c r="L279" s="812"/>
      <c r="M279" s="203"/>
      <c r="N279" s="204"/>
      <c r="O279" s="67"/>
      <c r="P279" s="67"/>
      <c r="Q279" s="205"/>
      <c r="R279" s="206"/>
      <c r="S279" s="208"/>
      <c r="T279" s="205"/>
      <c r="U279" s="67"/>
      <c r="V279" s="207"/>
      <c r="W279" s="207"/>
      <c r="X279" s="209"/>
      <c r="Y279" s="204"/>
      <c r="Z279" s="67"/>
      <c r="AA279" s="124"/>
      <c r="AB279" s="210"/>
    </row>
    <row r="280" spans="1:28" x14ac:dyDescent="0.25">
      <c r="A280" s="797"/>
      <c r="B280" s="806"/>
      <c r="C280" s="800"/>
      <c r="D280" s="803"/>
      <c r="E280" s="809"/>
      <c r="F280" s="817"/>
      <c r="G280" s="806"/>
      <c r="H280" s="158" t="s">
        <v>234</v>
      </c>
      <c r="I280" s="156" t="str">
        <f>+IF('5 Valoración Control'!I280="","",'5 Valoración Control'!I280)</f>
        <v/>
      </c>
      <c r="J280" s="800"/>
      <c r="K280" s="803"/>
      <c r="L280" s="812"/>
      <c r="M280" s="203"/>
      <c r="N280" s="204"/>
      <c r="O280" s="67"/>
      <c r="P280" s="67"/>
      <c r="Q280" s="205"/>
      <c r="R280" s="206"/>
      <c r="S280" s="208"/>
      <c r="T280" s="205"/>
      <c r="U280" s="67"/>
      <c r="V280" s="207"/>
      <c r="W280" s="207"/>
      <c r="X280" s="209"/>
      <c r="Y280" s="204"/>
      <c r="Z280" s="67"/>
      <c r="AA280" s="124"/>
      <c r="AB280" s="210"/>
    </row>
    <row r="281" spans="1:28" ht="12.75" thickBot="1" x14ac:dyDescent="0.3">
      <c r="A281" s="798"/>
      <c r="B281" s="807"/>
      <c r="C281" s="801"/>
      <c r="D281" s="804"/>
      <c r="E281" s="810"/>
      <c r="F281" s="818"/>
      <c r="G281" s="807"/>
      <c r="H281" s="159" t="s">
        <v>235</v>
      </c>
      <c r="I281" s="157" t="str">
        <f>+IF('5 Valoración Control'!I281="","",'5 Valoración Control'!I281)</f>
        <v/>
      </c>
      <c r="J281" s="801"/>
      <c r="K281" s="804"/>
      <c r="L281" s="813"/>
      <c r="M281" s="217"/>
      <c r="N281" s="218"/>
      <c r="O281" s="81"/>
      <c r="P281" s="81"/>
      <c r="Q281" s="219"/>
      <c r="R281" s="220"/>
      <c r="S281" s="222"/>
      <c r="T281" s="219"/>
      <c r="U281" s="81"/>
      <c r="V281" s="221"/>
      <c r="W281" s="221"/>
      <c r="X281" s="223"/>
      <c r="Y281" s="218"/>
      <c r="Z281" s="81"/>
      <c r="AA281" s="126"/>
      <c r="AB281" s="224"/>
    </row>
    <row r="282" spans="1:28" x14ac:dyDescent="0.25">
      <c r="A282" s="796" t="str">
        <f>'1 Contexto e Identificación'!$A$29</f>
        <v>R19</v>
      </c>
      <c r="B282" s="805" t="str">
        <f>+'1 Contexto e Identificación'!$E$29</f>
        <v xml:space="preserve">  </v>
      </c>
      <c r="C282" s="799" t="str">
        <f>+'4 Mapa Calor Inherente'!$C$30</f>
        <v/>
      </c>
      <c r="D282" s="802" t="str">
        <f>+'4 Mapa Calor Inherente'!$D$30</f>
        <v/>
      </c>
      <c r="E282" s="808" t="str">
        <f>+'4 Mapa Calor Inherente'!$E$30</f>
        <v/>
      </c>
      <c r="F282" s="819" t="s">
        <v>232</v>
      </c>
      <c r="G282" s="805" t="str">
        <f>+IF('5 Valoración Control'!G282="","",'5 Valoración Control'!G282)</f>
        <v/>
      </c>
      <c r="H282" s="160" t="s">
        <v>233</v>
      </c>
      <c r="I282" s="148" t="str">
        <f>+IF('5 Valoración Control'!I282="","",'5 Valoración Control'!I282)</f>
        <v/>
      </c>
      <c r="J282" s="799" t="str">
        <f>+'6 Mapa Calor Residual'!$C$30</f>
        <v/>
      </c>
      <c r="K282" s="802" t="str">
        <f>+'6 Mapa Calor Residual'!$D$30</f>
        <v/>
      </c>
      <c r="L282" s="811"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97"/>
      <c r="B283" s="806"/>
      <c r="C283" s="800"/>
      <c r="D283" s="803"/>
      <c r="E283" s="809"/>
      <c r="F283" s="817"/>
      <c r="G283" s="806"/>
      <c r="H283" s="158" t="s">
        <v>234</v>
      </c>
      <c r="I283" s="156" t="str">
        <f>+IF('5 Valoración Control'!I283="","",'5 Valoración Control'!I283)</f>
        <v/>
      </c>
      <c r="J283" s="800"/>
      <c r="K283" s="803"/>
      <c r="L283" s="812"/>
      <c r="M283" s="203"/>
      <c r="N283" s="204"/>
      <c r="O283" s="67"/>
      <c r="P283" s="67"/>
      <c r="Q283" s="205"/>
      <c r="R283" s="206"/>
      <c r="S283" s="208"/>
      <c r="T283" s="205"/>
      <c r="U283" s="67"/>
      <c r="V283" s="207"/>
      <c r="W283" s="207"/>
      <c r="X283" s="209"/>
      <c r="Y283" s="204"/>
      <c r="Z283" s="67"/>
      <c r="AA283" s="124"/>
      <c r="AB283" s="210"/>
    </row>
    <row r="284" spans="1:28" x14ac:dyDescent="0.25">
      <c r="A284" s="797"/>
      <c r="B284" s="806"/>
      <c r="C284" s="800"/>
      <c r="D284" s="803"/>
      <c r="E284" s="809"/>
      <c r="F284" s="817"/>
      <c r="G284" s="806"/>
      <c r="H284" s="158" t="s">
        <v>235</v>
      </c>
      <c r="I284" s="156" t="str">
        <f>+IF('5 Valoración Control'!I284="","",'5 Valoración Control'!I284)</f>
        <v/>
      </c>
      <c r="J284" s="800"/>
      <c r="K284" s="803"/>
      <c r="L284" s="812"/>
      <c r="M284" s="203"/>
      <c r="N284" s="204"/>
      <c r="O284" s="67"/>
      <c r="P284" s="67"/>
      <c r="Q284" s="205"/>
      <c r="R284" s="206"/>
      <c r="S284" s="208"/>
      <c r="T284" s="205"/>
      <c r="U284" s="67"/>
      <c r="V284" s="207"/>
      <c r="W284" s="207"/>
      <c r="X284" s="209"/>
      <c r="Y284" s="204"/>
      <c r="Z284" s="67"/>
      <c r="AA284" s="124"/>
      <c r="AB284" s="210"/>
    </row>
    <row r="285" spans="1:28" x14ac:dyDescent="0.25">
      <c r="A285" s="797"/>
      <c r="B285" s="806"/>
      <c r="C285" s="800"/>
      <c r="D285" s="803"/>
      <c r="E285" s="809"/>
      <c r="F285" s="817" t="s">
        <v>236</v>
      </c>
      <c r="G285" s="806" t="str">
        <f>+IF('5 Valoración Control'!G285="","",'5 Valoración Control'!G285)</f>
        <v/>
      </c>
      <c r="H285" s="158" t="s">
        <v>233</v>
      </c>
      <c r="I285" s="156" t="str">
        <f>+IF('5 Valoración Control'!I285="","",'5 Valoración Control'!I285)</f>
        <v/>
      </c>
      <c r="J285" s="800"/>
      <c r="K285" s="803"/>
      <c r="L285" s="812"/>
      <c r="M285" s="203"/>
      <c r="N285" s="204"/>
      <c r="O285" s="67"/>
      <c r="P285" s="67"/>
      <c r="Q285" s="205"/>
      <c r="R285" s="206"/>
      <c r="S285" s="208"/>
      <c r="T285" s="205"/>
      <c r="U285" s="67"/>
      <c r="V285" s="207"/>
      <c r="W285" s="207"/>
      <c r="X285" s="209"/>
      <c r="Y285" s="204"/>
      <c r="Z285" s="67"/>
      <c r="AA285" s="124"/>
      <c r="AB285" s="210"/>
    </row>
    <row r="286" spans="1:28" x14ac:dyDescent="0.25">
      <c r="A286" s="797"/>
      <c r="B286" s="806"/>
      <c r="C286" s="800"/>
      <c r="D286" s="803"/>
      <c r="E286" s="809"/>
      <c r="F286" s="817"/>
      <c r="G286" s="806"/>
      <c r="H286" s="158" t="s">
        <v>234</v>
      </c>
      <c r="I286" s="156" t="str">
        <f>+IF('5 Valoración Control'!I286="","",'5 Valoración Control'!I286)</f>
        <v/>
      </c>
      <c r="J286" s="800"/>
      <c r="K286" s="803"/>
      <c r="L286" s="812"/>
      <c r="M286" s="203"/>
      <c r="N286" s="204"/>
      <c r="O286" s="67"/>
      <c r="P286" s="67"/>
      <c r="Q286" s="205"/>
      <c r="R286" s="206"/>
      <c r="S286" s="208"/>
      <c r="T286" s="205"/>
      <c r="U286" s="67"/>
      <c r="V286" s="207"/>
      <c r="W286" s="207"/>
      <c r="X286" s="209"/>
      <c r="Y286" s="204"/>
      <c r="Z286" s="67"/>
      <c r="AA286" s="124"/>
      <c r="AB286" s="210"/>
    </row>
    <row r="287" spans="1:28" x14ac:dyDescent="0.25">
      <c r="A287" s="797"/>
      <c r="B287" s="806"/>
      <c r="C287" s="800"/>
      <c r="D287" s="803"/>
      <c r="E287" s="809"/>
      <c r="F287" s="817"/>
      <c r="G287" s="806"/>
      <c r="H287" s="158" t="s">
        <v>235</v>
      </c>
      <c r="I287" s="156" t="str">
        <f>+IF('5 Valoración Control'!I287="","",'5 Valoración Control'!I287)</f>
        <v/>
      </c>
      <c r="J287" s="800"/>
      <c r="K287" s="803"/>
      <c r="L287" s="812"/>
      <c r="M287" s="203"/>
      <c r="N287" s="204"/>
      <c r="O287" s="67"/>
      <c r="P287" s="67"/>
      <c r="Q287" s="205"/>
      <c r="R287" s="206"/>
      <c r="S287" s="208"/>
      <c r="T287" s="205"/>
      <c r="U287" s="67"/>
      <c r="V287" s="207"/>
      <c r="W287" s="207"/>
      <c r="X287" s="209"/>
      <c r="Y287" s="204"/>
      <c r="Z287" s="67"/>
      <c r="AA287" s="124"/>
      <c r="AB287" s="210"/>
    </row>
    <row r="288" spans="1:28" x14ac:dyDescent="0.25">
      <c r="A288" s="797"/>
      <c r="B288" s="806"/>
      <c r="C288" s="800"/>
      <c r="D288" s="803"/>
      <c r="E288" s="809"/>
      <c r="F288" s="817" t="s">
        <v>237</v>
      </c>
      <c r="G288" s="806" t="str">
        <f>+IF('5 Valoración Control'!G288="","",'5 Valoración Control'!G288)</f>
        <v/>
      </c>
      <c r="H288" s="158" t="s">
        <v>233</v>
      </c>
      <c r="I288" s="156" t="str">
        <f>+IF('5 Valoración Control'!I288="","",'5 Valoración Control'!I288)</f>
        <v/>
      </c>
      <c r="J288" s="800"/>
      <c r="K288" s="803"/>
      <c r="L288" s="812"/>
      <c r="M288" s="203"/>
      <c r="N288" s="204"/>
      <c r="O288" s="67"/>
      <c r="P288" s="67"/>
      <c r="Q288" s="205"/>
      <c r="R288" s="206"/>
      <c r="S288" s="208"/>
      <c r="T288" s="205"/>
      <c r="U288" s="67"/>
      <c r="V288" s="207"/>
      <c r="W288" s="207"/>
      <c r="X288" s="209"/>
      <c r="Y288" s="204"/>
      <c r="Z288" s="67"/>
      <c r="AA288" s="124"/>
      <c r="AB288" s="210"/>
    </row>
    <row r="289" spans="1:28" x14ac:dyDescent="0.25">
      <c r="A289" s="797"/>
      <c r="B289" s="806"/>
      <c r="C289" s="800"/>
      <c r="D289" s="803"/>
      <c r="E289" s="809"/>
      <c r="F289" s="817"/>
      <c r="G289" s="806"/>
      <c r="H289" s="158" t="s">
        <v>234</v>
      </c>
      <c r="I289" s="156" t="str">
        <f>+IF('5 Valoración Control'!I289="","",'5 Valoración Control'!I289)</f>
        <v/>
      </c>
      <c r="J289" s="800"/>
      <c r="K289" s="803"/>
      <c r="L289" s="812"/>
      <c r="M289" s="203"/>
      <c r="N289" s="204"/>
      <c r="O289" s="67"/>
      <c r="P289" s="67"/>
      <c r="Q289" s="205"/>
      <c r="R289" s="206"/>
      <c r="S289" s="208"/>
      <c r="T289" s="205"/>
      <c r="U289" s="67"/>
      <c r="V289" s="207"/>
      <c r="W289" s="207"/>
      <c r="X289" s="209"/>
      <c r="Y289" s="204"/>
      <c r="Z289" s="67"/>
      <c r="AA289" s="124"/>
      <c r="AB289" s="210"/>
    </row>
    <row r="290" spans="1:28" x14ac:dyDescent="0.25">
      <c r="A290" s="797"/>
      <c r="B290" s="806"/>
      <c r="C290" s="800"/>
      <c r="D290" s="803"/>
      <c r="E290" s="809"/>
      <c r="F290" s="817"/>
      <c r="G290" s="806"/>
      <c r="H290" s="158" t="s">
        <v>235</v>
      </c>
      <c r="I290" s="156" t="str">
        <f>+IF('5 Valoración Control'!I290="","",'5 Valoración Control'!I290)</f>
        <v/>
      </c>
      <c r="J290" s="800"/>
      <c r="K290" s="803"/>
      <c r="L290" s="812"/>
      <c r="M290" s="203"/>
      <c r="N290" s="204"/>
      <c r="O290" s="67"/>
      <c r="P290" s="67"/>
      <c r="Q290" s="205"/>
      <c r="R290" s="206"/>
      <c r="S290" s="208"/>
      <c r="T290" s="205"/>
      <c r="U290" s="67"/>
      <c r="V290" s="207"/>
      <c r="W290" s="207"/>
      <c r="X290" s="209"/>
      <c r="Y290" s="204"/>
      <c r="Z290" s="67"/>
      <c r="AA290" s="124"/>
      <c r="AB290" s="210"/>
    </row>
    <row r="291" spans="1:28" x14ac:dyDescent="0.25">
      <c r="A291" s="797"/>
      <c r="B291" s="806"/>
      <c r="C291" s="800"/>
      <c r="D291" s="803"/>
      <c r="E291" s="809"/>
      <c r="F291" s="817" t="s">
        <v>238</v>
      </c>
      <c r="G291" s="806" t="str">
        <f>+IF('5 Valoración Control'!G291="","",'5 Valoración Control'!G291)</f>
        <v/>
      </c>
      <c r="H291" s="158" t="s">
        <v>233</v>
      </c>
      <c r="I291" s="156" t="str">
        <f>+IF('5 Valoración Control'!I291="","",'5 Valoración Control'!I291)</f>
        <v/>
      </c>
      <c r="J291" s="800"/>
      <c r="K291" s="803"/>
      <c r="L291" s="812"/>
      <c r="M291" s="203"/>
      <c r="N291" s="204"/>
      <c r="O291" s="67"/>
      <c r="P291" s="67"/>
      <c r="Q291" s="205"/>
      <c r="R291" s="206"/>
      <c r="S291" s="208"/>
      <c r="T291" s="205"/>
      <c r="U291" s="67"/>
      <c r="V291" s="207"/>
      <c r="W291" s="207"/>
      <c r="X291" s="209"/>
      <c r="Y291" s="204"/>
      <c r="Z291" s="67"/>
      <c r="AA291" s="124"/>
      <c r="AB291" s="210"/>
    </row>
    <row r="292" spans="1:28" x14ac:dyDescent="0.25">
      <c r="A292" s="797"/>
      <c r="B292" s="806"/>
      <c r="C292" s="800"/>
      <c r="D292" s="803"/>
      <c r="E292" s="809"/>
      <c r="F292" s="817"/>
      <c r="G292" s="806"/>
      <c r="H292" s="158" t="s">
        <v>234</v>
      </c>
      <c r="I292" s="156" t="str">
        <f>+IF('5 Valoración Control'!I292="","",'5 Valoración Control'!I292)</f>
        <v/>
      </c>
      <c r="J292" s="800"/>
      <c r="K292" s="803"/>
      <c r="L292" s="812"/>
      <c r="M292" s="203"/>
      <c r="N292" s="204"/>
      <c r="O292" s="67"/>
      <c r="P292" s="67"/>
      <c r="Q292" s="205"/>
      <c r="R292" s="206"/>
      <c r="S292" s="208"/>
      <c r="T292" s="205"/>
      <c r="U292" s="67"/>
      <c r="V292" s="207"/>
      <c r="W292" s="207"/>
      <c r="X292" s="209"/>
      <c r="Y292" s="204"/>
      <c r="Z292" s="67"/>
      <c r="AA292" s="124"/>
      <c r="AB292" s="210"/>
    </row>
    <row r="293" spans="1:28" x14ac:dyDescent="0.25">
      <c r="A293" s="797"/>
      <c r="B293" s="806"/>
      <c r="C293" s="800"/>
      <c r="D293" s="803"/>
      <c r="E293" s="809"/>
      <c r="F293" s="817"/>
      <c r="G293" s="806"/>
      <c r="H293" s="158" t="s">
        <v>235</v>
      </c>
      <c r="I293" s="156" t="str">
        <f>+IF('5 Valoración Control'!I293="","",'5 Valoración Control'!I293)</f>
        <v/>
      </c>
      <c r="J293" s="800"/>
      <c r="K293" s="803"/>
      <c r="L293" s="812"/>
      <c r="M293" s="203"/>
      <c r="N293" s="204"/>
      <c r="O293" s="67"/>
      <c r="P293" s="67"/>
      <c r="Q293" s="205"/>
      <c r="R293" s="206"/>
      <c r="S293" s="208"/>
      <c r="T293" s="205"/>
      <c r="U293" s="67"/>
      <c r="V293" s="207"/>
      <c r="W293" s="207"/>
      <c r="X293" s="209"/>
      <c r="Y293" s="204"/>
      <c r="Z293" s="67"/>
      <c r="AA293" s="124"/>
      <c r="AB293" s="210"/>
    </row>
    <row r="294" spans="1:28" x14ac:dyDescent="0.25">
      <c r="A294" s="797"/>
      <c r="B294" s="806"/>
      <c r="C294" s="800"/>
      <c r="D294" s="803"/>
      <c r="E294" s="809"/>
      <c r="F294" s="817" t="s">
        <v>239</v>
      </c>
      <c r="G294" s="806" t="str">
        <f>+IF('5 Valoración Control'!G294="","",'5 Valoración Control'!G294)</f>
        <v/>
      </c>
      <c r="H294" s="158" t="s">
        <v>233</v>
      </c>
      <c r="I294" s="156" t="str">
        <f>+IF('5 Valoración Control'!I294="","",'5 Valoración Control'!I294)</f>
        <v/>
      </c>
      <c r="J294" s="800"/>
      <c r="K294" s="803"/>
      <c r="L294" s="812"/>
      <c r="M294" s="203"/>
      <c r="N294" s="204"/>
      <c r="O294" s="67"/>
      <c r="P294" s="67"/>
      <c r="Q294" s="205"/>
      <c r="R294" s="206"/>
      <c r="S294" s="208"/>
      <c r="T294" s="205"/>
      <c r="U294" s="67"/>
      <c r="V294" s="207"/>
      <c r="W294" s="207"/>
      <c r="X294" s="209"/>
      <c r="Y294" s="204"/>
      <c r="Z294" s="67"/>
      <c r="AA294" s="124"/>
      <c r="AB294" s="210"/>
    </row>
    <row r="295" spans="1:28" x14ac:dyDescent="0.25">
      <c r="A295" s="797"/>
      <c r="B295" s="806"/>
      <c r="C295" s="800"/>
      <c r="D295" s="803"/>
      <c r="E295" s="809"/>
      <c r="F295" s="817"/>
      <c r="G295" s="806"/>
      <c r="H295" s="158" t="s">
        <v>234</v>
      </c>
      <c r="I295" s="156" t="str">
        <f>+IF('5 Valoración Control'!I295="","",'5 Valoración Control'!I295)</f>
        <v/>
      </c>
      <c r="J295" s="800"/>
      <c r="K295" s="803"/>
      <c r="L295" s="812"/>
      <c r="M295" s="203"/>
      <c r="N295" s="204"/>
      <c r="O295" s="67"/>
      <c r="P295" s="67"/>
      <c r="Q295" s="205"/>
      <c r="R295" s="206"/>
      <c r="S295" s="208"/>
      <c r="T295" s="205"/>
      <c r="U295" s="67"/>
      <c r="V295" s="207"/>
      <c r="W295" s="207"/>
      <c r="X295" s="209"/>
      <c r="Y295" s="204"/>
      <c r="Z295" s="67"/>
      <c r="AA295" s="124"/>
      <c r="AB295" s="210"/>
    </row>
    <row r="296" spans="1:28" ht="12.75" thickBot="1" x14ac:dyDescent="0.3">
      <c r="A296" s="798"/>
      <c r="B296" s="807"/>
      <c r="C296" s="801"/>
      <c r="D296" s="804"/>
      <c r="E296" s="810"/>
      <c r="F296" s="818"/>
      <c r="G296" s="807"/>
      <c r="H296" s="159" t="s">
        <v>235</v>
      </c>
      <c r="I296" s="157" t="str">
        <f>+IF('5 Valoración Control'!I296="","",'5 Valoración Control'!I296)</f>
        <v/>
      </c>
      <c r="J296" s="801"/>
      <c r="K296" s="804"/>
      <c r="L296" s="813"/>
      <c r="M296" s="217"/>
      <c r="N296" s="218"/>
      <c r="O296" s="81"/>
      <c r="P296" s="81"/>
      <c r="Q296" s="219"/>
      <c r="R296" s="220"/>
      <c r="S296" s="222"/>
      <c r="T296" s="219"/>
      <c r="U296" s="81"/>
      <c r="V296" s="221"/>
      <c r="W296" s="221"/>
      <c r="X296" s="223"/>
      <c r="Y296" s="218"/>
      <c r="Z296" s="81"/>
      <c r="AA296" s="126"/>
      <c r="AB296" s="224"/>
    </row>
    <row r="297" spans="1:28" x14ac:dyDescent="0.25">
      <c r="A297" s="796" t="str">
        <f>'1 Contexto e Identificación'!$A$30</f>
        <v>R20</v>
      </c>
      <c r="B297" s="805" t="str">
        <f>+'1 Contexto e Identificación'!$E$30</f>
        <v xml:space="preserve">  </v>
      </c>
      <c r="C297" s="799" t="str">
        <f>+'4 Mapa Calor Inherente'!$C$31</f>
        <v/>
      </c>
      <c r="D297" s="802" t="str">
        <f>+'4 Mapa Calor Inherente'!$D$31</f>
        <v/>
      </c>
      <c r="E297" s="808" t="str">
        <f>+'4 Mapa Calor Inherente'!$E$31</f>
        <v/>
      </c>
      <c r="F297" s="819" t="s">
        <v>232</v>
      </c>
      <c r="G297" s="805" t="str">
        <f>+IF('5 Valoración Control'!G297="","",'5 Valoración Control'!G297)</f>
        <v/>
      </c>
      <c r="H297" s="160" t="s">
        <v>233</v>
      </c>
      <c r="I297" s="148" t="str">
        <f>+IF('5 Valoración Control'!I297="","",'5 Valoración Control'!I297)</f>
        <v/>
      </c>
      <c r="J297" s="799" t="str">
        <f>+'6 Mapa Calor Residual'!$C$31</f>
        <v/>
      </c>
      <c r="K297" s="802" t="str">
        <f>+'6 Mapa Calor Residual'!$D$31</f>
        <v/>
      </c>
      <c r="L297" s="811"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97"/>
      <c r="B298" s="806"/>
      <c r="C298" s="800"/>
      <c r="D298" s="803"/>
      <c r="E298" s="809"/>
      <c r="F298" s="817"/>
      <c r="G298" s="806"/>
      <c r="H298" s="158" t="s">
        <v>234</v>
      </c>
      <c r="I298" s="156" t="str">
        <f>+IF('5 Valoración Control'!I298="","",'5 Valoración Control'!I298)</f>
        <v/>
      </c>
      <c r="J298" s="800"/>
      <c r="K298" s="803"/>
      <c r="L298" s="812"/>
      <c r="M298" s="203"/>
      <c r="N298" s="204"/>
      <c r="O298" s="67"/>
      <c r="P298" s="67"/>
      <c r="Q298" s="205"/>
      <c r="R298" s="206"/>
      <c r="S298" s="208"/>
      <c r="T298" s="205"/>
      <c r="U298" s="67"/>
      <c r="V298" s="207"/>
      <c r="W298" s="207"/>
      <c r="X298" s="209"/>
      <c r="Y298" s="204"/>
      <c r="Z298" s="67"/>
      <c r="AA298" s="124"/>
      <c r="AB298" s="210"/>
    </row>
    <row r="299" spans="1:28" x14ac:dyDescent="0.25">
      <c r="A299" s="797"/>
      <c r="B299" s="806"/>
      <c r="C299" s="800"/>
      <c r="D299" s="803"/>
      <c r="E299" s="809"/>
      <c r="F299" s="817"/>
      <c r="G299" s="806"/>
      <c r="H299" s="158" t="s">
        <v>235</v>
      </c>
      <c r="I299" s="156" t="str">
        <f>+IF('5 Valoración Control'!I299="","",'5 Valoración Control'!I299)</f>
        <v/>
      </c>
      <c r="J299" s="800"/>
      <c r="K299" s="803"/>
      <c r="L299" s="812"/>
      <c r="M299" s="203"/>
      <c r="N299" s="204"/>
      <c r="O299" s="67"/>
      <c r="P299" s="67"/>
      <c r="Q299" s="205"/>
      <c r="R299" s="206"/>
      <c r="S299" s="208"/>
      <c r="T299" s="205"/>
      <c r="U299" s="67"/>
      <c r="V299" s="207"/>
      <c r="W299" s="207"/>
      <c r="X299" s="209"/>
      <c r="Y299" s="204"/>
      <c r="Z299" s="67"/>
      <c r="AA299" s="124"/>
      <c r="AB299" s="210"/>
    </row>
    <row r="300" spans="1:28" x14ac:dyDescent="0.25">
      <c r="A300" s="797"/>
      <c r="B300" s="806"/>
      <c r="C300" s="800"/>
      <c r="D300" s="803"/>
      <c r="E300" s="809"/>
      <c r="F300" s="817" t="s">
        <v>236</v>
      </c>
      <c r="G300" s="806" t="str">
        <f>+IF('5 Valoración Control'!G300="","",'5 Valoración Control'!G300)</f>
        <v/>
      </c>
      <c r="H300" s="158" t="s">
        <v>233</v>
      </c>
      <c r="I300" s="156" t="str">
        <f>+IF('5 Valoración Control'!I300="","",'5 Valoración Control'!I300)</f>
        <v/>
      </c>
      <c r="J300" s="800"/>
      <c r="K300" s="803"/>
      <c r="L300" s="812"/>
      <c r="M300" s="203"/>
      <c r="N300" s="204"/>
      <c r="O300" s="67"/>
      <c r="P300" s="67"/>
      <c r="Q300" s="205"/>
      <c r="R300" s="206"/>
      <c r="S300" s="208"/>
      <c r="T300" s="205"/>
      <c r="U300" s="67"/>
      <c r="V300" s="207"/>
      <c r="W300" s="207"/>
      <c r="X300" s="209"/>
      <c r="Y300" s="204"/>
      <c r="Z300" s="67"/>
      <c r="AA300" s="124"/>
      <c r="AB300" s="210"/>
    </row>
    <row r="301" spans="1:28" x14ac:dyDescent="0.25">
      <c r="A301" s="797"/>
      <c r="B301" s="806"/>
      <c r="C301" s="800"/>
      <c r="D301" s="803"/>
      <c r="E301" s="809"/>
      <c r="F301" s="817"/>
      <c r="G301" s="806"/>
      <c r="H301" s="158" t="s">
        <v>234</v>
      </c>
      <c r="I301" s="156" t="str">
        <f>+IF('5 Valoración Control'!I301="","",'5 Valoración Control'!I301)</f>
        <v/>
      </c>
      <c r="J301" s="800"/>
      <c r="K301" s="803"/>
      <c r="L301" s="812"/>
      <c r="M301" s="203"/>
      <c r="N301" s="204"/>
      <c r="O301" s="67"/>
      <c r="P301" s="67"/>
      <c r="Q301" s="205"/>
      <c r="R301" s="206"/>
      <c r="S301" s="208"/>
      <c r="T301" s="205"/>
      <c r="U301" s="67"/>
      <c r="V301" s="207"/>
      <c r="W301" s="207"/>
      <c r="X301" s="209"/>
      <c r="Y301" s="204"/>
      <c r="Z301" s="67"/>
      <c r="AA301" s="124"/>
      <c r="AB301" s="210"/>
    </row>
    <row r="302" spans="1:28" x14ac:dyDescent="0.25">
      <c r="A302" s="797"/>
      <c r="B302" s="806"/>
      <c r="C302" s="800"/>
      <c r="D302" s="803"/>
      <c r="E302" s="809"/>
      <c r="F302" s="817"/>
      <c r="G302" s="806"/>
      <c r="H302" s="158" t="s">
        <v>235</v>
      </c>
      <c r="I302" s="156" t="str">
        <f>+IF('5 Valoración Control'!I302="","",'5 Valoración Control'!I302)</f>
        <v/>
      </c>
      <c r="J302" s="800"/>
      <c r="K302" s="803"/>
      <c r="L302" s="812"/>
      <c r="M302" s="203"/>
      <c r="N302" s="204"/>
      <c r="O302" s="67"/>
      <c r="P302" s="67"/>
      <c r="Q302" s="205"/>
      <c r="R302" s="206"/>
      <c r="S302" s="208"/>
      <c r="T302" s="205"/>
      <c r="U302" s="67"/>
      <c r="V302" s="207"/>
      <c r="W302" s="207"/>
      <c r="X302" s="209"/>
      <c r="Y302" s="204"/>
      <c r="Z302" s="67"/>
      <c r="AA302" s="124"/>
      <c r="AB302" s="210"/>
    </row>
    <row r="303" spans="1:28" x14ac:dyDescent="0.25">
      <c r="A303" s="797"/>
      <c r="B303" s="806"/>
      <c r="C303" s="800"/>
      <c r="D303" s="803"/>
      <c r="E303" s="809"/>
      <c r="F303" s="817" t="s">
        <v>237</v>
      </c>
      <c r="G303" s="806" t="str">
        <f>+IF('5 Valoración Control'!G303="","",'5 Valoración Control'!G303)</f>
        <v/>
      </c>
      <c r="H303" s="158" t="s">
        <v>233</v>
      </c>
      <c r="I303" s="156" t="str">
        <f>+IF('5 Valoración Control'!I303="","",'5 Valoración Control'!I303)</f>
        <v/>
      </c>
      <c r="J303" s="800"/>
      <c r="K303" s="803"/>
      <c r="L303" s="812"/>
      <c r="M303" s="203"/>
      <c r="N303" s="204"/>
      <c r="O303" s="67"/>
      <c r="P303" s="67"/>
      <c r="Q303" s="205"/>
      <c r="R303" s="206"/>
      <c r="S303" s="208"/>
      <c r="T303" s="205"/>
      <c r="U303" s="67"/>
      <c r="V303" s="207"/>
      <c r="W303" s="207"/>
      <c r="X303" s="209"/>
      <c r="Y303" s="204"/>
      <c r="Z303" s="67"/>
      <c r="AA303" s="124"/>
      <c r="AB303" s="210"/>
    </row>
    <row r="304" spans="1:28" x14ac:dyDescent="0.25">
      <c r="A304" s="797"/>
      <c r="B304" s="806"/>
      <c r="C304" s="800"/>
      <c r="D304" s="803"/>
      <c r="E304" s="809"/>
      <c r="F304" s="817"/>
      <c r="G304" s="806"/>
      <c r="H304" s="158" t="s">
        <v>234</v>
      </c>
      <c r="I304" s="156" t="str">
        <f>+IF('5 Valoración Control'!I304="","",'5 Valoración Control'!I304)</f>
        <v/>
      </c>
      <c r="J304" s="800"/>
      <c r="K304" s="803"/>
      <c r="L304" s="812"/>
      <c r="M304" s="203"/>
      <c r="N304" s="204"/>
      <c r="O304" s="67"/>
      <c r="P304" s="67"/>
      <c r="Q304" s="205"/>
      <c r="R304" s="206"/>
      <c r="S304" s="208"/>
      <c r="T304" s="205"/>
      <c r="U304" s="67"/>
      <c r="V304" s="207"/>
      <c r="W304" s="207"/>
      <c r="X304" s="209"/>
      <c r="Y304" s="204"/>
      <c r="Z304" s="67"/>
      <c r="AA304" s="124"/>
      <c r="AB304" s="210"/>
    </row>
    <row r="305" spans="1:28" x14ac:dyDescent="0.25">
      <c r="A305" s="797"/>
      <c r="B305" s="806"/>
      <c r="C305" s="800"/>
      <c r="D305" s="803"/>
      <c r="E305" s="809"/>
      <c r="F305" s="817"/>
      <c r="G305" s="806"/>
      <c r="H305" s="158" t="s">
        <v>235</v>
      </c>
      <c r="I305" s="156" t="str">
        <f>+IF('5 Valoración Control'!I305="","",'5 Valoración Control'!I305)</f>
        <v/>
      </c>
      <c r="J305" s="800"/>
      <c r="K305" s="803"/>
      <c r="L305" s="812"/>
      <c r="M305" s="203"/>
      <c r="N305" s="204"/>
      <c r="O305" s="67"/>
      <c r="P305" s="67"/>
      <c r="Q305" s="205"/>
      <c r="R305" s="206"/>
      <c r="S305" s="208"/>
      <c r="T305" s="205"/>
      <c r="U305" s="67"/>
      <c r="V305" s="207"/>
      <c r="W305" s="207"/>
      <c r="X305" s="209"/>
      <c r="Y305" s="204"/>
      <c r="Z305" s="67"/>
      <c r="AA305" s="124"/>
      <c r="AB305" s="210"/>
    </row>
    <row r="306" spans="1:28" x14ac:dyDescent="0.25">
      <c r="A306" s="797"/>
      <c r="B306" s="806"/>
      <c r="C306" s="800"/>
      <c r="D306" s="803"/>
      <c r="E306" s="809"/>
      <c r="F306" s="817" t="s">
        <v>238</v>
      </c>
      <c r="G306" s="806" t="str">
        <f>+IF('5 Valoración Control'!G306="","",'5 Valoración Control'!G306)</f>
        <v/>
      </c>
      <c r="H306" s="158" t="s">
        <v>233</v>
      </c>
      <c r="I306" s="156" t="str">
        <f>+IF('5 Valoración Control'!I306="","",'5 Valoración Control'!I306)</f>
        <v/>
      </c>
      <c r="J306" s="800"/>
      <c r="K306" s="803"/>
      <c r="L306" s="812"/>
      <c r="M306" s="203"/>
      <c r="N306" s="204"/>
      <c r="O306" s="67"/>
      <c r="P306" s="67"/>
      <c r="Q306" s="205"/>
      <c r="R306" s="206"/>
      <c r="S306" s="208"/>
      <c r="T306" s="205"/>
      <c r="U306" s="67"/>
      <c r="V306" s="207"/>
      <c r="W306" s="207"/>
      <c r="X306" s="209"/>
      <c r="Y306" s="204"/>
      <c r="Z306" s="67"/>
      <c r="AA306" s="124"/>
      <c r="AB306" s="210"/>
    </row>
    <row r="307" spans="1:28" x14ac:dyDescent="0.25">
      <c r="A307" s="797"/>
      <c r="B307" s="806"/>
      <c r="C307" s="800"/>
      <c r="D307" s="803"/>
      <c r="E307" s="809"/>
      <c r="F307" s="817"/>
      <c r="G307" s="806"/>
      <c r="H307" s="158" t="s">
        <v>234</v>
      </c>
      <c r="I307" s="156" t="str">
        <f>+IF('5 Valoración Control'!I307="","",'5 Valoración Control'!I307)</f>
        <v/>
      </c>
      <c r="J307" s="800"/>
      <c r="K307" s="803"/>
      <c r="L307" s="812"/>
      <c r="M307" s="203"/>
      <c r="N307" s="204"/>
      <c r="O307" s="67"/>
      <c r="P307" s="67"/>
      <c r="Q307" s="205"/>
      <c r="R307" s="206"/>
      <c r="S307" s="208"/>
      <c r="T307" s="205"/>
      <c r="U307" s="67"/>
      <c r="V307" s="207"/>
      <c r="W307" s="207"/>
      <c r="X307" s="209"/>
      <c r="Y307" s="204"/>
      <c r="Z307" s="67"/>
      <c r="AA307" s="124"/>
      <c r="AB307" s="210"/>
    </row>
    <row r="308" spans="1:28" x14ac:dyDescent="0.25">
      <c r="A308" s="797"/>
      <c r="B308" s="806"/>
      <c r="C308" s="800"/>
      <c r="D308" s="803"/>
      <c r="E308" s="809"/>
      <c r="F308" s="817"/>
      <c r="G308" s="806"/>
      <c r="H308" s="158" t="s">
        <v>235</v>
      </c>
      <c r="I308" s="156" t="str">
        <f>+IF('5 Valoración Control'!I308="","",'5 Valoración Control'!I308)</f>
        <v/>
      </c>
      <c r="J308" s="800"/>
      <c r="K308" s="803"/>
      <c r="L308" s="812"/>
      <c r="M308" s="203"/>
      <c r="N308" s="204"/>
      <c r="O308" s="67"/>
      <c r="P308" s="67"/>
      <c r="Q308" s="205"/>
      <c r="R308" s="206"/>
      <c r="S308" s="208"/>
      <c r="T308" s="205"/>
      <c r="U308" s="67"/>
      <c r="V308" s="207"/>
      <c r="W308" s="207"/>
      <c r="X308" s="209"/>
      <c r="Y308" s="204"/>
      <c r="Z308" s="67"/>
      <c r="AA308" s="124"/>
      <c r="AB308" s="210"/>
    </row>
    <row r="309" spans="1:28" x14ac:dyDescent="0.25">
      <c r="A309" s="797"/>
      <c r="B309" s="806"/>
      <c r="C309" s="800"/>
      <c r="D309" s="803"/>
      <c r="E309" s="809"/>
      <c r="F309" s="817" t="s">
        <v>239</v>
      </c>
      <c r="G309" s="806" t="str">
        <f>+IF('5 Valoración Control'!G309="","",'5 Valoración Control'!G309)</f>
        <v/>
      </c>
      <c r="H309" s="158" t="s">
        <v>233</v>
      </c>
      <c r="I309" s="156" t="str">
        <f>+IF('5 Valoración Control'!I309="","",'5 Valoración Control'!I309)</f>
        <v/>
      </c>
      <c r="J309" s="800"/>
      <c r="K309" s="803"/>
      <c r="L309" s="812"/>
      <c r="M309" s="203"/>
      <c r="N309" s="204"/>
      <c r="O309" s="67"/>
      <c r="P309" s="67"/>
      <c r="Q309" s="205"/>
      <c r="R309" s="206"/>
      <c r="S309" s="208"/>
      <c r="T309" s="205"/>
      <c r="U309" s="67"/>
      <c r="V309" s="207"/>
      <c r="W309" s="207"/>
      <c r="X309" s="209"/>
      <c r="Y309" s="204"/>
      <c r="Z309" s="67"/>
      <c r="AA309" s="124"/>
      <c r="AB309" s="210"/>
    </row>
    <row r="310" spans="1:28" x14ac:dyDescent="0.25">
      <c r="A310" s="797"/>
      <c r="B310" s="806"/>
      <c r="C310" s="800"/>
      <c r="D310" s="803"/>
      <c r="E310" s="809"/>
      <c r="F310" s="817"/>
      <c r="G310" s="806"/>
      <c r="H310" s="158" t="s">
        <v>234</v>
      </c>
      <c r="I310" s="156" t="str">
        <f>+IF('5 Valoración Control'!I310="","",'5 Valoración Control'!I310)</f>
        <v/>
      </c>
      <c r="J310" s="800"/>
      <c r="K310" s="803"/>
      <c r="L310" s="812"/>
      <c r="M310" s="203"/>
      <c r="N310" s="204"/>
      <c r="O310" s="67"/>
      <c r="P310" s="67"/>
      <c r="Q310" s="205"/>
      <c r="R310" s="206"/>
      <c r="S310" s="208"/>
      <c r="T310" s="205"/>
      <c r="U310" s="67"/>
      <c r="V310" s="207"/>
      <c r="W310" s="207"/>
      <c r="X310" s="209"/>
      <c r="Y310" s="204"/>
      <c r="Z310" s="67"/>
      <c r="AA310" s="124"/>
      <c r="AB310" s="210"/>
    </row>
    <row r="311" spans="1:28" ht="12.75" thickBot="1" x14ac:dyDescent="0.3">
      <c r="A311" s="798"/>
      <c r="B311" s="807"/>
      <c r="C311" s="801"/>
      <c r="D311" s="804"/>
      <c r="E311" s="810"/>
      <c r="F311" s="818"/>
      <c r="G311" s="807"/>
      <c r="H311" s="159" t="s">
        <v>235</v>
      </c>
      <c r="I311" s="157" t="str">
        <f>+IF('5 Valoración Control'!I311="","",'5 Valoración Control'!I311)</f>
        <v/>
      </c>
      <c r="J311" s="801"/>
      <c r="K311" s="804"/>
      <c r="L311" s="813"/>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7" zoomScaleNormal="100" zoomScaleSheetLayoutView="55" workbookViewId="0">
      <selection activeCell="B40" sqref="B40:B5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31.7109375" style="52" customWidth="1"/>
    <col min="10" max="10" width="19.7109375" style="52" customWidth="1"/>
    <col min="11" max="11" width="16.7109375" style="52" customWidth="1"/>
    <col min="12" max="12" width="11" style="233" customWidth="1"/>
    <col min="13" max="13" width="10.7109375" style="233" customWidth="1"/>
    <col min="14" max="14" width="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9"/>
      <c r="B1" s="841" t="s">
        <v>140</v>
      </c>
      <c r="C1" s="841"/>
      <c r="D1" s="841"/>
      <c r="E1" s="841"/>
      <c r="F1" s="841"/>
      <c r="G1" s="841"/>
      <c r="H1" s="841"/>
      <c r="I1" s="841"/>
      <c r="J1" s="841"/>
      <c r="K1" s="841"/>
      <c r="L1" s="841"/>
      <c r="M1" s="841"/>
      <c r="N1" s="645" t="s">
        <v>354</v>
      </c>
      <c r="O1" s="645"/>
      <c r="P1" s="516"/>
      <c r="S1" s="516"/>
      <c r="T1" s="516"/>
      <c r="AA1" s="516"/>
      <c r="AB1" s="516"/>
      <c r="AC1" s="516"/>
      <c r="AD1" s="516"/>
      <c r="AE1" s="516"/>
    </row>
    <row r="2" spans="1:33" ht="15" customHeight="1" x14ac:dyDescent="0.25">
      <c r="A2" s="619"/>
      <c r="B2" s="841"/>
      <c r="C2" s="841"/>
      <c r="D2" s="841"/>
      <c r="E2" s="841"/>
      <c r="F2" s="841"/>
      <c r="G2" s="841"/>
      <c r="H2" s="841"/>
      <c r="I2" s="841"/>
      <c r="J2" s="841"/>
      <c r="K2" s="841"/>
      <c r="L2" s="841"/>
      <c r="M2" s="841"/>
      <c r="N2" s="843" t="s">
        <v>355</v>
      </c>
      <c r="O2" s="844"/>
      <c r="P2" s="516"/>
      <c r="S2" s="516"/>
      <c r="T2" s="516"/>
      <c r="AA2" s="516"/>
      <c r="AB2" s="516"/>
      <c r="AC2" s="516"/>
      <c r="AD2" s="516"/>
      <c r="AE2" s="516"/>
    </row>
    <row r="3" spans="1:33" ht="15" customHeight="1" x14ac:dyDescent="0.25">
      <c r="A3" s="619"/>
      <c r="B3" s="841"/>
      <c r="C3" s="841"/>
      <c r="D3" s="841"/>
      <c r="E3" s="841"/>
      <c r="F3" s="841"/>
      <c r="G3" s="841"/>
      <c r="H3" s="841"/>
      <c r="I3" s="841"/>
      <c r="J3" s="841"/>
      <c r="K3" s="841"/>
      <c r="L3" s="841"/>
      <c r="M3" s="841"/>
      <c r="N3" s="845" t="s">
        <v>356</v>
      </c>
      <c r="O3" s="846"/>
      <c r="P3" s="516"/>
      <c r="S3" s="516"/>
      <c r="T3" s="516"/>
      <c r="AA3" s="516"/>
      <c r="AB3" s="516"/>
      <c r="AC3" s="516"/>
      <c r="AD3" s="516"/>
      <c r="AE3" s="516"/>
    </row>
    <row r="4" spans="1:33" s="174" customFormat="1" ht="15" customHeight="1" x14ac:dyDescent="0.2">
      <c r="A4" s="620"/>
      <c r="B4" s="842"/>
      <c r="C4" s="842"/>
      <c r="D4" s="842"/>
      <c r="E4" s="842"/>
      <c r="F4" s="842"/>
      <c r="G4" s="842"/>
      <c r="H4" s="842"/>
      <c r="I4" s="842"/>
      <c r="J4" s="842"/>
      <c r="K4" s="842"/>
      <c r="L4" s="842"/>
      <c r="M4" s="842"/>
      <c r="N4" s="843" t="s">
        <v>360</v>
      </c>
      <c r="O4" s="844"/>
      <c r="Q4" s="175"/>
      <c r="R4" s="175"/>
      <c r="AA4" s="177"/>
      <c r="AB4" s="177"/>
      <c r="AC4" s="177"/>
      <c r="AD4" s="177"/>
      <c r="AE4" s="177"/>
    </row>
    <row r="5" spans="1:33" s="174" customFormat="1" ht="28.5" customHeight="1" x14ac:dyDescent="0.2">
      <c r="A5" s="453" t="s">
        <v>14</v>
      </c>
      <c r="B5" s="832" t="str">
        <f>'1 Contexto e Identificación'!B6:E6</f>
        <v>PLANEACIÓN Y DIRECCIONAMIENTO ESTRATEGICO</v>
      </c>
      <c r="C5" s="833"/>
      <c r="D5" s="833"/>
      <c r="E5" s="833"/>
      <c r="F5" s="833"/>
      <c r="G5" s="833"/>
      <c r="H5" s="833"/>
      <c r="I5" s="833"/>
      <c r="J5" s="833"/>
      <c r="K5" s="833"/>
      <c r="L5" s="833"/>
      <c r="M5" s="834"/>
      <c r="R5" s="179"/>
      <c r="S5" s="47"/>
      <c r="T5" s="47"/>
      <c r="AA5" s="177"/>
      <c r="AB5" s="177"/>
      <c r="AC5" s="177"/>
      <c r="AD5" s="177"/>
      <c r="AE5" s="177"/>
    </row>
    <row r="6" spans="1:33" s="174" customFormat="1" ht="37.5" customHeight="1" x14ac:dyDescent="0.2">
      <c r="A6" s="446" t="s">
        <v>16</v>
      </c>
      <c r="B6" s="835" t="str">
        <f>'1 Contexto e Identificación'!B7:E7</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36"/>
      <c r="D6" s="836"/>
      <c r="E6" s="836"/>
      <c r="F6" s="836"/>
      <c r="G6" s="836"/>
      <c r="H6" s="836"/>
      <c r="I6" s="836"/>
      <c r="J6" s="836"/>
      <c r="K6" s="836"/>
      <c r="L6" s="836"/>
      <c r="M6" s="837"/>
      <c r="O6" s="824" t="s">
        <v>215</v>
      </c>
      <c r="P6" s="177"/>
      <c r="R6" s="179"/>
      <c r="S6" s="47"/>
      <c r="T6" s="47"/>
      <c r="AA6" s="177"/>
      <c r="AB6" s="177"/>
      <c r="AC6" s="177"/>
      <c r="AD6" s="177"/>
      <c r="AE6" s="177"/>
    </row>
    <row r="7" spans="1:33" s="174" customFormat="1" ht="18" customHeight="1" x14ac:dyDescent="0.2">
      <c r="A7" s="462"/>
      <c r="B7" s="344"/>
      <c r="C7" s="462"/>
      <c r="D7" s="463"/>
      <c r="E7" s="459"/>
      <c r="F7" s="459"/>
      <c r="G7" s="460"/>
      <c r="H7" s="461"/>
      <c r="I7" s="460"/>
      <c r="J7" s="461"/>
      <c r="K7" s="460"/>
      <c r="L7" s="849"/>
      <c r="M7" s="849"/>
      <c r="O7" s="824"/>
      <c r="P7" s="177"/>
      <c r="Q7" s="175"/>
      <c r="R7" s="175"/>
      <c r="AA7" s="177"/>
      <c r="AB7" s="177"/>
      <c r="AC7" s="177"/>
      <c r="AD7" s="177"/>
      <c r="AE7" s="177"/>
    </row>
    <row r="8" spans="1:33" s="174" customFormat="1" ht="6.75" customHeight="1" x14ac:dyDescent="0.2">
      <c r="A8" s="462"/>
      <c r="B8" s="344"/>
      <c r="C8" s="464"/>
      <c r="D8" s="465"/>
      <c r="E8" s="466"/>
      <c r="F8" s="467"/>
      <c r="G8" s="459"/>
      <c r="H8" s="468"/>
      <c r="I8" s="459"/>
      <c r="J8" s="468"/>
      <c r="K8" s="460"/>
      <c r="L8" s="849"/>
      <c r="M8" s="84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7" t="s">
        <v>241</v>
      </c>
      <c r="F10" s="693"/>
      <c r="G10" s="848"/>
      <c r="H10" s="47"/>
      <c r="I10" s="635" t="s">
        <v>259</v>
      </c>
      <c r="J10" s="636"/>
      <c r="K10" s="636"/>
      <c r="L10" s="636"/>
      <c r="M10" s="637"/>
      <c r="N10" s="643" t="s">
        <v>103</v>
      </c>
      <c r="O10" s="682"/>
      <c r="P10" s="682"/>
      <c r="Q10" s="683"/>
      <c r="R10" s="508"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509" t="s">
        <v>254</v>
      </c>
      <c r="S11" s="47"/>
      <c r="T11" s="47"/>
      <c r="V11" s="180"/>
      <c r="W11" s="180"/>
      <c r="X11" s="190"/>
      <c r="Y11" s="190"/>
      <c r="Z11" s="190"/>
      <c r="AA11" s="190"/>
      <c r="AB11" s="190"/>
      <c r="AC11" s="190"/>
      <c r="AD11" s="190"/>
      <c r="AE11" s="190"/>
      <c r="AF11" s="190"/>
      <c r="AG11" s="190"/>
    </row>
    <row r="12" spans="1:33" ht="102.75" customHeight="1" x14ac:dyDescent="0.2">
      <c r="A12" s="795" t="str">
        <f>'1 Contexto e Identificación'!$A$11</f>
        <v>R1</v>
      </c>
      <c r="B12" s="820" t="str">
        <f>+'1 Contexto e Identificación'!$E$11</f>
        <v>Posibilidad de recibir o solicitar cualquier dádiva o beneficio a nombre propio o de terceros para gestionar un proyecto de inversión sin el cumplimiento de los requisitos en el marco de la estrategia general de presupuestos participativos</v>
      </c>
      <c r="C12" s="438" t="s">
        <v>232</v>
      </c>
      <c r="D12" s="437" t="str">
        <f>+IF('5 Valoración Control'!G12="","",'5 Valoración Control'!G12)</f>
        <v xml:space="preserve">Inadecuado ejercicio de revisión y verificación de requisitos (formatos, estudios, conceptos, etc) para el trámite de registro y/o actualización del proyecto ante el Banco de Proyectos </v>
      </c>
      <c r="E12" s="814" t="str">
        <f>+'6 Mapa Calor Residual'!$C$12</f>
        <v>Rara vez</v>
      </c>
      <c r="F12" s="815" t="str">
        <f>+'6 Mapa Calor Residual'!$D$12</f>
        <v>Mayor</v>
      </c>
      <c r="G12" s="821" t="str">
        <f>+'6 Mapa Calor Residual'!$E$12</f>
        <v>Alto</v>
      </c>
      <c r="H12" s="236" t="str">
        <f>+IF('8 Mapa Riesgo, Plan Acción'!M12="","",'8 Mapa Riesgo, Plan Acción'!M12)</f>
        <v>Reducir_Mitigar</v>
      </c>
      <c r="I12" s="246" t="str">
        <f>+IF('8 Mapa Riesgo, Plan Acción'!N12="","",'8 Mapa Riesgo, Plan Acción'!N12)</f>
        <v>Elaborar dos (2) actas y/o informes de cumplimiento de requisitos en los proyectos que serán presentados ante el comité técnico de presupuestos participativos</v>
      </c>
      <c r="J12" s="243" t="str">
        <f>+IF('8 Mapa Riesgo, Plan Acción'!O12="","",'8 Mapa Riesgo, Plan Acción'!O12)</f>
        <v>Actas y/o informes semestrales de cumplimiento de requisitos de los proyectos</v>
      </c>
      <c r="K12" s="243" t="str">
        <f>+IF('8 Mapa Riesgo, Plan Acción'!P12="","",'8 Mapa Riesgo, Plan Acción'!P12)</f>
        <v>Líder de presupuestos participativos</v>
      </c>
      <c r="L12" s="260">
        <f>+IF('8 Mapa Riesgo, Plan Acción'!Q12="","",'8 Mapa Riesgo, Plan Acción'!Q12)</f>
        <v>44958</v>
      </c>
      <c r="M12" s="261">
        <f>+IF('8 Mapa Riesgo, Plan Acción'!R12="","",'8 Mapa Riesgo, Plan Acción'!R12)</f>
        <v>45275</v>
      </c>
      <c r="N12" s="247" t="str">
        <f>+IF('8 Mapa Riesgo, Plan Acción'!S12="","",'8 Mapa Riesgo, Plan Acción'!S12)</f>
        <v>Informar al jefe inmediato para tomar las medidas administrativas necesarias</v>
      </c>
      <c r="O12" s="243" t="str">
        <f>+IF('8 Mapa Riesgo, Plan Acción'!T12="","",'8 Mapa Riesgo, Plan Acción'!T12)</f>
        <v>Comunicación interna</v>
      </c>
      <c r="P12" s="243" t="str">
        <f>+IF('8 Mapa Riesgo, Plan Acción'!U12="","",'8 Mapa Riesgo, Plan Acción'!U12)</f>
        <v>Líder del Banco de Proyectos de la entidad</v>
      </c>
      <c r="Q12" s="156" t="str">
        <f>+IF('8 Mapa Riesgo, Plan Acción'!V12="","",'8 Mapa Riesgo, Plan Acción'!V12)</f>
        <v>Cuando se requiera</v>
      </c>
      <c r="R12" s="170" t="str">
        <f>+IF('8 Mapa Riesgo, Plan Acción'!W12="","",'8 Mapa Riesgo, Plan Acción'!W12)</f>
        <v>Número de fichas de verificación de requisitos de proyectos</v>
      </c>
      <c r="S12" s="201"/>
      <c r="T12" s="201"/>
      <c r="V12" s="180"/>
      <c r="W12" s="180"/>
      <c r="X12" s="190"/>
      <c r="Y12" s="190"/>
      <c r="Z12" s="190"/>
      <c r="AA12" s="202"/>
      <c r="AB12" s="202"/>
      <c r="AC12" s="202"/>
      <c r="AD12" s="202"/>
      <c r="AE12" s="202"/>
      <c r="AF12" s="190"/>
      <c r="AG12" s="190"/>
    </row>
    <row r="13" spans="1:33" ht="11.25" customHeight="1" x14ac:dyDescent="0.2">
      <c r="A13" s="797"/>
      <c r="B13" s="806"/>
      <c r="C13" s="817" t="s">
        <v>236</v>
      </c>
      <c r="D13" s="806" t="str">
        <f>+IF('5 Valoración Control'!G15="","",'5 Valoración Control'!G15)</f>
        <v/>
      </c>
      <c r="E13" s="800"/>
      <c r="F13" s="803"/>
      <c r="G13" s="80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1.25" customHeight="1" x14ac:dyDescent="0.2">
      <c r="A14" s="797"/>
      <c r="B14" s="806"/>
      <c r="C14" s="817"/>
      <c r="D14" s="806"/>
      <c r="E14" s="800"/>
      <c r="F14" s="803"/>
      <c r="G14" s="80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1.25" customHeight="1" x14ac:dyDescent="0.2">
      <c r="A15" s="797"/>
      <c r="B15" s="806"/>
      <c r="C15" s="817"/>
      <c r="D15" s="806"/>
      <c r="E15" s="800"/>
      <c r="F15" s="803"/>
      <c r="G15" s="80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1.25" customHeight="1" x14ac:dyDescent="0.2">
      <c r="A16" s="797"/>
      <c r="B16" s="806"/>
      <c r="C16" s="817" t="s">
        <v>237</v>
      </c>
      <c r="D16" s="806" t="str">
        <f>+IF('5 Valoración Control'!G18="","",'5 Valoración Control'!G18)</f>
        <v/>
      </c>
      <c r="E16" s="800"/>
      <c r="F16" s="803"/>
      <c r="G16" s="80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1.25" customHeight="1" x14ac:dyDescent="0.2">
      <c r="A17" s="797"/>
      <c r="B17" s="806"/>
      <c r="C17" s="817"/>
      <c r="D17" s="806"/>
      <c r="E17" s="800"/>
      <c r="F17" s="803"/>
      <c r="G17" s="80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1.25" customHeight="1" x14ac:dyDescent="0.2">
      <c r="A18" s="797"/>
      <c r="B18" s="806"/>
      <c r="C18" s="817"/>
      <c r="D18" s="806"/>
      <c r="E18" s="800"/>
      <c r="F18" s="803"/>
      <c r="G18" s="80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1.25" customHeight="1" x14ac:dyDescent="0.2">
      <c r="A19" s="797"/>
      <c r="B19" s="806"/>
      <c r="C19" s="817" t="s">
        <v>238</v>
      </c>
      <c r="D19" s="806" t="str">
        <f>+IF('5 Valoración Control'!G21="","",'5 Valoración Control'!G21)</f>
        <v/>
      </c>
      <c r="E19" s="800"/>
      <c r="F19" s="803"/>
      <c r="G19" s="80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1.25" customHeight="1" x14ac:dyDescent="0.2">
      <c r="A20" s="797"/>
      <c r="B20" s="806"/>
      <c r="C20" s="817"/>
      <c r="D20" s="806"/>
      <c r="E20" s="800"/>
      <c r="F20" s="803"/>
      <c r="G20" s="80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1.25" customHeight="1" x14ac:dyDescent="0.2">
      <c r="A21" s="797"/>
      <c r="B21" s="806"/>
      <c r="C21" s="817"/>
      <c r="D21" s="806"/>
      <c r="E21" s="800"/>
      <c r="F21" s="803"/>
      <c r="G21" s="80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1.25" customHeight="1" x14ac:dyDescent="0.2">
      <c r="A22" s="797"/>
      <c r="B22" s="806"/>
      <c r="C22" s="817" t="s">
        <v>239</v>
      </c>
      <c r="D22" s="806" t="str">
        <f>+IF('5 Valoración Control'!G24="","",'5 Valoración Control'!G24)</f>
        <v/>
      </c>
      <c r="E22" s="800"/>
      <c r="F22" s="803"/>
      <c r="G22" s="80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1.25" customHeight="1" x14ac:dyDescent="0.2">
      <c r="A23" s="797"/>
      <c r="B23" s="806"/>
      <c r="C23" s="817"/>
      <c r="D23" s="806"/>
      <c r="E23" s="800"/>
      <c r="F23" s="803"/>
      <c r="G23" s="80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1.25" customHeight="1" thickBot="1" x14ac:dyDescent="0.25">
      <c r="A24" s="798"/>
      <c r="B24" s="807"/>
      <c r="C24" s="818"/>
      <c r="D24" s="807"/>
      <c r="E24" s="801"/>
      <c r="F24" s="804"/>
      <c r="G24" s="81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18.5" customHeight="1" x14ac:dyDescent="0.2">
      <c r="A25" s="758" t="str">
        <f>'1 Contexto e Identificación'!$A$12</f>
        <v>R2</v>
      </c>
      <c r="B25" s="838" t="str">
        <f>+'1 Contexto e Identificación'!$E$12</f>
        <v>Posibilidad de recibir o solicitar cualquier dádiva o beneficio a nombre propio o de terceros con el objetivo de diligenciar la encuesta del SISBEN</v>
      </c>
      <c r="C25" s="819" t="s">
        <v>232</v>
      </c>
      <c r="D25" s="805" t="str">
        <f>+IF('5 Valoración Control'!G27="","",'5 Valoración Control'!G27)</f>
        <v>Suministro de información falsa y/o desactualizada por parte del ciudadano al momento de diligenciar la encuesta para acceder a los diferentes beneficios que otorgan los programas sociales</v>
      </c>
      <c r="E25" s="799" t="str">
        <f>+'6 Mapa Calor Residual'!$C$13</f>
        <v>Rara vez</v>
      </c>
      <c r="F25" s="802" t="str">
        <f>+'6 Mapa Calor Residual'!$D$13</f>
        <v>Mayor</v>
      </c>
      <c r="G25" s="808" t="str">
        <f>+'6 Mapa Calor Residual'!$E$13</f>
        <v>Alto</v>
      </c>
      <c r="H25" s="239" t="str">
        <f>+IF('8 Mapa Riesgo, Plan Acción'!M27="","",'8 Mapa Riesgo, Plan Acción'!M27)</f>
        <v>Reducir_Mitigar</v>
      </c>
      <c r="I25" s="121" t="str">
        <f>+IF('8 Mapa Riesgo, Plan Acción'!N27="","",'8 Mapa Riesgo, Plan Acción'!N27)</f>
        <v xml:space="preserve">Realizar nueve (9) jornadas/campañas de concientización a la ciudadanía sobre la importancia de suministrar información veraz en la encuesta SISBEN, de acuerdo con los lineamientos del DNP en los diferentes eventos institucionales </v>
      </c>
      <c r="J25" s="242" t="str">
        <f>+IF('8 Mapa Riesgo, Plan Acción'!O27="","",'8 Mapa Riesgo, Plan Acción'!O27)</f>
        <v>Registro fotográfico, control de asistencia</v>
      </c>
      <c r="K25" s="242" t="str">
        <f>+IF('8 Mapa Riesgo, Plan Acción'!P27="","",'8 Mapa Riesgo, Plan Acción'!P27)</f>
        <v>Oficina SISBEN</v>
      </c>
      <c r="L25" s="266">
        <f>+IF('8 Mapa Riesgo, Plan Acción'!Q27="","",'8 Mapa Riesgo, Plan Acción'!Q27)</f>
        <v>44958</v>
      </c>
      <c r="M25" s="267">
        <f>+IF('8 Mapa Riesgo, Plan Acción'!R27="","",'8 Mapa Riesgo, Plan Acción'!R27)</f>
        <v>45275</v>
      </c>
      <c r="N25" s="250" t="str">
        <f>+IF('8 Mapa Riesgo, Plan Acción'!S27="","",'8 Mapa Riesgo, Plan Acción'!S27)</f>
        <v>Si no existen escenarios institucionales, la Oficina de SISBEN coordinará campañas de registro e información</v>
      </c>
      <c r="O25" s="242" t="str">
        <f>+IF('8 Mapa Riesgo, Plan Acción'!T27="","",'8 Mapa Riesgo, Plan Acción'!T27)</f>
        <v>Fotografías, Listados de asistencia, registros de solicitudes radicadas</v>
      </c>
      <c r="P25" s="242" t="str">
        <f>+IF('8 Mapa Riesgo, Plan Acción'!U27="","",'8 Mapa Riesgo, Plan Acción'!U27)</f>
        <v>Coordinador SISBEN</v>
      </c>
      <c r="Q25" s="148" t="str">
        <f>+IF('8 Mapa Riesgo, Plan Acción'!V27="","",'8 Mapa Riesgo, Plan Acción'!V27)</f>
        <v>Cuando se requiera</v>
      </c>
      <c r="R25" s="148" t="str">
        <f>+IF('8 Mapa Riesgo, Plan Acción'!W27="","",'8 Mapa Riesgo, Plan Acción'!W27)</f>
        <v>Número de campañas realizadas</v>
      </c>
      <c r="S25" s="201"/>
      <c r="T25" s="201"/>
      <c r="X25" s="190"/>
      <c r="Y25" s="213"/>
      <c r="Z25" s="213"/>
      <c r="AA25" s="213"/>
      <c r="AB25" s="213"/>
      <c r="AC25" s="213"/>
      <c r="AD25" s="213"/>
      <c r="AE25" s="202"/>
      <c r="AF25" s="190"/>
      <c r="AG25" s="190"/>
    </row>
    <row r="26" spans="1:33" ht="118.5" customHeight="1" x14ac:dyDescent="0.25">
      <c r="A26" s="759"/>
      <c r="B26" s="839"/>
      <c r="C26" s="817"/>
      <c r="D26" s="806"/>
      <c r="E26" s="800"/>
      <c r="F26" s="803"/>
      <c r="G26" s="809"/>
      <c r="H26" s="237" t="str">
        <f>+IF('8 Mapa Riesgo, Plan Acción'!M28="","",'8 Mapa Riesgo, Plan Acción'!M28)</f>
        <v>Reducir_Mitigar</v>
      </c>
      <c r="I26" s="123" t="str">
        <f>+IF('8 Mapa Riesgo, Plan Acción'!N28="","",'8 Mapa Riesgo, Plan Acción'!N28)</f>
        <v xml:space="preserve">Realizar monitoreo cuatrimestral por servidores públicos y contratistas de la entidad, al 5% de las encuestas diligenciadas, por medio de llamadas telefónicas aleatorias, para verificar la aplicación de la metodología del SISBEN </v>
      </c>
      <c r="J26" s="155" t="str">
        <f>+IF('8 Mapa Riesgo, Plan Acción'!O28="","",'8 Mapa Riesgo, Plan Acción'!O28)</f>
        <v>Planillas de registro de llamadas de monitoreo</v>
      </c>
      <c r="K26" s="155" t="str">
        <f>+IF('8 Mapa Riesgo, Plan Acción'!P28="","",'8 Mapa Riesgo, Plan Acción'!P28)</f>
        <v>Profesional responsable base de datos SISBEN</v>
      </c>
      <c r="L26" s="262">
        <f>+IF('8 Mapa Riesgo, Plan Acción'!Q28="","",'8 Mapa Riesgo, Plan Acción'!Q28)</f>
        <v>44958</v>
      </c>
      <c r="M26" s="263">
        <f>+IF('8 Mapa Riesgo, Plan Acción'!R28="","",'8 Mapa Riesgo, Plan Acción'!R28)</f>
        <v>45291</v>
      </c>
      <c r="N26" s="248" t="str">
        <f>+IF('8 Mapa Riesgo, Plan Acción'!S28="","",'8 Mapa Riesgo, Plan Acción'!S28)</f>
        <v>Continuar y fortalecer el acompañamiento en campo sobre el diligenciamiento de las encuesta</v>
      </c>
      <c r="O26" s="155" t="str">
        <f>+IF('8 Mapa Riesgo, Plan Acción'!T28="","",'8 Mapa Riesgo, Plan Acción'!T28)</f>
        <v>Encuesta diligenciadas</v>
      </c>
      <c r="P26" s="155" t="str">
        <f>+IF('8 Mapa Riesgo, Plan Acción'!U28="","",'8 Mapa Riesgo, Plan Acción'!U28)</f>
        <v>Coordinador SISBEN</v>
      </c>
      <c r="Q26" s="156" t="str">
        <f>+IF('8 Mapa Riesgo, Plan Acción'!V28="","",'8 Mapa Riesgo, Plan Acción'!V28)</f>
        <v>Cuando se requiera</v>
      </c>
      <c r="R26" s="156" t="str">
        <f>+IF('8 Mapa Riesgo, Plan Acción'!W28="","",'8 Mapa Riesgo, Plan Acción'!W28)</f>
        <v>Número de encuestas diligenciadas</v>
      </c>
      <c r="S26" s="201"/>
      <c r="T26" s="201"/>
    </row>
    <row r="27" spans="1:33" ht="11.25" customHeight="1" x14ac:dyDescent="0.25">
      <c r="A27" s="759"/>
      <c r="B27" s="839"/>
      <c r="C27" s="817"/>
      <c r="D27" s="806"/>
      <c r="E27" s="800"/>
      <c r="F27" s="803"/>
      <c r="G27" s="80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1.25" customHeight="1" x14ac:dyDescent="0.25">
      <c r="A28" s="759"/>
      <c r="B28" s="839"/>
      <c r="C28" s="817" t="s">
        <v>236</v>
      </c>
      <c r="D28" s="806" t="str">
        <f>+IF('5 Valoración Control'!G30="","",'5 Valoración Control'!G30)</f>
        <v/>
      </c>
      <c r="E28" s="800"/>
      <c r="F28" s="803"/>
      <c r="G28" s="80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1.25" customHeight="1" x14ac:dyDescent="0.25">
      <c r="A29" s="759"/>
      <c r="B29" s="839"/>
      <c r="C29" s="817"/>
      <c r="D29" s="806"/>
      <c r="E29" s="800"/>
      <c r="F29" s="803"/>
      <c r="G29" s="80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1.25" customHeight="1" x14ac:dyDescent="0.25">
      <c r="A30" s="759"/>
      <c r="B30" s="839"/>
      <c r="C30" s="817"/>
      <c r="D30" s="806"/>
      <c r="E30" s="800"/>
      <c r="F30" s="803"/>
      <c r="G30" s="80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1.25" customHeight="1" x14ac:dyDescent="0.25">
      <c r="A31" s="759"/>
      <c r="B31" s="839"/>
      <c r="C31" s="817" t="s">
        <v>237</v>
      </c>
      <c r="D31" s="806" t="str">
        <f>+IF('5 Valoración Control'!G33="","",'5 Valoración Control'!G33)</f>
        <v/>
      </c>
      <c r="E31" s="800"/>
      <c r="F31" s="803"/>
      <c r="G31" s="80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1.25" customHeight="1" x14ac:dyDescent="0.25">
      <c r="A32" s="759"/>
      <c r="B32" s="839"/>
      <c r="C32" s="817"/>
      <c r="D32" s="806"/>
      <c r="E32" s="800"/>
      <c r="F32" s="803"/>
      <c r="G32" s="80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1.25" customHeight="1" x14ac:dyDescent="0.25">
      <c r="A33" s="759"/>
      <c r="B33" s="839"/>
      <c r="C33" s="817"/>
      <c r="D33" s="806"/>
      <c r="E33" s="800"/>
      <c r="F33" s="803"/>
      <c r="G33" s="80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1.25" customHeight="1" x14ac:dyDescent="0.25">
      <c r="A34" s="759"/>
      <c r="B34" s="839"/>
      <c r="C34" s="817" t="s">
        <v>238</v>
      </c>
      <c r="D34" s="806" t="str">
        <f>+IF('5 Valoración Control'!G36="","",'5 Valoración Control'!G36)</f>
        <v/>
      </c>
      <c r="E34" s="800"/>
      <c r="F34" s="803"/>
      <c r="G34" s="80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1.25" customHeight="1" x14ac:dyDescent="0.25">
      <c r="A35" s="759"/>
      <c r="B35" s="839"/>
      <c r="C35" s="817"/>
      <c r="D35" s="806"/>
      <c r="E35" s="800"/>
      <c r="F35" s="803"/>
      <c r="G35" s="80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1.25" customHeight="1" x14ac:dyDescent="0.25">
      <c r="A36" s="759"/>
      <c r="B36" s="839"/>
      <c r="C36" s="817"/>
      <c r="D36" s="806"/>
      <c r="E36" s="800"/>
      <c r="F36" s="803"/>
      <c r="G36" s="80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1.25" customHeight="1" x14ac:dyDescent="0.25">
      <c r="A37" s="759"/>
      <c r="B37" s="839"/>
      <c r="C37" s="817" t="s">
        <v>239</v>
      </c>
      <c r="D37" s="806" t="str">
        <f>+IF('5 Valoración Control'!G39="","",'5 Valoración Control'!G39)</f>
        <v/>
      </c>
      <c r="E37" s="800"/>
      <c r="F37" s="803"/>
      <c r="G37" s="80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1.25" customHeight="1" x14ac:dyDescent="0.25">
      <c r="A38" s="759"/>
      <c r="B38" s="839"/>
      <c r="C38" s="817"/>
      <c r="D38" s="806"/>
      <c r="E38" s="800"/>
      <c r="F38" s="803"/>
      <c r="G38" s="80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1.25" customHeight="1" thickBot="1" x14ac:dyDescent="0.3">
      <c r="A39" s="760"/>
      <c r="B39" s="840"/>
      <c r="C39" s="818"/>
      <c r="D39" s="807"/>
      <c r="E39" s="801"/>
      <c r="F39" s="804"/>
      <c r="G39" s="81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76.5" customHeight="1" x14ac:dyDescent="0.25">
      <c r="A40" s="796" t="str">
        <f>'1 Contexto e Identificación'!$A$13</f>
        <v>R3</v>
      </c>
      <c r="B40" s="805" t="str">
        <f>+'1 Contexto e Identificación'!$E$13</f>
        <v>Posibilidad de recibir o solicitar cualquier dádiva o beneficio a nombre propio o de terceros con el fin de  emitir el concepto técnico sobre  el cumpliendo de las normas urbanísticas frente al acto administrativo y a planos aprobados por la Curaduría Urbana</v>
      </c>
      <c r="C40" s="819" t="s">
        <v>232</v>
      </c>
      <c r="D40" s="805" t="str">
        <f>+IF('5 Valoración Control'!G42="","",'5 Valoración Control'!G42)</f>
        <v>Manipular la información u omitir evidencias y requisitos de la norma urbanística</v>
      </c>
      <c r="E40" s="799" t="str">
        <f>+'6 Mapa Calor Residual'!$C$14</f>
        <v>Rara vez</v>
      </c>
      <c r="F40" s="802" t="str">
        <f>+'6 Mapa Calor Residual'!$D$14</f>
        <v>Catastrófico</v>
      </c>
      <c r="G40" s="808" t="str">
        <f>+'6 Mapa Calor Residual'!$E$14</f>
        <v>Extremo</v>
      </c>
      <c r="H40" s="239" t="str">
        <f>+IF('8 Mapa Riesgo, Plan Acción'!M42="","",'8 Mapa Riesgo, Plan Acción'!M42)</f>
        <v>Reducir_Mitigar</v>
      </c>
      <c r="I40" s="121" t="str">
        <f>+IF('8 Mapa Riesgo, Plan Acción'!N42="","",'8 Mapa Riesgo, Plan Acción'!N42)</f>
        <v>Elaborar dos (2) informes sobre el chequeo de las licencias donde se verifica el cumplimiento de la norma urbanística</v>
      </c>
      <c r="J40" s="242" t="str">
        <f>+IF('8 Mapa Riesgo, Plan Acción'!O42="","",'8 Mapa Riesgo, Plan Acción'!O42)</f>
        <v xml:space="preserve">Informes y formatos diligenciados </v>
      </c>
      <c r="K40" s="242" t="str">
        <f>+IF('8 Mapa Riesgo, Plan Acción'!P42="","",'8 Mapa Riesgo, Plan Acción'!P42)</f>
        <v>Grupo de Control de Obra (profesionales encargados)</v>
      </c>
      <c r="L40" s="266">
        <f>+IF('8 Mapa Riesgo, Plan Acción'!Q42="","",'8 Mapa Riesgo, Plan Acción'!Q42)</f>
        <v>44958</v>
      </c>
      <c r="M40" s="267">
        <f>+IF('8 Mapa Riesgo, Plan Acción'!R42="","",'8 Mapa Riesgo, Plan Acción'!R42)</f>
        <v>45275</v>
      </c>
      <c r="N40" s="250" t="str">
        <f>+IF('8 Mapa Riesgo, Plan Acción'!S42="","",'8 Mapa Riesgo, Plan Acción'!S42)</f>
        <v>Informar al Comité del RIMB las contravenciones encontradas en las licencias urbanísticas para la visita de inspección.</v>
      </c>
      <c r="O40" s="242" t="str">
        <f>+IF('8 Mapa Riesgo, Plan Acción'!T42="","",'8 Mapa Riesgo, Plan Acción'!T42)</f>
        <v>Acta de Comité</v>
      </c>
      <c r="P40" s="242" t="str">
        <f>+IF('8 Mapa Riesgo, Plan Acción'!U42="","",'8 Mapa Riesgo, Plan Acción'!U42)</f>
        <v>Coordinador de Control de Obra</v>
      </c>
      <c r="Q40" s="148" t="str">
        <f>+IF('8 Mapa Riesgo, Plan Acción'!V42="","",'8 Mapa Riesgo, Plan Acción'!V42)</f>
        <v>Cuando se requiera</v>
      </c>
      <c r="R40" s="148" t="str">
        <f>+IF('8 Mapa Riesgo, Plan Acción'!W42="","",'8 Mapa Riesgo, Plan Acción'!W42)</f>
        <v xml:space="preserve">Número de licencias urbanísticas para visita de inspección </v>
      </c>
    </row>
    <row r="41" spans="1:31" ht="76.5" customHeight="1" x14ac:dyDescent="0.25">
      <c r="A41" s="797"/>
      <c r="B41" s="806"/>
      <c r="C41" s="817"/>
      <c r="D41" s="806"/>
      <c r="E41" s="800"/>
      <c r="F41" s="803"/>
      <c r="G41" s="809"/>
      <c r="H41" s="237" t="str">
        <f>+IF('8 Mapa Riesgo, Plan Acción'!M43="","",'8 Mapa Riesgo, Plan Acción'!M43)</f>
        <v>Reducir_Mitigar</v>
      </c>
      <c r="I41" s="123" t="str">
        <f>+IF('8 Mapa Riesgo, Plan Acción'!N43="","",'8 Mapa Riesgo, Plan Acción'!N43)</f>
        <v xml:space="preserve">Realizar la revisión física al 100% de los informes emitidos por los profesionales </v>
      </c>
      <c r="J41" s="155" t="str">
        <f>+IF('8 Mapa Riesgo, Plan Acción'!O43="","",'8 Mapa Riesgo, Plan Acción'!O43)</f>
        <v>Oficio de remisión de revisión al peticionario o autoridad</v>
      </c>
      <c r="K41" s="155" t="str">
        <f>+IF('8 Mapa Riesgo, Plan Acción'!P43="","",'8 Mapa Riesgo, Plan Acción'!P43)</f>
        <v>Coordinador de Control de Obra  y Subsecretaria de Planeación</v>
      </c>
      <c r="L41" s="262">
        <f>+IF('8 Mapa Riesgo, Plan Acción'!Q43="","",'8 Mapa Riesgo, Plan Acción'!Q43)</f>
        <v>44958</v>
      </c>
      <c r="M41" s="263">
        <f>+IF('8 Mapa Riesgo, Plan Acción'!R43="","",'8 Mapa Riesgo, Plan Acción'!R43)</f>
        <v>45275</v>
      </c>
      <c r="N41" s="248" t="str">
        <f>+IF('8 Mapa Riesgo, Plan Acción'!S43="","",'8 Mapa Riesgo, Plan Acción'!S43)</f>
        <v>Se lleva directamente al comité la PQRSD y se solicita las diligencias pertinentes</v>
      </c>
      <c r="O41" s="155" t="str">
        <f>+IF('8 Mapa Riesgo, Plan Acción'!T43="","",'8 Mapa Riesgo, Plan Acción'!T43)</f>
        <v>Acta de Comité</v>
      </c>
      <c r="P41" s="155" t="str">
        <f>+IF('8 Mapa Riesgo, Plan Acción'!U43="","",'8 Mapa Riesgo, Plan Acción'!U43)</f>
        <v>Coordinador de Control de Obra</v>
      </c>
      <c r="Q41" s="156" t="str">
        <f>+IF('8 Mapa Riesgo, Plan Acción'!V43="","",'8 Mapa Riesgo, Plan Acción'!V43)</f>
        <v>Cuando se requiera</v>
      </c>
      <c r="R41" s="156" t="str">
        <f>+IF('8 Mapa Riesgo, Plan Acción'!W43="","",'8 Mapa Riesgo, Plan Acción'!W43)</f>
        <v>Número de PQRSD presentadas al comité solicitando las diligencias pertinentes</v>
      </c>
    </row>
    <row r="42" spans="1:31" ht="64.5" customHeight="1" x14ac:dyDescent="0.25">
      <c r="A42" s="797"/>
      <c r="B42" s="806"/>
      <c r="C42" s="817"/>
      <c r="D42" s="806"/>
      <c r="E42" s="800"/>
      <c r="F42" s="803"/>
      <c r="G42" s="809"/>
      <c r="H42" s="237" t="str">
        <f>+IF('8 Mapa Riesgo, Plan Acción'!M44="","",'8 Mapa Riesgo, Plan Acción'!M44)</f>
        <v>Reducir_Mitigar</v>
      </c>
      <c r="I42" s="123" t="str">
        <f>+IF('8 Mapa Riesgo, Plan Acción'!N44="","",'8 Mapa Riesgo, Plan Acción'!N44)</f>
        <v xml:space="preserve">Presentar en el comité del RIMB el 100% de los casos de control de obra que estén incumpliendo con los planos aprobados por las Curadurías Urbanas. </v>
      </c>
      <c r="J42" s="155" t="str">
        <f>+IF('8 Mapa Riesgo, Plan Acción'!O44="","",'8 Mapa Riesgo, Plan Acción'!O44)</f>
        <v xml:space="preserve">Actas de reunión del Comité de Reacción Inmediata de Bucaramanga -RIMB </v>
      </c>
      <c r="K42" s="155" t="str">
        <f>+IF('8 Mapa Riesgo, Plan Acción'!P44="","",'8 Mapa Riesgo, Plan Acción'!P44)</f>
        <v>Coordinador de Control de Obra  y Subsecretaria de Planeación</v>
      </c>
      <c r="L42" s="262">
        <f>+IF('8 Mapa Riesgo, Plan Acción'!Q44="","",'8 Mapa Riesgo, Plan Acción'!Q44)</f>
        <v>44958</v>
      </c>
      <c r="M42" s="263">
        <f>+IF('8 Mapa Riesgo, Plan Acción'!R44="","",'8 Mapa Riesgo, Plan Acción'!R44)</f>
        <v>45275</v>
      </c>
      <c r="N42" s="248" t="str">
        <f>+IF('8 Mapa Riesgo, Plan Acción'!S44="","",'8 Mapa Riesgo, Plan Acción'!S44)</f>
        <v>Presentar al Comité del RIMB las contravenciones encontradas en las licencias urbanísticas para la visita de inspección.</v>
      </c>
      <c r="O42" s="155" t="str">
        <f>+IF('8 Mapa Riesgo, Plan Acción'!T44="","",'8 Mapa Riesgo, Plan Acción'!T44)</f>
        <v>Acta de Comité</v>
      </c>
      <c r="P42" s="155" t="str">
        <f>+IF('8 Mapa Riesgo, Plan Acción'!U44="","",'8 Mapa Riesgo, Plan Acción'!U44)</f>
        <v xml:space="preserve">Coordinador de Control de Obra  </v>
      </c>
      <c r="Q42" s="156" t="str">
        <f>+IF('8 Mapa Riesgo, Plan Acción'!V44="","",'8 Mapa Riesgo, Plan Acción'!V44)</f>
        <v>Cuando se requiera</v>
      </c>
      <c r="R42" s="156" t="str">
        <f>+IF('8 Mapa Riesgo, Plan Acción'!W44="","",'8 Mapa Riesgo, Plan Acción'!W44)</f>
        <v>Número de licencias con contravenciones presentadas para visita de inspección</v>
      </c>
    </row>
    <row r="43" spans="1:31" x14ac:dyDescent="0.25">
      <c r="A43" s="797"/>
      <c r="B43" s="806"/>
      <c r="C43" s="817" t="s">
        <v>236</v>
      </c>
      <c r="D43" s="806" t="str">
        <f>+IF('5 Valoración Control'!G45="","",'5 Valoración Control'!G45)</f>
        <v/>
      </c>
      <c r="E43" s="800"/>
      <c r="F43" s="803"/>
      <c r="G43" s="80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97"/>
      <c r="B44" s="806"/>
      <c r="C44" s="817"/>
      <c r="D44" s="806"/>
      <c r="E44" s="800"/>
      <c r="F44" s="803"/>
      <c r="G44" s="80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97"/>
      <c r="B45" s="806"/>
      <c r="C45" s="817"/>
      <c r="D45" s="806"/>
      <c r="E45" s="800"/>
      <c r="F45" s="803"/>
      <c r="G45" s="80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97"/>
      <c r="B46" s="806"/>
      <c r="C46" s="817" t="s">
        <v>237</v>
      </c>
      <c r="D46" s="806" t="str">
        <f>+IF('5 Valoración Control'!G48="","",'5 Valoración Control'!G48)</f>
        <v/>
      </c>
      <c r="E46" s="800"/>
      <c r="F46" s="803"/>
      <c r="G46" s="80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97"/>
      <c r="B47" s="806"/>
      <c r="C47" s="817"/>
      <c r="D47" s="806"/>
      <c r="E47" s="800"/>
      <c r="F47" s="803"/>
      <c r="G47" s="80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97"/>
      <c r="B48" s="806"/>
      <c r="C48" s="817"/>
      <c r="D48" s="806"/>
      <c r="E48" s="800"/>
      <c r="F48" s="803"/>
      <c r="G48" s="80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97"/>
      <c r="B49" s="806"/>
      <c r="C49" s="817" t="s">
        <v>238</v>
      </c>
      <c r="D49" s="806" t="str">
        <f>+IF('5 Valoración Control'!G51="","",'5 Valoración Control'!G51)</f>
        <v/>
      </c>
      <c r="E49" s="800"/>
      <c r="F49" s="803"/>
      <c r="G49" s="80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97"/>
      <c r="B50" s="806"/>
      <c r="C50" s="817"/>
      <c r="D50" s="806"/>
      <c r="E50" s="800"/>
      <c r="F50" s="803"/>
      <c r="G50" s="80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97"/>
      <c r="B51" s="806"/>
      <c r="C51" s="817"/>
      <c r="D51" s="806"/>
      <c r="E51" s="800"/>
      <c r="F51" s="803"/>
      <c r="G51" s="80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97"/>
      <c r="B52" s="806"/>
      <c r="C52" s="817" t="s">
        <v>239</v>
      </c>
      <c r="D52" s="806" t="str">
        <f>+IF('5 Valoración Control'!G54="","",'5 Valoración Control'!G54)</f>
        <v/>
      </c>
      <c r="E52" s="800"/>
      <c r="F52" s="803"/>
      <c r="G52" s="80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97"/>
      <c r="B53" s="806"/>
      <c r="C53" s="817"/>
      <c r="D53" s="806"/>
      <c r="E53" s="800"/>
      <c r="F53" s="803"/>
      <c r="G53" s="80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8"/>
      <c r="B54" s="807"/>
      <c r="C54" s="818"/>
      <c r="D54" s="807"/>
      <c r="E54" s="801"/>
      <c r="F54" s="804"/>
      <c r="G54" s="81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96" t="str">
        <f>'1 Contexto e Identificación'!$A$14</f>
        <v>R4</v>
      </c>
      <c r="B55" s="805" t="str">
        <f>+'1 Contexto e Identificación'!$E$14</f>
        <v xml:space="preserve">  </v>
      </c>
      <c r="C55" s="819" t="s">
        <v>232</v>
      </c>
      <c r="D55" s="805" t="str">
        <f>+IF('5 Valoración Control'!G57="","",'5 Valoración Control'!G57)</f>
        <v/>
      </c>
      <c r="E55" s="799" t="str">
        <f>+'6 Mapa Calor Residual'!$C$15</f>
        <v/>
      </c>
      <c r="F55" s="802" t="str">
        <f>+'6 Mapa Calor Residual'!$D$15</f>
        <v/>
      </c>
      <c r="G55" s="80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97"/>
      <c r="B56" s="806"/>
      <c r="C56" s="817"/>
      <c r="D56" s="806"/>
      <c r="E56" s="800"/>
      <c r="F56" s="803"/>
      <c r="G56" s="80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97"/>
      <c r="B57" s="806"/>
      <c r="C57" s="817"/>
      <c r="D57" s="806"/>
      <c r="E57" s="800"/>
      <c r="F57" s="803"/>
      <c r="G57" s="80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97"/>
      <c r="B58" s="806"/>
      <c r="C58" s="817" t="s">
        <v>236</v>
      </c>
      <c r="D58" s="806" t="str">
        <f>+IF('5 Valoración Control'!G60="","",'5 Valoración Control'!G60)</f>
        <v/>
      </c>
      <c r="E58" s="800"/>
      <c r="F58" s="803"/>
      <c r="G58" s="80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97"/>
      <c r="B59" s="806"/>
      <c r="C59" s="817"/>
      <c r="D59" s="806"/>
      <c r="E59" s="800"/>
      <c r="F59" s="803"/>
      <c r="G59" s="80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97"/>
      <c r="B60" s="806"/>
      <c r="C60" s="817"/>
      <c r="D60" s="806"/>
      <c r="E60" s="800"/>
      <c r="F60" s="803"/>
      <c r="G60" s="80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97"/>
      <c r="B61" s="806"/>
      <c r="C61" s="817" t="s">
        <v>237</v>
      </c>
      <c r="D61" s="806" t="str">
        <f>+IF('5 Valoración Control'!G63="","",'5 Valoración Control'!G63)</f>
        <v/>
      </c>
      <c r="E61" s="800"/>
      <c r="F61" s="803"/>
      <c r="G61" s="80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97"/>
      <c r="B62" s="806"/>
      <c r="C62" s="817"/>
      <c r="D62" s="806"/>
      <c r="E62" s="800"/>
      <c r="F62" s="803"/>
      <c r="G62" s="80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97"/>
      <c r="B63" s="806"/>
      <c r="C63" s="817"/>
      <c r="D63" s="806"/>
      <c r="E63" s="800"/>
      <c r="F63" s="803"/>
      <c r="G63" s="80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97"/>
      <c r="B64" s="806"/>
      <c r="C64" s="817" t="s">
        <v>238</v>
      </c>
      <c r="D64" s="806" t="str">
        <f>+IF('5 Valoración Control'!G66="","",'5 Valoración Control'!G66)</f>
        <v/>
      </c>
      <c r="E64" s="800"/>
      <c r="F64" s="803"/>
      <c r="G64" s="80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97"/>
      <c r="B65" s="806"/>
      <c r="C65" s="817"/>
      <c r="D65" s="806"/>
      <c r="E65" s="800"/>
      <c r="F65" s="803"/>
      <c r="G65" s="80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97"/>
      <c r="B66" s="806"/>
      <c r="C66" s="817"/>
      <c r="D66" s="806"/>
      <c r="E66" s="800"/>
      <c r="F66" s="803"/>
      <c r="G66" s="80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97"/>
      <c r="B67" s="806"/>
      <c r="C67" s="817" t="s">
        <v>239</v>
      </c>
      <c r="D67" s="806" t="str">
        <f>+IF('5 Valoración Control'!G69="","",'5 Valoración Control'!G69)</f>
        <v/>
      </c>
      <c r="E67" s="800"/>
      <c r="F67" s="803"/>
      <c r="G67" s="80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97"/>
      <c r="B68" s="806"/>
      <c r="C68" s="817"/>
      <c r="D68" s="806"/>
      <c r="E68" s="800"/>
      <c r="F68" s="803"/>
      <c r="G68" s="80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8"/>
      <c r="B69" s="807"/>
      <c r="C69" s="818"/>
      <c r="D69" s="807"/>
      <c r="E69" s="801"/>
      <c r="F69" s="804"/>
      <c r="G69" s="81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96" t="str">
        <f>'1 Contexto e Identificación'!$A$15</f>
        <v>R5</v>
      </c>
      <c r="B70" s="805" t="str">
        <f>+'1 Contexto e Identificación'!$E$15</f>
        <v xml:space="preserve">  </v>
      </c>
      <c r="C70" s="819" t="s">
        <v>232</v>
      </c>
      <c r="D70" s="805" t="str">
        <f>+IF('5 Valoración Control'!G72="","",'5 Valoración Control'!G72)</f>
        <v/>
      </c>
      <c r="E70" s="799" t="str">
        <f>+'6 Mapa Calor Residual'!$C$16</f>
        <v/>
      </c>
      <c r="F70" s="802" t="str">
        <f>+'6 Mapa Calor Residual'!$D$16</f>
        <v/>
      </c>
      <c r="G70" s="80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97"/>
      <c r="B71" s="806"/>
      <c r="C71" s="817"/>
      <c r="D71" s="806"/>
      <c r="E71" s="800"/>
      <c r="F71" s="803"/>
      <c r="G71" s="80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97"/>
      <c r="B72" s="806"/>
      <c r="C72" s="817"/>
      <c r="D72" s="806"/>
      <c r="E72" s="800"/>
      <c r="F72" s="803"/>
      <c r="G72" s="80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97"/>
      <c r="B73" s="806"/>
      <c r="C73" s="817" t="s">
        <v>236</v>
      </c>
      <c r="D73" s="806" t="str">
        <f>+IF('5 Valoración Control'!G75="","",'5 Valoración Control'!G75)</f>
        <v/>
      </c>
      <c r="E73" s="800"/>
      <c r="F73" s="803"/>
      <c r="G73" s="80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97"/>
      <c r="B74" s="806"/>
      <c r="C74" s="817"/>
      <c r="D74" s="806"/>
      <c r="E74" s="800"/>
      <c r="F74" s="803"/>
      <c r="G74" s="80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97"/>
      <c r="B75" s="806"/>
      <c r="C75" s="817"/>
      <c r="D75" s="806"/>
      <c r="E75" s="800"/>
      <c r="F75" s="803"/>
      <c r="G75" s="80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97"/>
      <c r="B76" s="806"/>
      <c r="C76" s="817" t="s">
        <v>237</v>
      </c>
      <c r="D76" s="806" t="str">
        <f>+IF('5 Valoración Control'!G78="","",'5 Valoración Control'!G78)</f>
        <v/>
      </c>
      <c r="E76" s="800"/>
      <c r="F76" s="803"/>
      <c r="G76" s="80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97"/>
      <c r="B77" s="806"/>
      <c r="C77" s="817"/>
      <c r="D77" s="806"/>
      <c r="E77" s="800"/>
      <c r="F77" s="803"/>
      <c r="G77" s="80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97"/>
      <c r="B78" s="806"/>
      <c r="C78" s="817"/>
      <c r="D78" s="806"/>
      <c r="E78" s="800"/>
      <c r="F78" s="803"/>
      <c r="G78" s="80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97"/>
      <c r="B79" s="806"/>
      <c r="C79" s="817" t="s">
        <v>238</v>
      </c>
      <c r="D79" s="806" t="str">
        <f>+IF('5 Valoración Control'!G81="","",'5 Valoración Control'!G81)</f>
        <v/>
      </c>
      <c r="E79" s="800"/>
      <c r="F79" s="803"/>
      <c r="G79" s="80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97"/>
      <c r="B80" s="806"/>
      <c r="C80" s="817"/>
      <c r="D80" s="806"/>
      <c r="E80" s="800"/>
      <c r="F80" s="803"/>
      <c r="G80" s="80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97"/>
      <c r="B81" s="806"/>
      <c r="C81" s="817"/>
      <c r="D81" s="806"/>
      <c r="E81" s="800"/>
      <c r="F81" s="803"/>
      <c r="G81" s="80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97"/>
      <c r="B82" s="806"/>
      <c r="C82" s="817" t="s">
        <v>239</v>
      </c>
      <c r="D82" s="806" t="str">
        <f>+IF('5 Valoración Control'!G84="","",'5 Valoración Control'!G84)</f>
        <v/>
      </c>
      <c r="E82" s="800"/>
      <c r="F82" s="803"/>
      <c r="G82" s="80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97"/>
      <c r="B83" s="806"/>
      <c r="C83" s="817"/>
      <c r="D83" s="806"/>
      <c r="E83" s="800"/>
      <c r="F83" s="803"/>
      <c r="G83" s="80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8"/>
      <c r="B84" s="807"/>
      <c r="C84" s="818"/>
      <c r="D84" s="807"/>
      <c r="E84" s="801"/>
      <c r="F84" s="804"/>
      <c r="G84" s="81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96" t="str">
        <f>'1 Contexto e Identificación'!$A$16</f>
        <v>R6</v>
      </c>
      <c r="B85" s="805" t="str">
        <f>+'1 Contexto e Identificación'!$E$16</f>
        <v xml:space="preserve">  </v>
      </c>
      <c r="C85" s="819" t="s">
        <v>232</v>
      </c>
      <c r="D85" s="805" t="str">
        <f>+IF('5 Valoración Control'!G87="","",'5 Valoración Control'!G87)</f>
        <v/>
      </c>
      <c r="E85" s="799" t="str">
        <f>+'6 Mapa Calor Residual'!$C$17</f>
        <v/>
      </c>
      <c r="F85" s="802" t="str">
        <f>+'6 Mapa Calor Residual'!$D$17</f>
        <v/>
      </c>
      <c r="G85" s="80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97"/>
      <c r="B86" s="806"/>
      <c r="C86" s="817"/>
      <c r="D86" s="806"/>
      <c r="E86" s="800"/>
      <c r="F86" s="803"/>
      <c r="G86" s="80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97"/>
      <c r="B87" s="806"/>
      <c r="C87" s="817"/>
      <c r="D87" s="806"/>
      <c r="E87" s="800"/>
      <c r="F87" s="803"/>
      <c r="G87" s="80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97"/>
      <c r="B88" s="806"/>
      <c r="C88" s="817" t="s">
        <v>236</v>
      </c>
      <c r="D88" s="806" t="str">
        <f>+IF('5 Valoración Control'!G90="","",'5 Valoración Control'!G90)</f>
        <v/>
      </c>
      <c r="E88" s="800"/>
      <c r="F88" s="803"/>
      <c r="G88" s="80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97"/>
      <c r="B89" s="806"/>
      <c r="C89" s="817"/>
      <c r="D89" s="806"/>
      <c r="E89" s="800"/>
      <c r="F89" s="803"/>
      <c r="G89" s="80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97"/>
      <c r="B90" s="806"/>
      <c r="C90" s="817"/>
      <c r="D90" s="806"/>
      <c r="E90" s="800"/>
      <c r="F90" s="803"/>
      <c r="G90" s="80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97"/>
      <c r="B91" s="806"/>
      <c r="C91" s="817" t="s">
        <v>237</v>
      </c>
      <c r="D91" s="806" t="str">
        <f>+IF('5 Valoración Control'!G93="","",'5 Valoración Control'!G93)</f>
        <v/>
      </c>
      <c r="E91" s="800"/>
      <c r="F91" s="803"/>
      <c r="G91" s="80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97"/>
      <c r="B92" s="806"/>
      <c r="C92" s="817"/>
      <c r="D92" s="806"/>
      <c r="E92" s="800"/>
      <c r="F92" s="803"/>
      <c r="G92" s="80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97"/>
      <c r="B93" s="806"/>
      <c r="C93" s="817"/>
      <c r="D93" s="806"/>
      <c r="E93" s="800"/>
      <c r="F93" s="803"/>
      <c r="G93" s="80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97"/>
      <c r="B94" s="806"/>
      <c r="C94" s="817" t="s">
        <v>238</v>
      </c>
      <c r="D94" s="806" t="str">
        <f>+IF('5 Valoración Control'!G96="","",'5 Valoración Control'!G96)</f>
        <v/>
      </c>
      <c r="E94" s="800"/>
      <c r="F94" s="803"/>
      <c r="G94" s="80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97"/>
      <c r="B95" s="806"/>
      <c r="C95" s="817"/>
      <c r="D95" s="806"/>
      <c r="E95" s="800"/>
      <c r="F95" s="803"/>
      <c r="G95" s="80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97"/>
      <c r="B96" s="806"/>
      <c r="C96" s="817"/>
      <c r="D96" s="806"/>
      <c r="E96" s="800"/>
      <c r="F96" s="803"/>
      <c r="G96" s="80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97"/>
      <c r="B97" s="806"/>
      <c r="C97" s="817" t="s">
        <v>239</v>
      </c>
      <c r="D97" s="806" t="str">
        <f>+IF('5 Valoración Control'!G99="","",'5 Valoración Control'!G99)</f>
        <v/>
      </c>
      <c r="E97" s="800"/>
      <c r="F97" s="803"/>
      <c r="G97" s="80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97"/>
      <c r="B98" s="806"/>
      <c r="C98" s="817"/>
      <c r="D98" s="806"/>
      <c r="E98" s="800"/>
      <c r="F98" s="803"/>
      <c r="G98" s="80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8"/>
      <c r="B99" s="807"/>
      <c r="C99" s="818"/>
      <c r="D99" s="807"/>
      <c r="E99" s="801"/>
      <c r="F99" s="804"/>
      <c r="G99" s="81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96" t="str">
        <f>'1 Contexto e Identificación'!$A$17</f>
        <v>R7</v>
      </c>
      <c r="B100" s="805" t="str">
        <f>+'1 Contexto e Identificación'!$E$17</f>
        <v xml:space="preserve">  </v>
      </c>
      <c r="C100" s="819" t="s">
        <v>232</v>
      </c>
      <c r="D100" s="805" t="str">
        <f>+IF('5 Valoración Control'!G102="","",'5 Valoración Control'!G102)</f>
        <v/>
      </c>
      <c r="E100" s="799" t="str">
        <f>+'6 Mapa Calor Residual'!$C$18</f>
        <v/>
      </c>
      <c r="F100" s="802" t="str">
        <f>+'6 Mapa Calor Residual'!$D$18</f>
        <v/>
      </c>
      <c r="G100" s="80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97"/>
      <c r="B101" s="806"/>
      <c r="C101" s="817"/>
      <c r="D101" s="806"/>
      <c r="E101" s="800"/>
      <c r="F101" s="803"/>
      <c r="G101" s="80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97"/>
      <c r="B102" s="806"/>
      <c r="C102" s="817"/>
      <c r="D102" s="806"/>
      <c r="E102" s="800"/>
      <c r="F102" s="803"/>
      <c r="G102" s="80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97"/>
      <c r="B103" s="806"/>
      <c r="C103" s="817" t="s">
        <v>236</v>
      </c>
      <c r="D103" s="806" t="str">
        <f>+IF('5 Valoración Control'!G105="","",'5 Valoración Control'!G105)</f>
        <v/>
      </c>
      <c r="E103" s="800"/>
      <c r="F103" s="803"/>
      <c r="G103" s="80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97"/>
      <c r="B104" s="806"/>
      <c r="C104" s="817"/>
      <c r="D104" s="806"/>
      <c r="E104" s="800"/>
      <c r="F104" s="803"/>
      <c r="G104" s="80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97"/>
      <c r="B105" s="806"/>
      <c r="C105" s="817"/>
      <c r="D105" s="806"/>
      <c r="E105" s="800"/>
      <c r="F105" s="803"/>
      <c r="G105" s="80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97"/>
      <c r="B106" s="806"/>
      <c r="C106" s="817" t="s">
        <v>237</v>
      </c>
      <c r="D106" s="806" t="str">
        <f>+IF('5 Valoración Control'!G108="","",'5 Valoración Control'!G108)</f>
        <v/>
      </c>
      <c r="E106" s="800"/>
      <c r="F106" s="803"/>
      <c r="G106" s="80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97"/>
      <c r="B107" s="806"/>
      <c r="C107" s="817"/>
      <c r="D107" s="806"/>
      <c r="E107" s="800"/>
      <c r="F107" s="803"/>
      <c r="G107" s="80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97"/>
      <c r="B108" s="806"/>
      <c r="C108" s="817"/>
      <c r="D108" s="806"/>
      <c r="E108" s="800"/>
      <c r="F108" s="803"/>
      <c r="G108" s="80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97"/>
      <c r="B109" s="806"/>
      <c r="C109" s="817" t="s">
        <v>238</v>
      </c>
      <c r="D109" s="806" t="str">
        <f>+IF('5 Valoración Control'!G111="","",'5 Valoración Control'!G111)</f>
        <v/>
      </c>
      <c r="E109" s="800"/>
      <c r="F109" s="803"/>
      <c r="G109" s="80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97"/>
      <c r="B110" s="806"/>
      <c r="C110" s="817"/>
      <c r="D110" s="806"/>
      <c r="E110" s="800"/>
      <c r="F110" s="803"/>
      <c r="G110" s="80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97"/>
      <c r="B111" s="806"/>
      <c r="C111" s="817"/>
      <c r="D111" s="806"/>
      <c r="E111" s="800"/>
      <c r="F111" s="803"/>
      <c r="G111" s="80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97"/>
      <c r="B112" s="806"/>
      <c r="C112" s="817" t="s">
        <v>239</v>
      </c>
      <c r="D112" s="806" t="str">
        <f>+IF('5 Valoración Control'!G114="","",'5 Valoración Control'!G114)</f>
        <v/>
      </c>
      <c r="E112" s="800"/>
      <c r="F112" s="803"/>
      <c r="G112" s="80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97"/>
      <c r="B113" s="806"/>
      <c r="C113" s="817"/>
      <c r="D113" s="806"/>
      <c r="E113" s="800"/>
      <c r="F113" s="803"/>
      <c r="G113" s="80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8"/>
      <c r="B114" s="807"/>
      <c r="C114" s="818"/>
      <c r="D114" s="807"/>
      <c r="E114" s="801"/>
      <c r="F114" s="804"/>
      <c r="G114" s="81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96" t="str">
        <f>'1 Contexto e Identificación'!$A$18</f>
        <v>R8</v>
      </c>
      <c r="B115" s="805" t="str">
        <f>+'1 Contexto e Identificación'!$E$18</f>
        <v xml:space="preserve">  </v>
      </c>
      <c r="C115" s="819" t="s">
        <v>232</v>
      </c>
      <c r="D115" s="805" t="str">
        <f>+IF('5 Valoración Control'!G117="","",'5 Valoración Control'!G117)</f>
        <v/>
      </c>
      <c r="E115" s="799" t="str">
        <f>+'6 Mapa Calor Residual'!$C$19</f>
        <v/>
      </c>
      <c r="F115" s="802" t="str">
        <f>+'6 Mapa Calor Residual'!$D$19</f>
        <v/>
      </c>
      <c r="G115" s="80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97"/>
      <c r="B116" s="806"/>
      <c r="C116" s="817"/>
      <c r="D116" s="806"/>
      <c r="E116" s="800"/>
      <c r="F116" s="803"/>
      <c r="G116" s="80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97"/>
      <c r="B117" s="806"/>
      <c r="C117" s="817"/>
      <c r="D117" s="806"/>
      <c r="E117" s="800"/>
      <c r="F117" s="803"/>
      <c r="G117" s="80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97"/>
      <c r="B118" s="806"/>
      <c r="C118" s="817" t="s">
        <v>236</v>
      </c>
      <c r="D118" s="806" t="str">
        <f>+IF('5 Valoración Control'!G120="","",'5 Valoración Control'!G120)</f>
        <v/>
      </c>
      <c r="E118" s="800"/>
      <c r="F118" s="803"/>
      <c r="G118" s="80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97"/>
      <c r="B119" s="806"/>
      <c r="C119" s="817"/>
      <c r="D119" s="806"/>
      <c r="E119" s="800"/>
      <c r="F119" s="803"/>
      <c r="G119" s="80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97"/>
      <c r="B120" s="806"/>
      <c r="C120" s="817"/>
      <c r="D120" s="806"/>
      <c r="E120" s="800"/>
      <c r="F120" s="803"/>
      <c r="G120" s="80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97"/>
      <c r="B121" s="806"/>
      <c r="C121" s="817" t="s">
        <v>237</v>
      </c>
      <c r="D121" s="806" t="str">
        <f>+IF('5 Valoración Control'!G123="","",'5 Valoración Control'!G123)</f>
        <v/>
      </c>
      <c r="E121" s="800"/>
      <c r="F121" s="803"/>
      <c r="G121" s="80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97"/>
      <c r="B122" s="806"/>
      <c r="C122" s="817"/>
      <c r="D122" s="806"/>
      <c r="E122" s="800"/>
      <c r="F122" s="803"/>
      <c r="G122" s="80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97"/>
      <c r="B123" s="806"/>
      <c r="C123" s="817"/>
      <c r="D123" s="806"/>
      <c r="E123" s="800"/>
      <c r="F123" s="803"/>
      <c r="G123" s="80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97"/>
      <c r="B124" s="806"/>
      <c r="C124" s="817" t="s">
        <v>238</v>
      </c>
      <c r="D124" s="806" t="str">
        <f>+IF('5 Valoración Control'!G126="","",'5 Valoración Control'!G126)</f>
        <v/>
      </c>
      <c r="E124" s="800"/>
      <c r="F124" s="803"/>
      <c r="G124" s="80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97"/>
      <c r="B125" s="806"/>
      <c r="C125" s="817"/>
      <c r="D125" s="806"/>
      <c r="E125" s="800"/>
      <c r="F125" s="803"/>
      <c r="G125" s="80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97"/>
      <c r="B126" s="806"/>
      <c r="C126" s="817"/>
      <c r="D126" s="806"/>
      <c r="E126" s="800"/>
      <c r="F126" s="803"/>
      <c r="G126" s="80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97"/>
      <c r="B127" s="806"/>
      <c r="C127" s="817" t="s">
        <v>239</v>
      </c>
      <c r="D127" s="806" t="str">
        <f>+IF('5 Valoración Control'!G129="","",'5 Valoración Control'!G129)</f>
        <v/>
      </c>
      <c r="E127" s="800"/>
      <c r="F127" s="803"/>
      <c r="G127" s="80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97"/>
      <c r="B128" s="806"/>
      <c r="C128" s="817"/>
      <c r="D128" s="806"/>
      <c r="E128" s="800"/>
      <c r="F128" s="803"/>
      <c r="G128" s="80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8"/>
      <c r="B129" s="807"/>
      <c r="C129" s="818"/>
      <c r="D129" s="807"/>
      <c r="E129" s="801"/>
      <c r="F129" s="804"/>
      <c r="G129" s="81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96" t="str">
        <f>'1 Contexto e Identificación'!$A$19</f>
        <v>R9</v>
      </c>
      <c r="B130" s="805" t="str">
        <f>+'1 Contexto e Identificación'!$E$19</f>
        <v xml:space="preserve">  </v>
      </c>
      <c r="C130" s="819" t="s">
        <v>232</v>
      </c>
      <c r="D130" s="805" t="str">
        <f>+IF('5 Valoración Control'!G132="","",'5 Valoración Control'!G132)</f>
        <v/>
      </c>
      <c r="E130" s="799" t="str">
        <f>+'6 Mapa Calor Residual'!$C$20</f>
        <v/>
      </c>
      <c r="F130" s="802" t="str">
        <f>+'6 Mapa Calor Residual'!$D$20</f>
        <v/>
      </c>
      <c r="G130" s="80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97"/>
      <c r="B131" s="806"/>
      <c r="C131" s="817"/>
      <c r="D131" s="806"/>
      <c r="E131" s="800"/>
      <c r="F131" s="803"/>
      <c r="G131" s="80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97"/>
      <c r="B132" s="806"/>
      <c r="C132" s="817"/>
      <c r="D132" s="806"/>
      <c r="E132" s="800"/>
      <c r="F132" s="803"/>
      <c r="G132" s="80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97"/>
      <c r="B133" s="806"/>
      <c r="C133" s="817" t="s">
        <v>236</v>
      </c>
      <c r="D133" s="806" t="str">
        <f>+IF('5 Valoración Control'!G135="","",'5 Valoración Control'!G135)</f>
        <v/>
      </c>
      <c r="E133" s="800"/>
      <c r="F133" s="803"/>
      <c r="G133" s="80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97"/>
      <c r="B134" s="806"/>
      <c r="C134" s="817"/>
      <c r="D134" s="806"/>
      <c r="E134" s="800"/>
      <c r="F134" s="803"/>
      <c r="G134" s="80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97"/>
      <c r="B135" s="806"/>
      <c r="C135" s="817"/>
      <c r="D135" s="806"/>
      <c r="E135" s="800"/>
      <c r="F135" s="803"/>
      <c r="G135" s="80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97"/>
      <c r="B136" s="806"/>
      <c r="C136" s="817" t="s">
        <v>237</v>
      </c>
      <c r="D136" s="806" t="str">
        <f>+IF('5 Valoración Control'!G138="","",'5 Valoración Control'!G138)</f>
        <v/>
      </c>
      <c r="E136" s="800"/>
      <c r="F136" s="803"/>
      <c r="G136" s="80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97"/>
      <c r="B137" s="806"/>
      <c r="C137" s="817"/>
      <c r="D137" s="806"/>
      <c r="E137" s="800"/>
      <c r="F137" s="803"/>
      <c r="G137" s="80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97"/>
      <c r="B138" s="806"/>
      <c r="C138" s="817"/>
      <c r="D138" s="806"/>
      <c r="E138" s="800"/>
      <c r="F138" s="803"/>
      <c r="G138" s="80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97"/>
      <c r="B139" s="806"/>
      <c r="C139" s="817" t="s">
        <v>238</v>
      </c>
      <c r="D139" s="806" t="str">
        <f>+IF('5 Valoración Control'!G141="","",'5 Valoración Control'!G141)</f>
        <v/>
      </c>
      <c r="E139" s="800"/>
      <c r="F139" s="803"/>
      <c r="G139" s="80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97"/>
      <c r="B140" s="806"/>
      <c r="C140" s="817"/>
      <c r="D140" s="806"/>
      <c r="E140" s="800"/>
      <c r="F140" s="803"/>
      <c r="G140" s="80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97"/>
      <c r="B141" s="806"/>
      <c r="C141" s="817"/>
      <c r="D141" s="806"/>
      <c r="E141" s="800"/>
      <c r="F141" s="803"/>
      <c r="G141" s="80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97"/>
      <c r="B142" s="806"/>
      <c r="C142" s="817" t="s">
        <v>239</v>
      </c>
      <c r="D142" s="806" t="str">
        <f>+IF('5 Valoración Control'!G144="","",'5 Valoración Control'!G144)</f>
        <v/>
      </c>
      <c r="E142" s="800"/>
      <c r="F142" s="803"/>
      <c r="G142" s="80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97"/>
      <c r="B143" s="806"/>
      <c r="C143" s="817"/>
      <c r="D143" s="806"/>
      <c r="E143" s="800"/>
      <c r="F143" s="803"/>
      <c r="G143" s="80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8"/>
      <c r="B144" s="807"/>
      <c r="C144" s="818"/>
      <c r="D144" s="807"/>
      <c r="E144" s="801"/>
      <c r="F144" s="804"/>
      <c r="G144" s="81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96" t="str">
        <f>'1 Contexto e Identificación'!$A$20</f>
        <v>R10</v>
      </c>
      <c r="B145" s="805" t="str">
        <f>+'1 Contexto e Identificación'!$E$20</f>
        <v xml:space="preserve">  </v>
      </c>
      <c r="C145" s="819" t="s">
        <v>232</v>
      </c>
      <c r="D145" s="805" t="str">
        <f>+IF('5 Valoración Control'!G147="","",'5 Valoración Control'!G147)</f>
        <v/>
      </c>
      <c r="E145" s="799" t="str">
        <f>+'6 Mapa Calor Residual'!$C$21</f>
        <v/>
      </c>
      <c r="F145" s="802" t="str">
        <f>+'6 Mapa Calor Residual'!$D$21</f>
        <v/>
      </c>
      <c r="G145" s="80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97"/>
      <c r="B146" s="806"/>
      <c r="C146" s="817"/>
      <c r="D146" s="806"/>
      <c r="E146" s="800"/>
      <c r="F146" s="803"/>
      <c r="G146" s="80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97"/>
      <c r="B147" s="806"/>
      <c r="C147" s="817"/>
      <c r="D147" s="806"/>
      <c r="E147" s="800"/>
      <c r="F147" s="803"/>
      <c r="G147" s="80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97"/>
      <c r="B148" s="806"/>
      <c r="C148" s="817" t="s">
        <v>236</v>
      </c>
      <c r="D148" s="806" t="str">
        <f>+IF('5 Valoración Control'!G150="","",'5 Valoración Control'!G150)</f>
        <v/>
      </c>
      <c r="E148" s="800"/>
      <c r="F148" s="803"/>
      <c r="G148" s="80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97"/>
      <c r="B149" s="806"/>
      <c r="C149" s="817"/>
      <c r="D149" s="806"/>
      <c r="E149" s="800"/>
      <c r="F149" s="803"/>
      <c r="G149" s="80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97"/>
      <c r="B150" s="806"/>
      <c r="C150" s="817"/>
      <c r="D150" s="806"/>
      <c r="E150" s="800"/>
      <c r="F150" s="803"/>
      <c r="G150" s="80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97"/>
      <c r="B151" s="806"/>
      <c r="C151" s="817" t="s">
        <v>237</v>
      </c>
      <c r="D151" s="806" t="str">
        <f>+IF('5 Valoración Control'!G153="","",'5 Valoración Control'!G153)</f>
        <v/>
      </c>
      <c r="E151" s="800"/>
      <c r="F151" s="803"/>
      <c r="G151" s="80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97"/>
      <c r="B152" s="806"/>
      <c r="C152" s="817"/>
      <c r="D152" s="806"/>
      <c r="E152" s="800"/>
      <c r="F152" s="803"/>
      <c r="G152" s="80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97"/>
      <c r="B153" s="806"/>
      <c r="C153" s="817"/>
      <c r="D153" s="806"/>
      <c r="E153" s="800"/>
      <c r="F153" s="803"/>
      <c r="G153" s="80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97"/>
      <c r="B154" s="806"/>
      <c r="C154" s="817" t="s">
        <v>238</v>
      </c>
      <c r="D154" s="806" t="str">
        <f>+IF('5 Valoración Control'!G156="","",'5 Valoración Control'!G156)</f>
        <v/>
      </c>
      <c r="E154" s="800"/>
      <c r="F154" s="803"/>
      <c r="G154" s="80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97"/>
      <c r="B155" s="806"/>
      <c r="C155" s="817"/>
      <c r="D155" s="806"/>
      <c r="E155" s="800"/>
      <c r="F155" s="803"/>
      <c r="G155" s="80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97"/>
      <c r="B156" s="806"/>
      <c r="C156" s="817"/>
      <c r="D156" s="806"/>
      <c r="E156" s="800"/>
      <c r="F156" s="803"/>
      <c r="G156" s="80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97"/>
      <c r="B157" s="806"/>
      <c r="C157" s="817" t="s">
        <v>239</v>
      </c>
      <c r="D157" s="806" t="str">
        <f>+IF('5 Valoración Control'!G159="","",'5 Valoración Control'!G159)</f>
        <v/>
      </c>
      <c r="E157" s="800"/>
      <c r="F157" s="803"/>
      <c r="G157" s="80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97"/>
      <c r="B158" s="806"/>
      <c r="C158" s="817"/>
      <c r="D158" s="806"/>
      <c r="E158" s="800"/>
      <c r="F158" s="803"/>
      <c r="G158" s="80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8"/>
      <c r="B159" s="807"/>
      <c r="C159" s="818"/>
      <c r="D159" s="807"/>
      <c r="E159" s="801"/>
      <c r="F159" s="804"/>
      <c r="G159" s="81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96" t="str">
        <f>'1 Contexto e Identificación'!$A$21</f>
        <v>R11</v>
      </c>
      <c r="B160" s="805" t="str">
        <f>+'1 Contexto e Identificación'!$E$21</f>
        <v xml:space="preserve">  </v>
      </c>
      <c r="C160" s="819" t="s">
        <v>232</v>
      </c>
      <c r="D160" s="805" t="str">
        <f>+IF('5 Valoración Control'!G162="","",'5 Valoración Control'!G162)</f>
        <v/>
      </c>
      <c r="E160" s="799" t="str">
        <f>+'6 Mapa Calor Residual'!$C$22</f>
        <v/>
      </c>
      <c r="F160" s="802" t="str">
        <f>+'6 Mapa Calor Residual'!$D$22</f>
        <v/>
      </c>
      <c r="G160" s="80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97"/>
      <c r="B161" s="806"/>
      <c r="C161" s="817"/>
      <c r="D161" s="806"/>
      <c r="E161" s="800"/>
      <c r="F161" s="803"/>
      <c r="G161" s="80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97"/>
      <c r="B162" s="806"/>
      <c r="C162" s="817"/>
      <c r="D162" s="806"/>
      <c r="E162" s="800"/>
      <c r="F162" s="803"/>
      <c r="G162" s="80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97"/>
      <c r="B163" s="806"/>
      <c r="C163" s="817" t="s">
        <v>236</v>
      </c>
      <c r="D163" s="806" t="str">
        <f>+IF('5 Valoración Control'!G165="","",'5 Valoración Control'!G165)</f>
        <v/>
      </c>
      <c r="E163" s="800"/>
      <c r="F163" s="803"/>
      <c r="G163" s="80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97"/>
      <c r="B164" s="806"/>
      <c r="C164" s="817"/>
      <c r="D164" s="806"/>
      <c r="E164" s="800"/>
      <c r="F164" s="803"/>
      <c r="G164" s="80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97"/>
      <c r="B165" s="806"/>
      <c r="C165" s="817"/>
      <c r="D165" s="806"/>
      <c r="E165" s="800"/>
      <c r="F165" s="803"/>
      <c r="G165" s="80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97"/>
      <c r="B166" s="806"/>
      <c r="C166" s="817" t="s">
        <v>237</v>
      </c>
      <c r="D166" s="806" t="str">
        <f>+IF('5 Valoración Control'!G168="","",'5 Valoración Control'!G168)</f>
        <v/>
      </c>
      <c r="E166" s="800"/>
      <c r="F166" s="803"/>
      <c r="G166" s="80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97"/>
      <c r="B167" s="806"/>
      <c r="C167" s="817"/>
      <c r="D167" s="806"/>
      <c r="E167" s="800"/>
      <c r="F167" s="803"/>
      <c r="G167" s="80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97"/>
      <c r="B168" s="806"/>
      <c r="C168" s="817"/>
      <c r="D168" s="806"/>
      <c r="E168" s="800"/>
      <c r="F168" s="803"/>
      <c r="G168" s="80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97"/>
      <c r="B169" s="806"/>
      <c r="C169" s="817" t="s">
        <v>238</v>
      </c>
      <c r="D169" s="806" t="str">
        <f>+IF('5 Valoración Control'!G171="","",'5 Valoración Control'!G171)</f>
        <v/>
      </c>
      <c r="E169" s="800"/>
      <c r="F169" s="803"/>
      <c r="G169" s="80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97"/>
      <c r="B170" s="806"/>
      <c r="C170" s="817"/>
      <c r="D170" s="806"/>
      <c r="E170" s="800"/>
      <c r="F170" s="803"/>
      <c r="G170" s="80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97"/>
      <c r="B171" s="806"/>
      <c r="C171" s="817"/>
      <c r="D171" s="806"/>
      <c r="E171" s="800"/>
      <c r="F171" s="803"/>
      <c r="G171" s="80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97"/>
      <c r="B172" s="806"/>
      <c r="C172" s="817" t="s">
        <v>239</v>
      </c>
      <c r="D172" s="806" t="str">
        <f>+IF('5 Valoración Control'!G174="","",'5 Valoración Control'!G174)</f>
        <v/>
      </c>
      <c r="E172" s="800"/>
      <c r="F172" s="803"/>
      <c r="G172" s="80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97"/>
      <c r="B173" s="806"/>
      <c r="C173" s="817"/>
      <c r="D173" s="806"/>
      <c r="E173" s="800"/>
      <c r="F173" s="803"/>
      <c r="G173" s="80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8"/>
      <c r="B174" s="807"/>
      <c r="C174" s="818"/>
      <c r="D174" s="807"/>
      <c r="E174" s="801"/>
      <c r="F174" s="804"/>
      <c r="G174" s="81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96" t="str">
        <f>'1 Contexto e Identificación'!$A$22</f>
        <v>R12</v>
      </c>
      <c r="B175" s="805" t="str">
        <f>+'1 Contexto e Identificación'!$E$22</f>
        <v xml:space="preserve">  </v>
      </c>
      <c r="C175" s="819" t="s">
        <v>232</v>
      </c>
      <c r="D175" s="805" t="str">
        <f>+IF('5 Valoración Control'!G177="","",'5 Valoración Control'!G177)</f>
        <v/>
      </c>
      <c r="E175" s="799" t="str">
        <f>+'6 Mapa Calor Residual'!$C$23</f>
        <v/>
      </c>
      <c r="F175" s="802" t="str">
        <f>+'6 Mapa Calor Residual'!$D$23</f>
        <v/>
      </c>
      <c r="G175" s="80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97"/>
      <c r="B176" s="806"/>
      <c r="C176" s="817"/>
      <c r="D176" s="806"/>
      <c r="E176" s="800"/>
      <c r="F176" s="803"/>
      <c r="G176" s="80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97"/>
      <c r="B177" s="806"/>
      <c r="C177" s="817"/>
      <c r="D177" s="806"/>
      <c r="E177" s="800"/>
      <c r="F177" s="803"/>
      <c r="G177" s="80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97"/>
      <c r="B178" s="806"/>
      <c r="C178" s="817" t="s">
        <v>236</v>
      </c>
      <c r="D178" s="806" t="str">
        <f>+IF('5 Valoración Control'!G180="","",'5 Valoración Control'!G180)</f>
        <v/>
      </c>
      <c r="E178" s="800"/>
      <c r="F178" s="803"/>
      <c r="G178" s="80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97"/>
      <c r="B179" s="806"/>
      <c r="C179" s="817"/>
      <c r="D179" s="806"/>
      <c r="E179" s="800"/>
      <c r="F179" s="803"/>
      <c r="G179" s="80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97"/>
      <c r="B180" s="806"/>
      <c r="C180" s="817"/>
      <c r="D180" s="806"/>
      <c r="E180" s="800"/>
      <c r="F180" s="803"/>
      <c r="G180" s="80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97"/>
      <c r="B181" s="806"/>
      <c r="C181" s="817" t="s">
        <v>237</v>
      </c>
      <c r="D181" s="806" t="str">
        <f>+IF('5 Valoración Control'!G183="","",'5 Valoración Control'!G183)</f>
        <v/>
      </c>
      <c r="E181" s="800"/>
      <c r="F181" s="803"/>
      <c r="G181" s="80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97"/>
      <c r="B182" s="806"/>
      <c r="C182" s="817"/>
      <c r="D182" s="806"/>
      <c r="E182" s="800"/>
      <c r="F182" s="803"/>
      <c r="G182" s="80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97"/>
      <c r="B183" s="806"/>
      <c r="C183" s="817"/>
      <c r="D183" s="806"/>
      <c r="E183" s="800"/>
      <c r="F183" s="803"/>
      <c r="G183" s="80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97"/>
      <c r="B184" s="806"/>
      <c r="C184" s="817" t="s">
        <v>238</v>
      </c>
      <c r="D184" s="806" t="str">
        <f>+IF('5 Valoración Control'!G186="","",'5 Valoración Control'!G186)</f>
        <v/>
      </c>
      <c r="E184" s="800"/>
      <c r="F184" s="803"/>
      <c r="G184" s="80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97"/>
      <c r="B185" s="806"/>
      <c r="C185" s="817"/>
      <c r="D185" s="806"/>
      <c r="E185" s="800"/>
      <c r="F185" s="803"/>
      <c r="G185" s="80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97"/>
      <c r="B186" s="806"/>
      <c r="C186" s="817"/>
      <c r="D186" s="806"/>
      <c r="E186" s="800"/>
      <c r="F186" s="803"/>
      <c r="G186" s="80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97"/>
      <c r="B187" s="806"/>
      <c r="C187" s="817" t="s">
        <v>239</v>
      </c>
      <c r="D187" s="806" t="str">
        <f>+IF('5 Valoración Control'!G189="","",'5 Valoración Control'!G189)</f>
        <v/>
      </c>
      <c r="E187" s="800"/>
      <c r="F187" s="803"/>
      <c r="G187" s="80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97"/>
      <c r="B188" s="806"/>
      <c r="C188" s="817"/>
      <c r="D188" s="806"/>
      <c r="E188" s="800"/>
      <c r="F188" s="803"/>
      <c r="G188" s="80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8"/>
      <c r="B189" s="807"/>
      <c r="C189" s="818"/>
      <c r="D189" s="807"/>
      <c r="E189" s="801"/>
      <c r="F189" s="804"/>
      <c r="G189" s="81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96" t="str">
        <f>'1 Contexto e Identificación'!$A$23</f>
        <v>R13</v>
      </c>
      <c r="B190" s="805" t="str">
        <f>+'1 Contexto e Identificación'!$E$23</f>
        <v xml:space="preserve">  </v>
      </c>
      <c r="C190" s="819" t="s">
        <v>232</v>
      </c>
      <c r="D190" s="805" t="str">
        <f>+IF('5 Valoración Control'!G192="","",'5 Valoración Control'!G192)</f>
        <v/>
      </c>
      <c r="E190" s="799" t="str">
        <f>+'6 Mapa Calor Residual'!$C$24</f>
        <v/>
      </c>
      <c r="F190" s="802" t="str">
        <f>+'6 Mapa Calor Residual'!$D$24</f>
        <v/>
      </c>
      <c r="G190" s="80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97"/>
      <c r="B191" s="806"/>
      <c r="C191" s="817"/>
      <c r="D191" s="806"/>
      <c r="E191" s="800"/>
      <c r="F191" s="803"/>
      <c r="G191" s="80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97"/>
      <c r="B192" s="806"/>
      <c r="C192" s="817"/>
      <c r="D192" s="806"/>
      <c r="E192" s="800"/>
      <c r="F192" s="803"/>
      <c r="G192" s="80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97"/>
      <c r="B193" s="806"/>
      <c r="C193" s="817" t="s">
        <v>236</v>
      </c>
      <c r="D193" s="806" t="str">
        <f>+IF('5 Valoración Control'!G195="","",'5 Valoración Control'!G195)</f>
        <v/>
      </c>
      <c r="E193" s="800"/>
      <c r="F193" s="803"/>
      <c r="G193" s="80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97"/>
      <c r="B194" s="806"/>
      <c r="C194" s="817"/>
      <c r="D194" s="806"/>
      <c r="E194" s="800"/>
      <c r="F194" s="803"/>
      <c r="G194" s="80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97"/>
      <c r="B195" s="806"/>
      <c r="C195" s="817"/>
      <c r="D195" s="806"/>
      <c r="E195" s="800"/>
      <c r="F195" s="803"/>
      <c r="G195" s="80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97"/>
      <c r="B196" s="806"/>
      <c r="C196" s="817" t="s">
        <v>237</v>
      </c>
      <c r="D196" s="806" t="str">
        <f>+IF('5 Valoración Control'!G198="","",'5 Valoración Control'!G198)</f>
        <v/>
      </c>
      <c r="E196" s="800"/>
      <c r="F196" s="803"/>
      <c r="G196" s="80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97"/>
      <c r="B197" s="806"/>
      <c r="C197" s="817"/>
      <c r="D197" s="806"/>
      <c r="E197" s="800"/>
      <c r="F197" s="803"/>
      <c r="G197" s="80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97"/>
      <c r="B198" s="806"/>
      <c r="C198" s="817"/>
      <c r="D198" s="806"/>
      <c r="E198" s="800"/>
      <c r="F198" s="803"/>
      <c r="G198" s="80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97"/>
      <c r="B199" s="806"/>
      <c r="C199" s="817" t="s">
        <v>238</v>
      </c>
      <c r="D199" s="806" t="str">
        <f>+IF('5 Valoración Control'!G201="","",'5 Valoración Control'!G201)</f>
        <v/>
      </c>
      <c r="E199" s="800"/>
      <c r="F199" s="803"/>
      <c r="G199" s="80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97"/>
      <c r="B200" s="806"/>
      <c r="C200" s="817"/>
      <c r="D200" s="806"/>
      <c r="E200" s="800"/>
      <c r="F200" s="803"/>
      <c r="G200" s="80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97"/>
      <c r="B201" s="806"/>
      <c r="C201" s="817"/>
      <c r="D201" s="806"/>
      <c r="E201" s="800"/>
      <c r="F201" s="803"/>
      <c r="G201" s="80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97"/>
      <c r="B202" s="806"/>
      <c r="C202" s="817" t="s">
        <v>239</v>
      </c>
      <c r="D202" s="806" t="str">
        <f>+IF('5 Valoración Control'!G204="","",'5 Valoración Control'!G204)</f>
        <v/>
      </c>
      <c r="E202" s="800"/>
      <c r="F202" s="803"/>
      <c r="G202" s="80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97"/>
      <c r="B203" s="806"/>
      <c r="C203" s="817"/>
      <c r="D203" s="806"/>
      <c r="E203" s="800"/>
      <c r="F203" s="803"/>
      <c r="G203" s="80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8"/>
      <c r="B204" s="807"/>
      <c r="C204" s="818"/>
      <c r="D204" s="807"/>
      <c r="E204" s="801"/>
      <c r="F204" s="804"/>
      <c r="G204" s="81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96" t="str">
        <f>'1 Contexto e Identificación'!$A$24</f>
        <v>R14</v>
      </c>
      <c r="B205" s="805" t="str">
        <f>+'1 Contexto e Identificación'!$E$24</f>
        <v xml:space="preserve">  </v>
      </c>
      <c r="C205" s="819" t="s">
        <v>232</v>
      </c>
      <c r="D205" s="805" t="str">
        <f>+IF('5 Valoración Control'!G207="","",'5 Valoración Control'!G207)</f>
        <v/>
      </c>
      <c r="E205" s="799" t="str">
        <f>+'6 Mapa Calor Residual'!$C$25</f>
        <v/>
      </c>
      <c r="F205" s="802" t="str">
        <f>+'6 Mapa Calor Residual'!$D$25</f>
        <v/>
      </c>
      <c r="G205" s="80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97"/>
      <c r="B206" s="806"/>
      <c r="C206" s="817"/>
      <c r="D206" s="806"/>
      <c r="E206" s="800"/>
      <c r="F206" s="803"/>
      <c r="G206" s="80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97"/>
      <c r="B207" s="806"/>
      <c r="C207" s="817"/>
      <c r="D207" s="806"/>
      <c r="E207" s="800"/>
      <c r="F207" s="803"/>
      <c r="G207" s="80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97"/>
      <c r="B208" s="806"/>
      <c r="C208" s="817" t="s">
        <v>236</v>
      </c>
      <c r="D208" s="806" t="str">
        <f>+IF('5 Valoración Control'!G210="","",'5 Valoración Control'!G210)</f>
        <v/>
      </c>
      <c r="E208" s="800"/>
      <c r="F208" s="803"/>
      <c r="G208" s="80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97"/>
      <c r="B209" s="806"/>
      <c r="C209" s="817"/>
      <c r="D209" s="806"/>
      <c r="E209" s="800"/>
      <c r="F209" s="803"/>
      <c r="G209" s="80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97"/>
      <c r="B210" s="806"/>
      <c r="C210" s="817"/>
      <c r="D210" s="806"/>
      <c r="E210" s="800"/>
      <c r="F210" s="803"/>
      <c r="G210" s="80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97"/>
      <c r="B211" s="806"/>
      <c r="C211" s="817" t="s">
        <v>237</v>
      </c>
      <c r="D211" s="806" t="str">
        <f>+IF('5 Valoración Control'!G213="","",'5 Valoración Control'!G213)</f>
        <v/>
      </c>
      <c r="E211" s="800"/>
      <c r="F211" s="803"/>
      <c r="G211" s="80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97"/>
      <c r="B212" s="806"/>
      <c r="C212" s="817"/>
      <c r="D212" s="806"/>
      <c r="E212" s="800"/>
      <c r="F212" s="803"/>
      <c r="G212" s="80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97"/>
      <c r="B213" s="806"/>
      <c r="C213" s="817"/>
      <c r="D213" s="806"/>
      <c r="E213" s="800"/>
      <c r="F213" s="803"/>
      <c r="G213" s="80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97"/>
      <c r="B214" s="806"/>
      <c r="C214" s="817" t="s">
        <v>238</v>
      </c>
      <c r="D214" s="806" t="str">
        <f>+IF('5 Valoración Control'!G216="","",'5 Valoración Control'!G216)</f>
        <v/>
      </c>
      <c r="E214" s="800"/>
      <c r="F214" s="803"/>
      <c r="G214" s="80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97"/>
      <c r="B215" s="806"/>
      <c r="C215" s="817"/>
      <c r="D215" s="806"/>
      <c r="E215" s="800"/>
      <c r="F215" s="803"/>
      <c r="G215" s="80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97"/>
      <c r="B216" s="806"/>
      <c r="C216" s="817"/>
      <c r="D216" s="806"/>
      <c r="E216" s="800"/>
      <c r="F216" s="803"/>
      <c r="G216" s="80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97"/>
      <c r="B217" s="806"/>
      <c r="C217" s="817" t="s">
        <v>239</v>
      </c>
      <c r="D217" s="806" t="str">
        <f>+IF('5 Valoración Control'!G219="","",'5 Valoración Control'!G219)</f>
        <v/>
      </c>
      <c r="E217" s="800"/>
      <c r="F217" s="803"/>
      <c r="G217" s="80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97"/>
      <c r="B218" s="806"/>
      <c r="C218" s="817"/>
      <c r="D218" s="806"/>
      <c r="E218" s="800"/>
      <c r="F218" s="803"/>
      <c r="G218" s="80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8"/>
      <c r="B219" s="807"/>
      <c r="C219" s="818"/>
      <c r="D219" s="807"/>
      <c r="E219" s="801"/>
      <c r="F219" s="804"/>
      <c r="G219" s="81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96" t="str">
        <f>'1 Contexto e Identificación'!$A$25</f>
        <v>R15</v>
      </c>
      <c r="B220" s="805" t="str">
        <f>+'1 Contexto e Identificación'!$E$25</f>
        <v xml:space="preserve">  </v>
      </c>
      <c r="C220" s="819" t="s">
        <v>232</v>
      </c>
      <c r="D220" s="805" t="str">
        <f>+IF('5 Valoración Control'!G222="","",'5 Valoración Control'!G222)</f>
        <v/>
      </c>
      <c r="E220" s="799" t="str">
        <f>+'6 Mapa Calor Residual'!$C$26</f>
        <v/>
      </c>
      <c r="F220" s="802" t="str">
        <f>+'6 Mapa Calor Residual'!$D$26</f>
        <v/>
      </c>
      <c r="G220" s="80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97"/>
      <c r="B221" s="806"/>
      <c r="C221" s="817"/>
      <c r="D221" s="806"/>
      <c r="E221" s="800"/>
      <c r="F221" s="803"/>
      <c r="G221" s="80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97"/>
      <c r="B222" s="806"/>
      <c r="C222" s="817"/>
      <c r="D222" s="806"/>
      <c r="E222" s="800"/>
      <c r="F222" s="803"/>
      <c r="G222" s="80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97"/>
      <c r="B223" s="806"/>
      <c r="C223" s="817" t="s">
        <v>236</v>
      </c>
      <c r="D223" s="806" t="str">
        <f>+IF('5 Valoración Control'!G225="","",'5 Valoración Control'!G225)</f>
        <v/>
      </c>
      <c r="E223" s="800"/>
      <c r="F223" s="803"/>
      <c r="G223" s="80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97"/>
      <c r="B224" s="806"/>
      <c r="C224" s="817"/>
      <c r="D224" s="806"/>
      <c r="E224" s="800"/>
      <c r="F224" s="803"/>
      <c r="G224" s="80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97"/>
      <c r="B225" s="806"/>
      <c r="C225" s="817"/>
      <c r="D225" s="806"/>
      <c r="E225" s="800"/>
      <c r="F225" s="803"/>
      <c r="G225" s="80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97"/>
      <c r="B226" s="806"/>
      <c r="C226" s="817" t="s">
        <v>237</v>
      </c>
      <c r="D226" s="806" t="str">
        <f>+IF('5 Valoración Control'!G228="","",'5 Valoración Control'!G228)</f>
        <v/>
      </c>
      <c r="E226" s="800"/>
      <c r="F226" s="803"/>
      <c r="G226" s="80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97"/>
      <c r="B227" s="806"/>
      <c r="C227" s="817"/>
      <c r="D227" s="806"/>
      <c r="E227" s="800"/>
      <c r="F227" s="803"/>
      <c r="G227" s="80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97"/>
      <c r="B228" s="806"/>
      <c r="C228" s="817"/>
      <c r="D228" s="806"/>
      <c r="E228" s="800"/>
      <c r="F228" s="803"/>
      <c r="G228" s="80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97"/>
      <c r="B229" s="806"/>
      <c r="C229" s="817" t="s">
        <v>238</v>
      </c>
      <c r="D229" s="806" t="str">
        <f>+IF('5 Valoración Control'!G231="","",'5 Valoración Control'!G231)</f>
        <v/>
      </c>
      <c r="E229" s="800"/>
      <c r="F229" s="803"/>
      <c r="G229" s="80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97"/>
      <c r="B230" s="806"/>
      <c r="C230" s="817"/>
      <c r="D230" s="806"/>
      <c r="E230" s="800"/>
      <c r="F230" s="803"/>
      <c r="G230" s="80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97"/>
      <c r="B231" s="806"/>
      <c r="C231" s="817"/>
      <c r="D231" s="806"/>
      <c r="E231" s="800"/>
      <c r="F231" s="803"/>
      <c r="G231" s="80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97"/>
      <c r="B232" s="806"/>
      <c r="C232" s="817" t="s">
        <v>239</v>
      </c>
      <c r="D232" s="806" t="str">
        <f>+IF('5 Valoración Control'!G234="","",'5 Valoración Control'!G234)</f>
        <v/>
      </c>
      <c r="E232" s="800"/>
      <c r="F232" s="803"/>
      <c r="G232" s="80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97"/>
      <c r="B233" s="806"/>
      <c r="C233" s="817"/>
      <c r="D233" s="806"/>
      <c r="E233" s="800"/>
      <c r="F233" s="803"/>
      <c r="G233" s="80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8"/>
      <c r="B234" s="807"/>
      <c r="C234" s="818"/>
      <c r="D234" s="807"/>
      <c r="E234" s="801"/>
      <c r="F234" s="804"/>
      <c r="G234" s="81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96" t="str">
        <f>'1 Contexto e Identificación'!$A$26</f>
        <v>R16</v>
      </c>
      <c r="B235" s="805" t="str">
        <f>+'1 Contexto e Identificación'!$E$26</f>
        <v xml:space="preserve">  </v>
      </c>
      <c r="C235" s="819" t="s">
        <v>232</v>
      </c>
      <c r="D235" s="805" t="str">
        <f>+IF('5 Valoración Control'!G237="","",'5 Valoración Control'!G237)</f>
        <v/>
      </c>
      <c r="E235" s="799" t="str">
        <f>+'6 Mapa Calor Residual'!$C$27</f>
        <v/>
      </c>
      <c r="F235" s="802" t="str">
        <f>+'6 Mapa Calor Residual'!$D$27</f>
        <v/>
      </c>
      <c r="G235" s="80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97"/>
      <c r="B236" s="806"/>
      <c r="C236" s="817"/>
      <c r="D236" s="806"/>
      <c r="E236" s="800"/>
      <c r="F236" s="803"/>
      <c r="G236" s="80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97"/>
      <c r="B237" s="806"/>
      <c r="C237" s="817"/>
      <c r="D237" s="806"/>
      <c r="E237" s="800"/>
      <c r="F237" s="803"/>
      <c r="G237" s="80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97"/>
      <c r="B238" s="806"/>
      <c r="C238" s="817" t="s">
        <v>236</v>
      </c>
      <c r="D238" s="806" t="str">
        <f>+IF('5 Valoración Control'!G240="","",'5 Valoración Control'!G240)</f>
        <v/>
      </c>
      <c r="E238" s="800"/>
      <c r="F238" s="803"/>
      <c r="G238" s="80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97"/>
      <c r="B239" s="806"/>
      <c r="C239" s="817"/>
      <c r="D239" s="806"/>
      <c r="E239" s="800"/>
      <c r="F239" s="803"/>
      <c r="G239" s="80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97"/>
      <c r="B240" s="806"/>
      <c r="C240" s="817"/>
      <c r="D240" s="806"/>
      <c r="E240" s="800"/>
      <c r="F240" s="803"/>
      <c r="G240" s="80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97"/>
      <c r="B241" s="806"/>
      <c r="C241" s="817" t="s">
        <v>237</v>
      </c>
      <c r="D241" s="806" t="str">
        <f>+IF('5 Valoración Control'!G243="","",'5 Valoración Control'!G243)</f>
        <v/>
      </c>
      <c r="E241" s="800"/>
      <c r="F241" s="803"/>
      <c r="G241" s="80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97"/>
      <c r="B242" s="806"/>
      <c r="C242" s="817"/>
      <c r="D242" s="806"/>
      <c r="E242" s="800"/>
      <c r="F242" s="803"/>
      <c r="G242" s="80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97"/>
      <c r="B243" s="806"/>
      <c r="C243" s="817"/>
      <c r="D243" s="806"/>
      <c r="E243" s="800"/>
      <c r="F243" s="803"/>
      <c r="G243" s="80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97"/>
      <c r="B244" s="806"/>
      <c r="C244" s="817" t="s">
        <v>238</v>
      </c>
      <c r="D244" s="806" t="str">
        <f>+IF('5 Valoración Control'!G246="","",'5 Valoración Control'!G246)</f>
        <v/>
      </c>
      <c r="E244" s="800"/>
      <c r="F244" s="803"/>
      <c r="G244" s="80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97"/>
      <c r="B245" s="806"/>
      <c r="C245" s="817"/>
      <c r="D245" s="806"/>
      <c r="E245" s="800"/>
      <c r="F245" s="803"/>
      <c r="G245" s="80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97"/>
      <c r="B246" s="806"/>
      <c r="C246" s="817"/>
      <c r="D246" s="806"/>
      <c r="E246" s="800"/>
      <c r="F246" s="803"/>
      <c r="G246" s="80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97"/>
      <c r="B247" s="806"/>
      <c r="C247" s="817" t="s">
        <v>239</v>
      </c>
      <c r="D247" s="806" t="str">
        <f>+IF('5 Valoración Control'!G249="","",'5 Valoración Control'!G249)</f>
        <v/>
      </c>
      <c r="E247" s="800"/>
      <c r="F247" s="803"/>
      <c r="G247" s="80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97"/>
      <c r="B248" s="806"/>
      <c r="C248" s="817"/>
      <c r="D248" s="806"/>
      <c r="E248" s="800"/>
      <c r="F248" s="803"/>
      <c r="G248" s="80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8"/>
      <c r="B249" s="807"/>
      <c r="C249" s="818"/>
      <c r="D249" s="807"/>
      <c r="E249" s="801"/>
      <c r="F249" s="804"/>
      <c r="G249" s="81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96" t="str">
        <f>'1 Contexto e Identificación'!$A$27</f>
        <v>R17</v>
      </c>
      <c r="B250" s="805" t="str">
        <f>+'1 Contexto e Identificación'!$E$27</f>
        <v xml:space="preserve">  </v>
      </c>
      <c r="C250" s="819" t="s">
        <v>232</v>
      </c>
      <c r="D250" s="805" t="str">
        <f>+IF('5 Valoración Control'!G252="","",'5 Valoración Control'!G252)</f>
        <v/>
      </c>
      <c r="E250" s="799" t="str">
        <f>+'6 Mapa Calor Residual'!$C$28</f>
        <v/>
      </c>
      <c r="F250" s="802" t="str">
        <f>+'6 Mapa Calor Residual'!$D$28</f>
        <v/>
      </c>
      <c r="G250" s="80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97"/>
      <c r="B251" s="806"/>
      <c r="C251" s="817"/>
      <c r="D251" s="806"/>
      <c r="E251" s="800"/>
      <c r="F251" s="803"/>
      <c r="G251" s="80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97"/>
      <c r="B252" s="806"/>
      <c r="C252" s="817"/>
      <c r="D252" s="806"/>
      <c r="E252" s="800"/>
      <c r="F252" s="803"/>
      <c r="G252" s="80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97"/>
      <c r="B253" s="806"/>
      <c r="C253" s="817" t="s">
        <v>236</v>
      </c>
      <c r="D253" s="806" t="str">
        <f>+IF('5 Valoración Control'!G255="","",'5 Valoración Control'!G255)</f>
        <v/>
      </c>
      <c r="E253" s="800"/>
      <c r="F253" s="803"/>
      <c r="G253" s="80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97"/>
      <c r="B254" s="806"/>
      <c r="C254" s="817"/>
      <c r="D254" s="806"/>
      <c r="E254" s="800"/>
      <c r="F254" s="803"/>
      <c r="G254" s="80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97"/>
      <c r="B255" s="806"/>
      <c r="C255" s="817"/>
      <c r="D255" s="806"/>
      <c r="E255" s="800"/>
      <c r="F255" s="803"/>
      <c r="G255" s="80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97"/>
      <c r="B256" s="806"/>
      <c r="C256" s="817" t="s">
        <v>237</v>
      </c>
      <c r="D256" s="806" t="str">
        <f>+IF('5 Valoración Control'!G258="","",'5 Valoración Control'!G258)</f>
        <v/>
      </c>
      <c r="E256" s="800"/>
      <c r="F256" s="803"/>
      <c r="G256" s="80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97"/>
      <c r="B257" s="806"/>
      <c r="C257" s="817"/>
      <c r="D257" s="806"/>
      <c r="E257" s="800"/>
      <c r="F257" s="803"/>
      <c r="G257" s="80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97"/>
      <c r="B258" s="806"/>
      <c r="C258" s="817"/>
      <c r="D258" s="806"/>
      <c r="E258" s="800"/>
      <c r="F258" s="803"/>
      <c r="G258" s="80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97"/>
      <c r="B259" s="806"/>
      <c r="C259" s="817" t="s">
        <v>238</v>
      </c>
      <c r="D259" s="806" t="str">
        <f>+IF('5 Valoración Control'!G261="","",'5 Valoración Control'!G261)</f>
        <v/>
      </c>
      <c r="E259" s="800"/>
      <c r="F259" s="803"/>
      <c r="G259" s="80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97"/>
      <c r="B260" s="806"/>
      <c r="C260" s="817"/>
      <c r="D260" s="806"/>
      <c r="E260" s="800"/>
      <c r="F260" s="803"/>
      <c r="G260" s="80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97"/>
      <c r="B261" s="806"/>
      <c r="C261" s="817"/>
      <c r="D261" s="806"/>
      <c r="E261" s="800"/>
      <c r="F261" s="803"/>
      <c r="G261" s="80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97"/>
      <c r="B262" s="806"/>
      <c r="C262" s="817" t="s">
        <v>239</v>
      </c>
      <c r="D262" s="806" t="str">
        <f>+IF('5 Valoración Control'!G264="","",'5 Valoración Control'!G264)</f>
        <v/>
      </c>
      <c r="E262" s="800"/>
      <c r="F262" s="803"/>
      <c r="G262" s="80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97"/>
      <c r="B263" s="806"/>
      <c r="C263" s="817"/>
      <c r="D263" s="806"/>
      <c r="E263" s="800"/>
      <c r="F263" s="803"/>
      <c r="G263" s="80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8"/>
      <c r="B264" s="807"/>
      <c r="C264" s="818"/>
      <c r="D264" s="807"/>
      <c r="E264" s="801"/>
      <c r="F264" s="804"/>
      <c r="G264" s="81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96" t="str">
        <f>'1 Contexto e Identificación'!$A$28</f>
        <v>R18</v>
      </c>
      <c r="B265" s="805" t="str">
        <f>+'1 Contexto e Identificación'!$E$28</f>
        <v xml:space="preserve">  </v>
      </c>
      <c r="C265" s="819" t="s">
        <v>232</v>
      </c>
      <c r="D265" s="805" t="str">
        <f>+IF('5 Valoración Control'!G267="","",'5 Valoración Control'!G267)</f>
        <v/>
      </c>
      <c r="E265" s="799" t="str">
        <f>+'6 Mapa Calor Residual'!$C$29</f>
        <v/>
      </c>
      <c r="F265" s="802" t="str">
        <f>+'6 Mapa Calor Residual'!$D$29</f>
        <v/>
      </c>
      <c r="G265" s="80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97"/>
      <c r="B266" s="806"/>
      <c r="C266" s="817"/>
      <c r="D266" s="806"/>
      <c r="E266" s="800"/>
      <c r="F266" s="803"/>
      <c r="G266" s="80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97"/>
      <c r="B267" s="806"/>
      <c r="C267" s="817"/>
      <c r="D267" s="806"/>
      <c r="E267" s="800"/>
      <c r="F267" s="803"/>
      <c r="G267" s="80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97"/>
      <c r="B268" s="806"/>
      <c r="C268" s="817" t="s">
        <v>236</v>
      </c>
      <c r="D268" s="806" t="str">
        <f>+IF('5 Valoración Control'!G270="","",'5 Valoración Control'!G270)</f>
        <v/>
      </c>
      <c r="E268" s="800"/>
      <c r="F268" s="803"/>
      <c r="G268" s="80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97"/>
      <c r="B269" s="806"/>
      <c r="C269" s="817"/>
      <c r="D269" s="806"/>
      <c r="E269" s="800"/>
      <c r="F269" s="803"/>
      <c r="G269" s="80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97"/>
      <c r="B270" s="806"/>
      <c r="C270" s="817"/>
      <c r="D270" s="806"/>
      <c r="E270" s="800"/>
      <c r="F270" s="803"/>
      <c r="G270" s="80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97"/>
      <c r="B271" s="806"/>
      <c r="C271" s="817" t="s">
        <v>237</v>
      </c>
      <c r="D271" s="806" t="str">
        <f>+IF('5 Valoración Control'!G273="","",'5 Valoración Control'!G273)</f>
        <v/>
      </c>
      <c r="E271" s="800"/>
      <c r="F271" s="803"/>
      <c r="G271" s="80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97"/>
      <c r="B272" s="806"/>
      <c r="C272" s="817"/>
      <c r="D272" s="806"/>
      <c r="E272" s="800"/>
      <c r="F272" s="803"/>
      <c r="G272" s="80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97"/>
      <c r="B273" s="806"/>
      <c r="C273" s="817"/>
      <c r="D273" s="806"/>
      <c r="E273" s="800"/>
      <c r="F273" s="803"/>
      <c r="G273" s="80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97"/>
      <c r="B274" s="806"/>
      <c r="C274" s="817" t="s">
        <v>238</v>
      </c>
      <c r="D274" s="806" t="str">
        <f>+IF('5 Valoración Control'!G276="","",'5 Valoración Control'!G276)</f>
        <v/>
      </c>
      <c r="E274" s="800"/>
      <c r="F274" s="803"/>
      <c r="G274" s="80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97"/>
      <c r="B275" s="806"/>
      <c r="C275" s="817"/>
      <c r="D275" s="806"/>
      <c r="E275" s="800"/>
      <c r="F275" s="803"/>
      <c r="G275" s="80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97"/>
      <c r="B276" s="806"/>
      <c r="C276" s="817"/>
      <c r="D276" s="806"/>
      <c r="E276" s="800"/>
      <c r="F276" s="803"/>
      <c r="G276" s="80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97"/>
      <c r="B277" s="806"/>
      <c r="C277" s="817" t="s">
        <v>239</v>
      </c>
      <c r="D277" s="806" t="str">
        <f>+IF('5 Valoración Control'!G279="","",'5 Valoración Control'!G279)</f>
        <v/>
      </c>
      <c r="E277" s="800"/>
      <c r="F277" s="803"/>
      <c r="G277" s="80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97"/>
      <c r="B278" s="806"/>
      <c r="C278" s="817"/>
      <c r="D278" s="806"/>
      <c r="E278" s="800"/>
      <c r="F278" s="803"/>
      <c r="G278" s="80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8"/>
      <c r="B279" s="807"/>
      <c r="C279" s="818"/>
      <c r="D279" s="807"/>
      <c r="E279" s="801"/>
      <c r="F279" s="804"/>
      <c r="G279" s="81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96" t="str">
        <f>'1 Contexto e Identificación'!$A$29</f>
        <v>R19</v>
      </c>
      <c r="B280" s="805" t="str">
        <f>+'1 Contexto e Identificación'!$E$29</f>
        <v xml:space="preserve">  </v>
      </c>
      <c r="C280" s="819" t="s">
        <v>232</v>
      </c>
      <c r="D280" s="805" t="str">
        <f>+IF('5 Valoración Control'!G282="","",'5 Valoración Control'!G282)</f>
        <v/>
      </c>
      <c r="E280" s="799" t="str">
        <f>+'6 Mapa Calor Residual'!$C$30</f>
        <v/>
      </c>
      <c r="F280" s="802" t="str">
        <f>+'6 Mapa Calor Residual'!$D$30</f>
        <v/>
      </c>
      <c r="G280" s="80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97"/>
      <c r="B281" s="806"/>
      <c r="C281" s="817"/>
      <c r="D281" s="806"/>
      <c r="E281" s="800"/>
      <c r="F281" s="803"/>
      <c r="G281" s="80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97"/>
      <c r="B282" s="806"/>
      <c r="C282" s="817"/>
      <c r="D282" s="806"/>
      <c r="E282" s="800"/>
      <c r="F282" s="803"/>
      <c r="G282" s="80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97"/>
      <c r="B283" s="806"/>
      <c r="C283" s="817" t="s">
        <v>236</v>
      </c>
      <c r="D283" s="806" t="str">
        <f>+IF('5 Valoración Control'!G285="","",'5 Valoración Control'!G285)</f>
        <v/>
      </c>
      <c r="E283" s="800"/>
      <c r="F283" s="803"/>
      <c r="G283" s="80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97"/>
      <c r="B284" s="806"/>
      <c r="C284" s="817"/>
      <c r="D284" s="806"/>
      <c r="E284" s="800"/>
      <c r="F284" s="803"/>
      <c r="G284" s="80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97"/>
      <c r="B285" s="806"/>
      <c r="C285" s="817"/>
      <c r="D285" s="806"/>
      <c r="E285" s="800"/>
      <c r="F285" s="803"/>
      <c r="G285" s="80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97"/>
      <c r="B286" s="806"/>
      <c r="C286" s="817" t="s">
        <v>237</v>
      </c>
      <c r="D286" s="806" t="str">
        <f>+IF('5 Valoración Control'!G288="","",'5 Valoración Control'!G288)</f>
        <v/>
      </c>
      <c r="E286" s="800"/>
      <c r="F286" s="803"/>
      <c r="G286" s="80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97"/>
      <c r="B287" s="806"/>
      <c r="C287" s="817"/>
      <c r="D287" s="806"/>
      <c r="E287" s="800"/>
      <c r="F287" s="803"/>
      <c r="G287" s="80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97"/>
      <c r="B288" s="806"/>
      <c r="C288" s="817"/>
      <c r="D288" s="806"/>
      <c r="E288" s="800"/>
      <c r="F288" s="803"/>
      <c r="G288" s="80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97"/>
      <c r="B289" s="806"/>
      <c r="C289" s="817" t="s">
        <v>238</v>
      </c>
      <c r="D289" s="806" t="str">
        <f>+IF('5 Valoración Control'!G291="","",'5 Valoración Control'!G291)</f>
        <v/>
      </c>
      <c r="E289" s="800"/>
      <c r="F289" s="803"/>
      <c r="G289" s="80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97"/>
      <c r="B290" s="806"/>
      <c r="C290" s="817"/>
      <c r="D290" s="806"/>
      <c r="E290" s="800"/>
      <c r="F290" s="803"/>
      <c r="G290" s="80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97"/>
      <c r="B291" s="806"/>
      <c r="C291" s="817"/>
      <c r="D291" s="806"/>
      <c r="E291" s="800"/>
      <c r="F291" s="803"/>
      <c r="G291" s="80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97"/>
      <c r="B292" s="806"/>
      <c r="C292" s="817" t="s">
        <v>239</v>
      </c>
      <c r="D292" s="806" t="str">
        <f>+IF('5 Valoración Control'!G294="","",'5 Valoración Control'!G294)</f>
        <v/>
      </c>
      <c r="E292" s="800"/>
      <c r="F292" s="803"/>
      <c r="G292" s="80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97"/>
      <c r="B293" s="806"/>
      <c r="C293" s="817"/>
      <c r="D293" s="806"/>
      <c r="E293" s="800"/>
      <c r="F293" s="803"/>
      <c r="G293" s="80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8"/>
      <c r="B294" s="807"/>
      <c r="C294" s="818"/>
      <c r="D294" s="807"/>
      <c r="E294" s="801"/>
      <c r="F294" s="804"/>
      <c r="G294" s="81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96" t="str">
        <f>'1 Contexto e Identificación'!$A$30</f>
        <v>R20</v>
      </c>
      <c r="B295" s="805" t="str">
        <f>+'1 Contexto e Identificación'!$E$30</f>
        <v xml:space="preserve">  </v>
      </c>
      <c r="C295" s="819" t="s">
        <v>232</v>
      </c>
      <c r="D295" s="805" t="str">
        <f>+IF('5 Valoración Control'!G297="","",'5 Valoración Control'!G297)</f>
        <v/>
      </c>
      <c r="E295" s="799" t="str">
        <f>+'6 Mapa Calor Residual'!$C$31</f>
        <v/>
      </c>
      <c r="F295" s="802" t="str">
        <f>+'6 Mapa Calor Residual'!$D$31</f>
        <v/>
      </c>
      <c r="G295" s="80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97"/>
      <c r="B296" s="806"/>
      <c r="C296" s="817"/>
      <c r="D296" s="806"/>
      <c r="E296" s="800"/>
      <c r="F296" s="803"/>
      <c r="G296" s="80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97"/>
      <c r="B297" s="806"/>
      <c r="C297" s="817"/>
      <c r="D297" s="806"/>
      <c r="E297" s="800"/>
      <c r="F297" s="803"/>
      <c r="G297" s="80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97"/>
      <c r="B298" s="806"/>
      <c r="C298" s="817" t="s">
        <v>236</v>
      </c>
      <c r="D298" s="806" t="str">
        <f>+IF('5 Valoración Control'!G300="","",'5 Valoración Control'!G300)</f>
        <v/>
      </c>
      <c r="E298" s="800"/>
      <c r="F298" s="803"/>
      <c r="G298" s="80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97"/>
      <c r="B299" s="806"/>
      <c r="C299" s="817"/>
      <c r="D299" s="806"/>
      <c r="E299" s="800"/>
      <c r="F299" s="803"/>
      <c r="G299" s="80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97"/>
      <c r="B300" s="806"/>
      <c r="C300" s="817"/>
      <c r="D300" s="806"/>
      <c r="E300" s="800"/>
      <c r="F300" s="803"/>
      <c r="G300" s="80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97"/>
      <c r="B301" s="806"/>
      <c r="C301" s="817" t="s">
        <v>237</v>
      </c>
      <c r="D301" s="806" t="str">
        <f>+IF('5 Valoración Control'!G303="","",'5 Valoración Control'!G303)</f>
        <v/>
      </c>
      <c r="E301" s="800"/>
      <c r="F301" s="803"/>
      <c r="G301" s="80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97"/>
      <c r="B302" s="806"/>
      <c r="C302" s="817"/>
      <c r="D302" s="806"/>
      <c r="E302" s="800"/>
      <c r="F302" s="803"/>
      <c r="G302" s="80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97"/>
      <c r="B303" s="806"/>
      <c r="C303" s="817"/>
      <c r="D303" s="806"/>
      <c r="E303" s="800"/>
      <c r="F303" s="803"/>
      <c r="G303" s="80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97"/>
      <c r="B304" s="806"/>
      <c r="C304" s="817" t="s">
        <v>238</v>
      </c>
      <c r="D304" s="806" t="str">
        <f>+IF('5 Valoración Control'!G306="","",'5 Valoración Control'!G306)</f>
        <v/>
      </c>
      <c r="E304" s="800"/>
      <c r="F304" s="803"/>
      <c r="G304" s="80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97"/>
      <c r="B305" s="806"/>
      <c r="C305" s="817"/>
      <c r="D305" s="806"/>
      <c r="E305" s="800"/>
      <c r="F305" s="803"/>
      <c r="G305" s="80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97"/>
      <c r="B306" s="806"/>
      <c r="C306" s="817"/>
      <c r="D306" s="806"/>
      <c r="E306" s="800"/>
      <c r="F306" s="803"/>
      <c r="G306" s="80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97"/>
      <c r="B307" s="806"/>
      <c r="C307" s="817" t="s">
        <v>239</v>
      </c>
      <c r="D307" s="806" t="str">
        <f>+IF('5 Valoración Control'!G309="","",'5 Valoración Control'!G309)</f>
        <v/>
      </c>
      <c r="E307" s="800"/>
      <c r="F307" s="803"/>
      <c r="G307" s="80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97"/>
      <c r="B308" s="806"/>
      <c r="C308" s="817"/>
      <c r="D308" s="806"/>
      <c r="E308" s="800"/>
      <c r="F308" s="803"/>
      <c r="G308" s="80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8"/>
      <c r="B309" s="807"/>
      <c r="C309" s="818"/>
      <c r="D309" s="807"/>
      <c r="E309" s="801"/>
      <c r="F309" s="804"/>
      <c r="G309" s="81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50"/>
      <c r="B1" s="841" t="s">
        <v>140</v>
      </c>
      <c r="C1" s="841"/>
      <c r="D1" s="841"/>
      <c r="E1" s="841"/>
      <c r="F1" s="841"/>
      <c r="G1" s="841"/>
      <c r="H1" s="841"/>
      <c r="I1" s="841"/>
      <c r="J1" s="841"/>
      <c r="K1" s="841"/>
      <c r="L1" s="645" t="s">
        <v>354</v>
      </c>
      <c r="M1" s="645"/>
    </row>
    <row r="2" spans="1:13" ht="15" customHeight="1" x14ac:dyDescent="0.2">
      <c r="A2" s="850"/>
      <c r="B2" s="841"/>
      <c r="C2" s="841"/>
      <c r="D2" s="841"/>
      <c r="E2" s="841"/>
      <c r="F2" s="841"/>
      <c r="G2" s="841"/>
      <c r="H2" s="841"/>
      <c r="I2" s="841"/>
      <c r="J2" s="841"/>
      <c r="K2" s="841"/>
      <c r="L2" s="646" t="s">
        <v>358</v>
      </c>
      <c r="M2" s="645"/>
    </row>
    <row r="3" spans="1:13" ht="15" customHeight="1" x14ac:dyDescent="0.2">
      <c r="A3" s="850"/>
      <c r="B3" s="841"/>
      <c r="C3" s="841"/>
      <c r="D3" s="841"/>
      <c r="E3" s="841"/>
      <c r="F3" s="841"/>
      <c r="G3" s="841"/>
      <c r="H3" s="841"/>
      <c r="I3" s="841"/>
      <c r="J3" s="841"/>
      <c r="K3" s="841"/>
      <c r="L3" s="647" t="s">
        <v>356</v>
      </c>
      <c r="M3" s="647"/>
    </row>
    <row r="4" spans="1:13" s="174" customFormat="1" ht="15" customHeight="1" x14ac:dyDescent="0.2">
      <c r="A4" s="851"/>
      <c r="B4" s="842"/>
      <c r="C4" s="842"/>
      <c r="D4" s="842"/>
      <c r="E4" s="842"/>
      <c r="F4" s="842"/>
      <c r="G4" s="842"/>
      <c r="H4" s="842"/>
      <c r="I4" s="842"/>
      <c r="J4" s="842"/>
      <c r="K4" s="842"/>
      <c r="L4" s="646" t="s">
        <v>359</v>
      </c>
      <c r="M4" s="646"/>
    </row>
    <row r="5" spans="1:13" s="174" customFormat="1" ht="23.25" customHeight="1" x14ac:dyDescent="0.2">
      <c r="A5" s="453" t="s">
        <v>14</v>
      </c>
      <c r="B5" s="832" t="str">
        <f>'9 Imprimir Mapa Riesgo'!B5:M5</f>
        <v>PLANEACIÓN Y DIRECCIONAMIENTO ESTRATEGICO</v>
      </c>
      <c r="C5" s="833"/>
      <c r="D5" s="833"/>
      <c r="E5" s="833"/>
      <c r="F5" s="833"/>
      <c r="G5" s="833"/>
      <c r="H5" s="833"/>
      <c r="I5" s="833"/>
      <c r="J5" s="833"/>
      <c r="K5" s="834"/>
      <c r="L5" s="469"/>
      <c r="M5" s="469"/>
    </row>
    <row r="6" spans="1:13" s="174" customFormat="1" ht="45.75" customHeight="1" x14ac:dyDescent="0.2">
      <c r="A6" s="446" t="s">
        <v>16</v>
      </c>
      <c r="B6" s="835" t="str">
        <f>'9 Imprimir Mapa Riesgo'!B6:M6</f>
        <v>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v>
      </c>
      <c r="C6" s="836"/>
      <c r="D6" s="836"/>
      <c r="E6" s="836"/>
      <c r="F6" s="836"/>
      <c r="G6" s="836"/>
      <c r="H6" s="836"/>
      <c r="I6" s="836"/>
      <c r="J6" s="836"/>
      <c r="K6" s="837"/>
      <c r="L6" s="470"/>
      <c r="M6" s="470"/>
    </row>
    <row r="7" spans="1:13" s="51" customFormat="1" ht="6.75" customHeight="1" x14ac:dyDescent="0.25">
      <c r="A7" s="161"/>
      <c r="B7" s="677"/>
      <c r="C7" s="677"/>
      <c r="D7" s="677"/>
      <c r="E7" s="396"/>
      <c r="F7" s="462"/>
    </row>
    <row r="8" spans="1:13" ht="5.25" customHeight="1" thickBot="1" x14ac:dyDescent="0.25">
      <c r="A8" s="161"/>
      <c r="B8" s="677"/>
      <c r="C8" s="677"/>
      <c r="D8" s="677"/>
    </row>
    <row r="9" spans="1:13" ht="12.75" thickBot="1" x14ac:dyDescent="0.25">
      <c r="A9" s="858" t="s">
        <v>260</v>
      </c>
      <c r="B9" s="859"/>
      <c r="C9" s="859"/>
      <c r="D9" s="859"/>
      <c r="E9" s="859"/>
      <c r="F9" s="859"/>
      <c r="G9" s="859"/>
      <c r="H9" s="859"/>
      <c r="I9" s="859"/>
      <c r="J9" s="859"/>
      <c r="K9" s="860"/>
    </row>
    <row r="10" spans="1:13" ht="6" customHeight="1" thickBot="1" x14ac:dyDescent="0.25">
      <c r="A10" s="858"/>
      <c r="B10" s="859"/>
      <c r="C10" s="859"/>
      <c r="D10" s="859"/>
      <c r="E10" s="859"/>
      <c r="F10" s="859"/>
      <c r="G10" s="859"/>
      <c r="H10" s="859"/>
      <c r="I10" s="859"/>
      <c r="J10" s="859"/>
      <c r="K10" s="860"/>
    </row>
    <row r="11" spans="1:13" ht="34.5" customHeight="1" x14ac:dyDescent="0.2">
      <c r="A11" s="861" t="s">
        <v>261</v>
      </c>
      <c r="B11" s="862"/>
      <c r="C11" s="862"/>
      <c r="D11" s="862"/>
      <c r="E11" s="862"/>
      <c r="F11" s="862"/>
      <c r="G11" s="862"/>
      <c r="H11" s="862"/>
      <c r="I11" s="862"/>
      <c r="J11" s="862"/>
      <c r="K11" s="863"/>
    </row>
    <row r="12" spans="1:13" ht="18.75" customHeight="1" x14ac:dyDescent="0.2">
      <c r="A12" s="864" t="s">
        <v>262</v>
      </c>
      <c r="B12" s="865"/>
      <c r="C12" s="865"/>
      <c r="D12" s="865"/>
      <c r="E12" s="865"/>
      <c r="F12" s="865"/>
      <c r="G12" s="865"/>
      <c r="H12" s="865"/>
      <c r="I12" s="865"/>
      <c r="J12" s="865"/>
      <c r="K12" s="866"/>
    </row>
    <row r="13" spans="1:13" ht="34.5" customHeight="1" x14ac:dyDescent="0.2">
      <c r="A13" s="864" t="s">
        <v>263</v>
      </c>
      <c r="B13" s="865"/>
      <c r="C13" s="865"/>
      <c r="D13" s="865"/>
      <c r="E13" s="865"/>
      <c r="F13" s="865"/>
      <c r="G13" s="865"/>
      <c r="H13" s="865"/>
      <c r="I13" s="865"/>
      <c r="J13" s="865"/>
      <c r="K13" s="866"/>
    </row>
    <row r="14" spans="1:13" ht="50.25" customHeight="1" thickBot="1" x14ac:dyDescent="0.25">
      <c r="A14" s="855" t="s">
        <v>264</v>
      </c>
      <c r="B14" s="856"/>
      <c r="C14" s="856"/>
      <c r="D14" s="856"/>
      <c r="E14" s="856"/>
      <c r="F14" s="856"/>
      <c r="G14" s="856"/>
      <c r="H14" s="856"/>
      <c r="I14" s="856"/>
      <c r="J14" s="856"/>
      <c r="K14" s="857"/>
    </row>
    <row r="15" spans="1:13" x14ac:dyDescent="0.2">
      <c r="A15" s="397"/>
      <c r="B15" s="397"/>
      <c r="C15" s="397"/>
      <c r="D15" s="397"/>
      <c r="E15" s="397"/>
      <c r="F15" s="397"/>
      <c r="G15" s="397"/>
      <c r="H15" s="397"/>
      <c r="I15" s="397"/>
      <c r="J15" s="397"/>
      <c r="K15" s="397"/>
    </row>
    <row r="16" spans="1:13" s="399" customFormat="1" ht="24" x14ac:dyDescent="0.2">
      <c r="A16" s="398"/>
      <c r="B16" s="852" t="s">
        <v>265</v>
      </c>
      <c r="C16" s="853"/>
      <c r="D16" s="854" t="s">
        <v>266</v>
      </c>
      <c r="E16" s="854"/>
      <c r="G16" s="143" t="s">
        <v>267</v>
      </c>
    </row>
    <row r="17" spans="1:7" x14ac:dyDescent="0.2">
      <c r="A17" s="400" t="s">
        <v>268</v>
      </c>
      <c r="B17" s="401">
        <f>+COUNTIF(' 7Mapa Calor Inherente Residual'!$E$12:$E$31,'12 Formulas'!$AK$2)</f>
        <v>1</v>
      </c>
      <c r="C17" s="402">
        <f>+B17/$B$21</f>
        <v>0.33333333333333331</v>
      </c>
      <c r="D17" s="401">
        <f>+COUNTIF(' 7Mapa Calor Inherente Residual'!$H$12:$H$31,'12 Formulas'!$AK$2)</f>
        <v>1</v>
      </c>
      <c r="E17" s="402">
        <f>+D17/$D$21</f>
        <v>0.33333333333333331</v>
      </c>
      <c r="G17" s="403" t="s">
        <v>213</v>
      </c>
    </row>
    <row r="18" spans="1:7" x14ac:dyDescent="0.2">
      <c r="A18" s="400" t="s">
        <v>269</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3</v>
      </c>
      <c r="C21" s="402">
        <f t="shared" si="0"/>
        <v>1</v>
      </c>
      <c r="D21" s="401">
        <f>+SUM(D17:D20)</f>
        <v>3</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5" customWidth="1"/>
    <col min="2" max="2" width="3.7109375" style="485" customWidth="1"/>
    <col min="3" max="3" width="4" style="485" customWidth="1"/>
    <col min="4" max="4" width="30.140625" style="485" customWidth="1"/>
    <col min="5" max="7" width="23.5703125" style="485" customWidth="1"/>
    <col min="8" max="8" width="13" style="485" customWidth="1"/>
    <col min="9" max="9" width="2.140625" style="485" customWidth="1"/>
    <col min="10" max="10" width="10.85546875" style="485"/>
    <col min="11" max="11" width="2.140625" style="485" customWidth="1"/>
    <col min="12" max="12" width="10.85546875" style="485"/>
    <col min="13" max="13" width="2.140625" style="485" customWidth="1"/>
    <col min="14" max="18" width="10.85546875" style="485"/>
    <col min="19" max="19" width="12.5703125" style="485" bestFit="1" customWidth="1"/>
    <col min="20" max="21" width="24.42578125" style="485" customWidth="1"/>
    <col min="22" max="23" width="10.85546875" style="485"/>
    <col min="24" max="27" width="20.28515625" style="485" customWidth="1"/>
    <col min="28" max="38" width="10.85546875" style="485"/>
    <col min="39" max="39" width="26" style="485" customWidth="1"/>
    <col min="40" max="42" width="10.85546875" style="485"/>
    <col min="43" max="43" width="14.7109375" style="485" customWidth="1"/>
    <col min="44" max="48" width="10.85546875" style="485"/>
    <col min="49" max="49" width="25.85546875" style="485" bestFit="1" customWidth="1"/>
    <col min="50" max="53" width="10.85546875" style="485"/>
    <col min="54" max="54" width="18.85546875" style="485" customWidth="1"/>
    <col min="55" max="55" width="10.85546875" style="485"/>
    <col min="56" max="56" width="13.5703125" style="485" customWidth="1"/>
    <col min="57" max="57" width="10.85546875" style="485"/>
    <col min="58" max="58" width="50.5703125" style="485" customWidth="1"/>
    <col min="59" max="59" width="21.85546875" style="485" customWidth="1"/>
    <col min="60" max="60" width="10.85546875" style="485"/>
    <col min="61" max="61" width="24.5703125" style="485" customWidth="1"/>
    <col min="62" max="62" width="18.140625" style="485" customWidth="1"/>
    <col min="63" max="63" width="17.85546875" style="485" customWidth="1"/>
    <col min="64" max="66" width="10.85546875" style="485"/>
    <col min="67" max="67" width="18.5703125" style="485" customWidth="1"/>
    <col min="68" max="68" width="8" style="485" customWidth="1"/>
    <col min="69" max="72" width="10.85546875" style="485"/>
    <col min="73" max="73" width="26.28515625" style="485" customWidth="1"/>
    <col min="74" max="74" width="10.85546875" style="485" customWidth="1"/>
    <col min="75" max="75" width="19.140625" style="485" customWidth="1"/>
    <col min="76" max="76" width="16.85546875" style="485" customWidth="1"/>
    <col min="77" max="77" width="17.28515625" style="485" customWidth="1"/>
    <col min="78" max="83" width="10.85546875" style="485"/>
    <col min="84" max="84" width="16.28515625" style="485" customWidth="1"/>
    <col min="85" max="85" width="18.140625" style="485" customWidth="1"/>
    <col min="86" max="86" width="16.42578125" style="485" customWidth="1"/>
    <col min="87" max="87" width="19.140625" style="485" customWidth="1"/>
    <col min="88" max="88" width="24.85546875" style="485" customWidth="1"/>
    <col min="89" max="16384" width="10.85546875" style="485"/>
  </cols>
  <sheetData>
    <row r="1" spans="3:88" ht="36.950000000000003" customHeight="1" x14ac:dyDescent="0.2">
      <c r="C1" s="873" t="s">
        <v>273</v>
      </c>
      <c r="D1" s="873"/>
      <c r="E1" s="873"/>
      <c r="F1" s="873"/>
      <c r="G1" s="868" t="s">
        <v>274</v>
      </c>
      <c r="H1" s="868"/>
      <c r="R1" s="869" t="s">
        <v>156</v>
      </c>
      <c r="S1" s="869"/>
      <c r="T1" s="869"/>
      <c r="U1" s="869"/>
      <c r="W1" s="870" t="s">
        <v>275</v>
      </c>
      <c r="X1" s="870"/>
      <c r="Y1" s="870"/>
      <c r="Z1" s="870"/>
      <c r="AA1" s="480"/>
      <c r="AB1" s="486"/>
      <c r="AC1" s="486"/>
      <c r="AD1" s="486"/>
      <c r="AE1" s="871" t="s">
        <v>90</v>
      </c>
      <c r="AF1" s="871"/>
      <c r="AG1" s="871"/>
      <c r="AH1" s="871"/>
      <c r="AI1" s="871"/>
      <c r="AK1" s="487" t="s">
        <v>276</v>
      </c>
      <c r="AM1" s="867" t="s">
        <v>59</v>
      </c>
      <c r="AN1" s="867"/>
      <c r="AO1" s="867"/>
      <c r="AP1" s="867"/>
      <c r="AQ1" s="867" t="s">
        <v>61</v>
      </c>
      <c r="AR1" s="867"/>
      <c r="AS1" s="867" t="s">
        <v>63</v>
      </c>
      <c r="AT1" s="867"/>
      <c r="AU1" s="867" t="s">
        <v>65</v>
      </c>
      <c r="AV1" s="867"/>
      <c r="AW1" s="867" t="s">
        <v>67</v>
      </c>
      <c r="AX1" s="867"/>
      <c r="AY1" s="867" t="s">
        <v>69</v>
      </c>
      <c r="AZ1" s="867"/>
      <c r="BB1" s="485" t="s">
        <v>277</v>
      </c>
      <c r="BC1" s="867" t="s">
        <v>216</v>
      </c>
      <c r="BD1" s="867"/>
      <c r="BF1" s="488" t="s">
        <v>230</v>
      </c>
      <c r="BG1" s="485" t="s">
        <v>74</v>
      </c>
      <c r="BI1" s="867" t="s">
        <v>278</v>
      </c>
      <c r="BJ1" s="867"/>
      <c r="BK1" s="867" t="s">
        <v>76</v>
      </c>
      <c r="BL1" s="867"/>
      <c r="BM1" s="867"/>
      <c r="BN1" s="489"/>
      <c r="BQ1" s="867" t="s">
        <v>80</v>
      </c>
      <c r="BR1" s="867"/>
      <c r="BS1" s="867"/>
      <c r="BU1" s="485" t="s">
        <v>279</v>
      </c>
      <c r="BW1" s="867" t="s">
        <v>280</v>
      </c>
      <c r="BX1" s="867"/>
      <c r="BY1" s="867"/>
      <c r="CA1" s="486" t="s">
        <v>88</v>
      </c>
      <c r="CB1" s="137" t="s">
        <v>281</v>
      </c>
      <c r="CC1" s="137" t="s">
        <v>282</v>
      </c>
      <c r="CE1" s="487" t="s">
        <v>267</v>
      </c>
      <c r="CF1" s="487" t="s">
        <v>283</v>
      </c>
      <c r="CG1" s="487" t="s">
        <v>284</v>
      </c>
      <c r="CH1" s="137"/>
    </row>
    <row r="2" spans="3:88" ht="48.95" customHeight="1" x14ac:dyDescent="0.2">
      <c r="D2" s="479" t="s">
        <v>285</v>
      </c>
      <c r="E2" s="479" t="s">
        <v>286</v>
      </c>
      <c r="H2" s="477" t="s">
        <v>287</v>
      </c>
      <c r="I2" s="478"/>
      <c r="J2" s="477" t="s">
        <v>288</v>
      </c>
      <c r="K2" s="478"/>
      <c r="L2" s="477" t="s">
        <v>289</v>
      </c>
      <c r="M2" s="478"/>
      <c r="N2" s="477" t="s">
        <v>290</v>
      </c>
      <c r="R2" s="490" t="s">
        <v>157</v>
      </c>
      <c r="S2" s="490" t="s">
        <v>158</v>
      </c>
      <c r="T2" s="490" t="s">
        <v>159</v>
      </c>
      <c r="U2" s="490" t="s">
        <v>30</v>
      </c>
      <c r="W2" s="480" t="s">
        <v>157</v>
      </c>
      <c r="X2" s="480" t="s">
        <v>158</v>
      </c>
      <c r="Y2" s="480" t="s">
        <v>159</v>
      </c>
      <c r="Z2" s="480"/>
      <c r="AA2" s="480"/>
      <c r="AB2" s="137"/>
      <c r="AC2" s="137"/>
      <c r="AD2" s="137"/>
      <c r="AE2" s="491">
        <v>0.2</v>
      </c>
      <c r="AF2" s="491">
        <v>0.4</v>
      </c>
      <c r="AG2" s="491">
        <v>0.6</v>
      </c>
      <c r="AH2" s="491">
        <v>0.8</v>
      </c>
      <c r="AI2" s="491">
        <v>1</v>
      </c>
      <c r="AK2" s="488" t="s">
        <v>213</v>
      </c>
      <c r="AM2" s="485" t="s">
        <v>291</v>
      </c>
      <c r="AN2" s="485">
        <v>15</v>
      </c>
      <c r="AO2" s="485" t="s">
        <v>292</v>
      </c>
      <c r="AP2" s="485">
        <v>15</v>
      </c>
      <c r="AQ2" s="485" t="s">
        <v>293</v>
      </c>
      <c r="AR2" s="485">
        <v>15</v>
      </c>
      <c r="AS2" s="485" t="s">
        <v>294</v>
      </c>
      <c r="AT2" s="485">
        <v>15</v>
      </c>
      <c r="AU2" s="485" t="s">
        <v>295</v>
      </c>
      <c r="AV2" s="485">
        <v>15</v>
      </c>
      <c r="AW2" s="485" t="s">
        <v>296</v>
      </c>
      <c r="AX2" s="485">
        <v>15</v>
      </c>
      <c r="AY2" s="485" t="s">
        <v>297</v>
      </c>
      <c r="AZ2" s="485">
        <v>10</v>
      </c>
      <c r="BB2" s="485" t="s">
        <v>298</v>
      </c>
      <c r="BC2" s="485">
        <v>96</v>
      </c>
      <c r="BD2" s="492">
        <v>100</v>
      </c>
      <c r="BF2" s="485" t="s">
        <v>299</v>
      </c>
      <c r="BG2" s="485" t="s">
        <v>298</v>
      </c>
      <c r="BI2" s="485" t="s">
        <v>300</v>
      </c>
      <c r="BJ2" s="485" t="s">
        <v>301</v>
      </c>
      <c r="BK2" s="485" t="s">
        <v>302</v>
      </c>
      <c r="BL2" s="485" t="s">
        <v>303</v>
      </c>
      <c r="BM2" s="485" t="s">
        <v>304</v>
      </c>
      <c r="BN2" s="485" t="s">
        <v>304</v>
      </c>
      <c r="BO2" s="485" t="s">
        <v>78</v>
      </c>
      <c r="BQ2" s="485" t="s">
        <v>298</v>
      </c>
      <c r="BR2" s="485">
        <v>100</v>
      </c>
      <c r="BS2" s="485">
        <v>100</v>
      </c>
      <c r="BU2" s="485" t="s">
        <v>305</v>
      </c>
      <c r="BW2" s="485" t="s">
        <v>306</v>
      </c>
      <c r="BX2" s="485" t="s">
        <v>307</v>
      </c>
      <c r="BY2" s="485" t="s">
        <v>308</v>
      </c>
      <c r="CA2" s="137"/>
      <c r="CC2" s="493" t="s">
        <v>160</v>
      </c>
      <c r="CE2" s="488" t="s">
        <v>213</v>
      </c>
      <c r="CF2" s="137" t="s">
        <v>309</v>
      </c>
      <c r="CG2" s="137" t="s">
        <v>310</v>
      </c>
      <c r="CH2" s="481"/>
      <c r="CJ2" s="137" t="s">
        <v>311</v>
      </c>
    </row>
    <row r="3" spans="3:88" ht="38.25" x14ac:dyDescent="0.2">
      <c r="D3" s="507" t="s">
        <v>117</v>
      </c>
      <c r="E3" s="482" t="s">
        <v>312</v>
      </c>
      <c r="H3" s="483" t="s">
        <v>313</v>
      </c>
      <c r="I3" s="478"/>
      <c r="J3" s="483" t="s">
        <v>314</v>
      </c>
      <c r="K3" s="478"/>
      <c r="L3" s="483" t="s">
        <v>210</v>
      </c>
      <c r="M3" s="478"/>
      <c r="N3" s="483" t="s">
        <v>315</v>
      </c>
      <c r="R3" s="497">
        <v>5</v>
      </c>
      <c r="S3" s="498" t="s">
        <v>160</v>
      </c>
      <c r="T3" s="499" t="s">
        <v>161</v>
      </c>
      <c r="U3" s="499" t="s">
        <v>162</v>
      </c>
      <c r="W3" s="500">
        <v>5</v>
      </c>
      <c r="X3" s="501" t="s">
        <v>203</v>
      </c>
      <c r="Y3" s="137" t="s">
        <v>316</v>
      </c>
      <c r="Z3" s="137"/>
      <c r="AA3" s="137"/>
      <c r="AB3" s="137"/>
      <c r="AC3" s="137"/>
      <c r="AD3" s="137"/>
      <c r="AE3" s="488" t="s">
        <v>210</v>
      </c>
      <c r="AF3" s="488" t="s">
        <v>211</v>
      </c>
      <c r="AG3" s="502" t="s">
        <v>197</v>
      </c>
      <c r="AH3" s="502" t="s">
        <v>200</v>
      </c>
      <c r="AI3" s="502" t="s">
        <v>203</v>
      </c>
      <c r="AK3" s="503" t="s">
        <v>212</v>
      </c>
      <c r="AM3" s="485" t="s">
        <v>317</v>
      </c>
      <c r="AN3" s="485">
        <v>0</v>
      </c>
      <c r="AO3" s="485" t="s">
        <v>318</v>
      </c>
      <c r="AP3" s="485">
        <v>0</v>
      </c>
      <c r="AQ3" s="485" t="s">
        <v>319</v>
      </c>
      <c r="AR3" s="485">
        <v>0</v>
      </c>
      <c r="AS3" s="485" t="s">
        <v>320</v>
      </c>
      <c r="AT3" s="485">
        <v>10</v>
      </c>
      <c r="AU3" s="485" t="s">
        <v>321</v>
      </c>
      <c r="AV3" s="485">
        <v>0</v>
      </c>
      <c r="AW3" s="485" t="s">
        <v>322</v>
      </c>
      <c r="AX3" s="485">
        <v>0</v>
      </c>
      <c r="AY3" s="485" t="s">
        <v>323</v>
      </c>
      <c r="AZ3" s="485">
        <v>5</v>
      </c>
      <c r="BB3" s="485" t="s">
        <v>197</v>
      </c>
      <c r="BC3" s="485">
        <v>86</v>
      </c>
      <c r="BD3" s="485">
        <v>95</v>
      </c>
      <c r="BF3" s="485" t="s">
        <v>324</v>
      </c>
      <c r="BG3" s="485" t="s">
        <v>197</v>
      </c>
      <c r="BI3" s="485" t="s">
        <v>325</v>
      </c>
      <c r="BJ3" s="485" t="s">
        <v>326</v>
      </c>
      <c r="BK3" s="492" t="s">
        <v>298</v>
      </c>
      <c r="BL3" s="492" t="s">
        <v>298</v>
      </c>
      <c r="BM3" s="492" t="s">
        <v>298</v>
      </c>
      <c r="BN3" s="492">
        <v>100</v>
      </c>
      <c r="BO3" s="485" t="s">
        <v>327</v>
      </c>
      <c r="BQ3" s="485" t="s">
        <v>197</v>
      </c>
      <c r="BR3" s="485">
        <v>99</v>
      </c>
      <c r="BS3" s="485">
        <v>50</v>
      </c>
      <c r="BU3" s="485" t="s">
        <v>328</v>
      </c>
      <c r="BW3" s="485" t="s">
        <v>298</v>
      </c>
      <c r="BX3" s="485" t="s">
        <v>305</v>
      </c>
      <c r="BY3" s="485">
        <v>2</v>
      </c>
      <c r="CA3" s="137"/>
      <c r="CB3" s="493" t="s">
        <v>160</v>
      </c>
      <c r="CC3" s="493" t="s">
        <v>163</v>
      </c>
      <c r="CE3" s="503" t="s">
        <v>212</v>
      </c>
      <c r="CF3" s="137" t="s">
        <v>309</v>
      </c>
      <c r="CG3" s="137" t="s">
        <v>310</v>
      </c>
      <c r="CH3" s="481"/>
      <c r="CJ3" s="134" t="s">
        <v>329</v>
      </c>
    </row>
    <row r="4" spans="3:88" ht="38.25" x14ac:dyDescent="0.2">
      <c r="D4" s="494"/>
      <c r="E4" s="482" t="s">
        <v>330</v>
      </c>
      <c r="H4" s="483" t="s">
        <v>331</v>
      </c>
      <c r="I4" s="478"/>
      <c r="J4" s="483" t="s">
        <v>327</v>
      </c>
      <c r="K4" s="478"/>
      <c r="L4" s="483" t="s">
        <v>211</v>
      </c>
      <c r="M4" s="478"/>
      <c r="N4" s="483" t="s">
        <v>332</v>
      </c>
      <c r="R4" s="497">
        <v>4</v>
      </c>
      <c r="S4" s="498" t="s">
        <v>163</v>
      </c>
      <c r="T4" s="504" t="s">
        <v>164</v>
      </c>
      <c r="U4" s="504" t="s">
        <v>165</v>
      </c>
      <c r="W4" s="500">
        <v>4</v>
      </c>
      <c r="X4" s="501" t="s">
        <v>200</v>
      </c>
      <c r="Y4" s="137" t="s">
        <v>333</v>
      </c>
      <c r="Z4" s="137"/>
      <c r="AA4" s="137"/>
      <c r="AB4" s="872" t="s">
        <v>88</v>
      </c>
      <c r="AC4" s="491">
        <v>1</v>
      </c>
      <c r="AD4" s="493" t="s">
        <v>160</v>
      </c>
      <c r="AE4" s="503" t="s">
        <v>212</v>
      </c>
      <c r="AF4" s="503" t="s">
        <v>212</v>
      </c>
      <c r="AG4" s="503" t="s">
        <v>212</v>
      </c>
      <c r="AH4" s="503" t="s">
        <v>212</v>
      </c>
      <c r="AI4" s="488" t="s">
        <v>213</v>
      </c>
      <c r="AK4" s="503" t="s">
        <v>197</v>
      </c>
      <c r="AS4" s="485" t="s">
        <v>334</v>
      </c>
      <c r="AT4" s="485">
        <v>0</v>
      </c>
      <c r="AY4" s="485" t="s">
        <v>335</v>
      </c>
      <c r="AZ4" s="485">
        <v>0</v>
      </c>
      <c r="BB4" s="485" t="s">
        <v>336</v>
      </c>
      <c r="BC4" s="485">
        <v>0</v>
      </c>
      <c r="BD4" s="485">
        <v>85</v>
      </c>
      <c r="BF4" s="485" t="s">
        <v>337</v>
      </c>
      <c r="BG4" s="485" t="s">
        <v>336</v>
      </c>
      <c r="BJ4" s="485" t="s">
        <v>338</v>
      </c>
      <c r="BK4" s="492" t="s">
        <v>298</v>
      </c>
      <c r="BL4" s="492" t="s">
        <v>197</v>
      </c>
      <c r="BM4" s="492" t="s">
        <v>197</v>
      </c>
      <c r="BN4" s="492">
        <v>50</v>
      </c>
      <c r="BO4" s="485" t="s">
        <v>314</v>
      </c>
      <c r="BQ4" s="485" t="s">
        <v>336</v>
      </c>
      <c r="BR4" s="485">
        <v>49</v>
      </c>
      <c r="BS4" s="485">
        <v>0</v>
      </c>
      <c r="BW4" s="485" t="s">
        <v>298</v>
      </c>
      <c r="BX4" s="485" t="s">
        <v>328</v>
      </c>
      <c r="BY4" s="485">
        <v>0</v>
      </c>
      <c r="CA4" s="493" t="s">
        <v>160</v>
      </c>
      <c r="CB4" s="493" t="s">
        <v>163</v>
      </c>
      <c r="CC4" s="493" t="s">
        <v>166</v>
      </c>
      <c r="CE4" s="503" t="s">
        <v>197</v>
      </c>
      <c r="CF4" s="137" t="s">
        <v>309</v>
      </c>
      <c r="CG4" s="137" t="s">
        <v>310</v>
      </c>
      <c r="CH4" s="484"/>
      <c r="CJ4" s="134" t="s">
        <v>339</v>
      </c>
    </row>
    <row r="5" spans="3:88" ht="38.25" x14ac:dyDescent="0.2">
      <c r="D5" s="505"/>
      <c r="E5" s="482" t="s">
        <v>340</v>
      </c>
      <c r="H5" s="483" t="s">
        <v>341</v>
      </c>
      <c r="I5" s="478"/>
      <c r="J5" s="483"/>
      <c r="K5" s="478"/>
      <c r="L5" s="483" t="s">
        <v>197</v>
      </c>
      <c r="M5" s="478"/>
      <c r="N5" s="483" t="s">
        <v>342</v>
      </c>
      <c r="R5" s="497">
        <v>3</v>
      </c>
      <c r="S5" s="498" t="s">
        <v>166</v>
      </c>
      <c r="T5" s="504" t="s">
        <v>167</v>
      </c>
      <c r="U5" s="504" t="s">
        <v>168</v>
      </c>
      <c r="W5" s="500">
        <v>3</v>
      </c>
      <c r="X5" s="501" t="s">
        <v>197</v>
      </c>
      <c r="Y5" s="137" t="s">
        <v>343</v>
      </c>
      <c r="Z5" s="137"/>
      <c r="AA5" s="137"/>
      <c r="AB5" s="872"/>
      <c r="AC5" s="491">
        <v>0.8</v>
      </c>
      <c r="AD5" s="493" t="s">
        <v>163</v>
      </c>
      <c r="AE5" s="503" t="s">
        <v>197</v>
      </c>
      <c r="AF5" s="503" t="s">
        <v>197</v>
      </c>
      <c r="AG5" s="503" t="s">
        <v>212</v>
      </c>
      <c r="AH5" s="503" t="s">
        <v>212</v>
      </c>
      <c r="AI5" s="488" t="s">
        <v>213</v>
      </c>
      <c r="AK5" s="503" t="s">
        <v>214</v>
      </c>
      <c r="BJ5" s="485" t="s">
        <v>344</v>
      </c>
      <c r="BK5" s="492" t="s">
        <v>298</v>
      </c>
      <c r="BL5" s="492" t="s">
        <v>336</v>
      </c>
      <c r="BM5" s="492" t="s">
        <v>336</v>
      </c>
      <c r="BN5" s="492">
        <v>0</v>
      </c>
      <c r="BO5" s="485" t="s">
        <v>314</v>
      </c>
      <c r="BW5" s="485" t="s">
        <v>197</v>
      </c>
      <c r="BX5" s="485" t="s">
        <v>305</v>
      </c>
      <c r="BY5" s="485">
        <v>1</v>
      </c>
      <c r="CA5" s="493" t="s">
        <v>163</v>
      </c>
      <c r="CB5" s="493" t="s">
        <v>166</v>
      </c>
      <c r="CC5" s="493" t="s">
        <v>169</v>
      </c>
      <c r="CE5" s="503" t="s">
        <v>214</v>
      </c>
      <c r="CF5" s="137" t="s">
        <v>345</v>
      </c>
      <c r="CG5" s="137" t="s">
        <v>346</v>
      </c>
      <c r="CH5" s="137" t="s">
        <v>347</v>
      </c>
      <c r="CJ5" s="134" t="s">
        <v>348</v>
      </c>
    </row>
    <row r="6" spans="3:88" ht="25.5" x14ac:dyDescent="0.2">
      <c r="D6" s="494"/>
      <c r="E6" s="495"/>
      <c r="L6" s="483" t="s">
        <v>200</v>
      </c>
      <c r="M6" s="478"/>
      <c r="N6" s="483" t="s">
        <v>349</v>
      </c>
      <c r="R6" s="497">
        <v>2</v>
      </c>
      <c r="S6" s="498" t="s">
        <v>169</v>
      </c>
      <c r="T6" s="504" t="s">
        <v>170</v>
      </c>
      <c r="U6" s="504" t="s">
        <v>171</v>
      </c>
      <c r="W6" s="137"/>
      <c r="X6" s="501"/>
      <c r="Y6" s="137"/>
      <c r="Z6" s="137"/>
      <c r="AA6" s="137"/>
      <c r="AB6" s="872"/>
      <c r="AC6" s="491">
        <v>0.6</v>
      </c>
      <c r="AD6" s="493" t="s">
        <v>166</v>
      </c>
      <c r="AE6" s="503" t="s">
        <v>197</v>
      </c>
      <c r="AF6" s="503" t="s">
        <v>197</v>
      </c>
      <c r="AG6" s="503" t="s">
        <v>197</v>
      </c>
      <c r="AH6" s="503" t="s">
        <v>212</v>
      </c>
      <c r="AI6" s="488" t="s">
        <v>213</v>
      </c>
      <c r="BI6" s="485" t="s">
        <v>350</v>
      </c>
      <c r="BJ6" s="485" t="s">
        <v>326</v>
      </c>
      <c r="BK6" s="492" t="s">
        <v>197</v>
      </c>
      <c r="BL6" s="492" t="s">
        <v>298</v>
      </c>
      <c r="BM6" s="492" t="s">
        <v>197</v>
      </c>
      <c r="BN6" s="492">
        <v>50</v>
      </c>
      <c r="BO6" s="485" t="s">
        <v>314</v>
      </c>
      <c r="BW6" s="485" t="s">
        <v>197</v>
      </c>
      <c r="BX6" s="485" t="s">
        <v>328</v>
      </c>
      <c r="BY6" s="485">
        <v>0</v>
      </c>
      <c r="CA6" s="493" t="s">
        <v>166</v>
      </c>
      <c r="CB6" s="493" t="s">
        <v>169</v>
      </c>
      <c r="CC6" s="493" t="s">
        <v>172</v>
      </c>
    </row>
    <row r="7" spans="3:88" ht="63.75" x14ac:dyDescent="0.2">
      <c r="E7" s="495"/>
      <c r="L7" s="483" t="s">
        <v>203</v>
      </c>
      <c r="M7" s="478"/>
      <c r="N7" s="483" t="s">
        <v>351</v>
      </c>
      <c r="R7" s="497">
        <v>1</v>
      </c>
      <c r="S7" s="498" t="s">
        <v>172</v>
      </c>
      <c r="T7" s="504" t="s">
        <v>173</v>
      </c>
      <c r="U7" s="504" t="s">
        <v>174</v>
      </c>
      <c r="AB7" s="872"/>
      <c r="AC7" s="491">
        <v>0.4</v>
      </c>
      <c r="AD7" s="493" t="s">
        <v>169</v>
      </c>
      <c r="AE7" s="503" t="s">
        <v>214</v>
      </c>
      <c r="AF7" s="503" t="s">
        <v>197</v>
      </c>
      <c r="AG7" s="503" t="s">
        <v>197</v>
      </c>
      <c r="AH7" s="503" t="s">
        <v>212</v>
      </c>
      <c r="AI7" s="488" t="s">
        <v>213</v>
      </c>
      <c r="BJ7" s="485" t="s">
        <v>338</v>
      </c>
      <c r="BK7" s="492" t="s">
        <v>197</v>
      </c>
      <c r="BL7" s="492" t="s">
        <v>197</v>
      </c>
      <c r="BM7" s="492" t="s">
        <v>197</v>
      </c>
      <c r="BN7" s="492">
        <v>50</v>
      </c>
      <c r="BO7" s="485" t="s">
        <v>314</v>
      </c>
      <c r="BW7" s="485" t="s">
        <v>336</v>
      </c>
      <c r="BX7" s="485" t="s">
        <v>305</v>
      </c>
      <c r="BY7" s="485">
        <v>0</v>
      </c>
      <c r="CA7" s="493" t="s">
        <v>169</v>
      </c>
      <c r="CB7" s="493" t="s">
        <v>172</v>
      </c>
      <c r="CC7" s="493" t="s">
        <v>172</v>
      </c>
    </row>
    <row r="8" spans="3:88" x14ac:dyDescent="0.2">
      <c r="E8" s="506"/>
      <c r="L8" s="496"/>
      <c r="AB8" s="872"/>
      <c r="AC8" s="491">
        <v>0.2</v>
      </c>
      <c r="AD8" s="493" t="s">
        <v>172</v>
      </c>
      <c r="AE8" s="503" t="s">
        <v>214</v>
      </c>
      <c r="AF8" s="503" t="s">
        <v>214</v>
      </c>
      <c r="AG8" s="503" t="s">
        <v>197</v>
      </c>
      <c r="AH8" s="503" t="s">
        <v>212</v>
      </c>
      <c r="AI8" s="488" t="s">
        <v>213</v>
      </c>
      <c r="BJ8" s="485" t="s">
        <v>344</v>
      </c>
      <c r="BK8" s="492" t="s">
        <v>197</v>
      </c>
      <c r="BL8" s="492" t="s">
        <v>336</v>
      </c>
      <c r="BM8" s="492" t="s">
        <v>336</v>
      </c>
      <c r="BN8" s="492">
        <v>0</v>
      </c>
      <c r="BO8" s="485" t="s">
        <v>314</v>
      </c>
      <c r="CA8" s="493" t="s">
        <v>172</v>
      </c>
      <c r="CB8" s="493" t="s">
        <v>172</v>
      </c>
      <c r="CC8" s="493" t="s">
        <v>172</v>
      </c>
    </row>
    <row r="9" spans="3:88" ht="25.5" x14ac:dyDescent="0.2">
      <c r="E9" s="506"/>
      <c r="BI9" s="485" t="s">
        <v>352</v>
      </c>
      <c r="BJ9" s="485" t="s">
        <v>326</v>
      </c>
      <c r="BK9" s="492" t="s">
        <v>336</v>
      </c>
      <c r="BL9" s="492" t="s">
        <v>298</v>
      </c>
      <c r="BM9" s="492" t="s">
        <v>336</v>
      </c>
      <c r="BN9" s="492">
        <v>0</v>
      </c>
      <c r="BO9" s="485" t="s">
        <v>314</v>
      </c>
    </row>
    <row r="10" spans="3:88" ht="25.5" x14ac:dyDescent="0.2">
      <c r="E10" s="506"/>
      <c r="BJ10" s="485" t="s">
        <v>338</v>
      </c>
      <c r="BK10" s="492" t="s">
        <v>336</v>
      </c>
      <c r="BL10" s="492" t="s">
        <v>197</v>
      </c>
      <c r="BM10" s="492" t="s">
        <v>336</v>
      </c>
      <c r="BN10" s="492">
        <v>0</v>
      </c>
      <c r="BO10" s="485" t="s">
        <v>314</v>
      </c>
    </row>
    <row r="11" spans="3:88" x14ac:dyDescent="0.2">
      <c r="BJ11" s="485" t="s">
        <v>344</v>
      </c>
      <c r="BK11" s="492" t="s">
        <v>336</v>
      </c>
      <c r="BL11" s="492" t="s">
        <v>336</v>
      </c>
      <c r="BM11" s="492" t="s">
        <v>336</v>
      </c>
      <c r="BN11" s="492">
        <v>0</v>
      </c>
      <c r="BO11" s="485"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2023-01-27T16:17:48Z</dcterms:modified>
  <cp:category/>
  <cp:contentStatus/>
</cp:coreProperties>
</file>