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N14" i="8"/>
  <c r="L16" i="8"/>
  <c r="N16" i="8"/>
  <c r="L17" i="8"/>
  <c r="N17" i="8"/>
  <c r="L18" i="8"/>
  <c r="N18" i="8"/>
  <c r="L19" i="8"/>
  <c r="N19" i="8"/>
  <c r="L20" i="8"/>
  <c r="N20" i="8"/>
  <c r="L21" i="8"/>
  <c r="N21" i="8"/>
  <c r="L22" i="8"/>
  <c r="N22" i="8"/>
  <c r="L23" i="8"/>
  <c r="N23" i="8"/>
  <c r="L24" i="8"/>
  <c r="N24" i="8"/>
  <c r="L25" i="8"/>
  <c r="N25" i="8"/>
  <c r="L26" i="8"/>
  <c r="N26" i="8"/>
  <c r="L27" i="8"/>
  <c r="N27" i="8"/>
  <c r="L28" i="8"/>
  <c r="N28" i="8"/>
  <c r="L29" i="8"/>
  <c r="N29" i="8"/>
  <c r="L30" i="8"/>
  <c r="N30" i="8"/>
  <c r="L31" i="8"/>
  <c r="N31" i="8"/>
  <c r="L32" i="8"/>
  <c r="N32" i="8"/>
  <c r="L33" i="8"/>
  <c r="N33" i="8"/>
  <c r="I20" i="8"/>
  <c r="I33" i="8"/>
  <c r="I23" i="8"/>
  <c r="I22" i="8"/>
  <c r="I17" i="8"/>
  <c r="I16" i="8"/>
  <c r="I12" i="8"/>
  <c r="I18" i="8"/>
  <c r="I19" i="8"/>
  <c r="I21" i="8"/>
  <c r="I24" i="8"/>
  <c r="I25" i="8"/>
  <c r="I26" i="8"/>
  <c r="I27" i="8"/>
  <c r="I28" i="8"/>
  <c r="I29" i="8"/>
  <c r="I30" i="8"/>
  <c r="I31" i="8"/>
  <c r="I32" i="8"/>
  <c r="I14" i="8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</calcChain>
</file>

<file path=xl/sharedStrings.xml><?xml version="1.0" encoding="utf-8"?>
<sst xmlns="http://schemas.openxmlformats.org/spreadsheetml/2006/main" count="77" uniqueCount="66">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</sst>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1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justify" vertical="center"/>
    </xf>
    <xf numFmtId="0" fontId="6" fillId="0" borderId="38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7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/>
    </xf>
    <xf numFmtId="9" fontId="7" fillId="0" borderId="48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8" fillId="2" borderId="40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9" t="s"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20.100000000000001" customHeight="1" x14ac:dyDescent="0.2">
      <c r="B3" s="99" t="s">
        <v>19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20.100000000000001" customHeight="1" x14ac:dyDescent="0.2">
      <c r="B4" s="99" t="s">
        <v>27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2017</v>
      </c>
      <c r="C8" s="9">
        <v>43100</v>
      </c>
      <c r="D8" s="100" t="s">
        <v>3</v>
      </c>
      <c r="E8" s="101"/>
      <c r="F8" s="101"/>
      <c r="G8" s="101"/>
      <c r="H8" s="101"/>
      <c r="I8" s="101"/>
      <c r="J8" s="101"/>
      <c r="K8" s="10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3" t="s">
        <v>17</v>
      </c>
      <c r="C9" s="106" t="s">
        <v>18</v>
      </c>
      <c r="D9" s="109" t="s">
        <v>0</v>
      </c>
      <c r="E9" s="112" t="s">
        <v>4</v>
      </c>
      <c r="F9" s="112"/>
      <c r="G9" s="112" t="s">
        <v>5</v>
      </c>
      <c r="H9" s="112"/>
      <c r="I9" s="112"/>
      <c r="J9" s="112"/>
      <c r="K9" s="114"/>
      <c r="L9" s="6"/>
      <c r="M9" s="109" t="s">
        <v>6</v>
      </c>
      <c r="N9" s="114"/>
      <c r="O9" s="123" t="s">
        <v>24</v>
      </c>
      <c r="P9" s="124"/>
      <c r="Q9" s="124"/>
      <c r="R9" s="124"/>
      <c r="S9" s="124"/>
      <c r="T9" s="125"/>
    </row>
    <row r="10" spans="2:20" ht="17.100000000000001" customHeight="1" x14ac:dyDescent="0.2">
      <c r="B10" s="104"/>
      <c r="C10" s="107"/>
      <c r="D10" s="110"/>
      <c r="E10" s="113"/>
      <c r="F10" s="113"/>
      <c r="G10" s="113" t="s">
        <v>7</v>
      </c>
      <c r="H10" s="85" t="s">
        <v>25</v>
      </c>
      <c r="I10" s="85" t="s">
        <v>26</v>
      </c>
      <c r="J10" s="117" t="s">
        <v>1</v>
      </c>
      <c r="K10" s="115" t="s">
        <v>8</v>
      </c>
      <c r="L10" s="7"/>
      <c r="M10" s="119" t="s">
        <v>9</v>
      </c>
      <c r="N10" s="121" t="s">
        <v>10</v>
      </c>
      <c r="O10" s="126"/>
      <c r="P10" s="127"/>
      <c r="Q10" s="127"/>
      <c r="R10" s="127"/>
      <c r="S10" s="127"/>
      <c r="T10" s="128"/>
    </row>
    <row r="11" spans="2:20" ht="37.5" customHeight="1" thickBot="1" x14ac:dyDescent="0.25">
      <c r="B11" s="105"/>
      <c r="C11" s="108"/>
      <c r="D11" s="111"/>
      <c r="E11" s="28" t="s">
        <v>11</v>
      </c>
      <c r="F11" s="28" t="s">
        <v>12</v>
      </c>
      <c r="G11" s="85"/>
      <c r="H11" s="86"/>
      <c r="I11" s="86"/>
      <c r="J11" s="118"/>
      <c r="K11" s="116"/>
      <c r="L11" s="16"/>
      <c r="M11" s="120"/>
      <c r="N11" s="12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90" t="s">
        <v>54</v>
      </c>
      <c r="C12" s="58" t="s">
        <v>52</v>
      </c>
      <c r="D12" s="57" t="s">
        <v>51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3">
        <v>1</v>
      </c>
      <c r="L12" s="66">
        <f>+K12/J12</f>
        <v>1</v>
      </c>
      <c r="M12" s="71">
        <f>DAYS360(E12,$C$8)/DAYS360(E12,F12)</f>
        <v>1</v>
      </c>
      <c r="N12" s="55">
        <f>IF(J12=0," -",IF(L12&gt;100%,100%,L12))</f>
        <v>1</v>
      </c>
      <c r="O12" s="56" t="s">
        <v>57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2.95" customHeight="1" thickBot="1" x14ac:dyDescent="0.25">
      <c r="B13" s="91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5.75" thickBot="1" x14ac:dyDescent="0.25">
      <c r="B14" s="92"/>
      <c r="C14" s="58" t="s">
        <v>53</v>
      </c>
      <c r="D14" s="57" t="s">
        <v>50</v>
      </c>
      <c r="E14" s="51">
        <v>42736</v>
      </c>
      <c r="F14" s="51">
        <v>43100</v>
      </c>
      <c r="G14" s="52" t="s">
        <v>29</v>
      </c>
      <c r="H14" s="53">
        <v>1</v>
      </c>
      <c r="I14" s="53" t="e">
        <f>+J14+(#REF!-#REF!)</f>
        <v>#REF!</v>
      </c>
      <c r="J14" s="53">
        <v>0</v>
      </c>
      <c r="K14" s="63">
        <v>0</v>
      </c>
      <c r="L14" s="66" t="e">
        <f t="shared" ref="L14:L33" si="0">+K14/J14</f>
        <v>#DIV/0!</v>
      </c>
      <c r="M14" s="71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58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2.95" customHeight="1" thickBot="1" x14ac:dyDescent="0.25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 x14ac:dyDescent="0.2">
      <c r="B16" s="93" t="s">
        <v>56</v>
      </c>
      <c r="C16" s="96" t="s">
        <v>55</v>
      </c>
      <c r="D16" s="87" t="s">
        <v>48</v>
      </c>
      <c r="E16" s="45">
        <v>42736</v>
      </c>
      <c r="F16" s="81">
        <v>43100</v>
      </c>
      <c r="G16" s="62" t="s">
        <v>30</v>
      </c>
      <c r="H16" s="46">
        <v>1</v>
      </c>
      <c r="I16" s="46">
        <f>+J16</f>
        <v>1</v>
      </c>
      <c r="J16" s="46">
        <v>1</v>
      </c>
      <c r="K16" s="77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64" t="s">
        <v>59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 x14ac:dyDescent="0.2">
      <c r="B17" s="94"/>
      <c r="C17" s="97"/>
      <c r="D17" s="88"/>
      <c r="E17" s="32">
        <v>42736</v>
      </c>
      <c r="F17" s="82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78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65" t="s">
        <v>60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0.75" thickBot="1" x14ac:dyDescent="0.25">
      <c r="B18" s="94"/>
      <c r="C18" s="97"/>
      <c r="D18" s="89"/>
      <c r="E18" s="47">
        <v>42736</v>
      </c>
      <c r="F18" s="83">
        <v>43100</v>
      </c>
      <c r="G18" s="79" t="s">
        <v>32</v>
      </c>
      <c r="H18" s="48">
        <v>5</v>
      </c>
      <c r="I18" s="48" t="e">
        <f>+J18+(#REF!-#REF!)</f>
        <v>#REF!</v>
      </c>
      <c r="J18" s="48">
        <v>1</v>
      </c>
      <c r="K18" s="80">
        <v>3</v>
      </c>
      <c r="L18" s="67">
        <f t="shared" si="0"/>
        <v>3</v>
      </c>
      <c r="M18" s="69">
        <f t="shared" si="1"/>
        <v>1</v>
      </c>
      <c r="N18" s="61">
        <f t="shared" si="2"/>
        <v>1</v>
      </c>
      <c r="O18" s="30" t="s">
        <v>59</v>
      </c>
      <c r="P18" s="59">
        <v>150000</v>
      </c>
      <c r="Q18" s="59">
        <v>20000</v>
      </c>
      <c r="R18" s="59">
        <v>0</v>
      </c>
      <c r="S18" s="60">
        <f t="shared" si="3"/>
        <v>0.13333333333333333</v>
      </c>
      <c r="T18" s="61" t="str">
        <f t="shared" si="4"/>
        <v xml:space="preserve"> -</v>
      </c>
    </row>
    <row r="19" spans="2:20" ht="60" x14ac:dyDescent="0.2">
      <c r="B19" s="94"/>
      <c r="C19" s="97"/>
      <c r="D19" s="87" t="s">
        <v>49</v>
      </c>
      <c r="E19" s="45">
        <v>42736</v>
      </c>
      <c r="F19" s="81">
        <v>43100</v>
      </c>
      <c r="G19" s="62" t="s">
        <v>33</v>
      </c>
      <c r="H19" s="15">
        <v>1</v>
      </c>
      <c r="I19" s="15" t="e">
        <f>+J19+(#REF!-#REF!)</f>
        <v>#REF!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64" t="s">
        <v>61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 x14ac:dyDescent="0.2">
      <c r="B20" s="94"/>
      <c r="C20" s="97"/>
      <c r="D20" s="88"/>
      <c r="E20" s="32">
        <v>42736</v>
      </c>
      <c r="F20" s="82">
        <v>43100</v>
      </c>
      <c r="G20" s="10" t="s">
        <v>34</v>
      </c>
      <c r="H20" s="33">
        <v>1</v>
      </c>
      <c r="I20" s="33">
        <f>+J20</f>
        <v>1</v>
      </c>
      <c r="J20" s="33">
        <v>1</v>
      </c>
      <c r="K20" s="78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65" t="s">
        <v>62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45" x14ac:dyDescent="0.2">
      <c r="B21" s="94"/>
      <c r="C21" s="97"/>
      <c r="D21" s="88"/>
      <c r="E21" s="32">
        <v>42736</v>
      </c>
      <c r="F21" s="82">
        <v>43100</v>
      </c>
      <c r="G21" s="10" t="s">
        <v>35</v>
      </c>
      <c r="H21" s="22">
        <v>1</v>
      </c>
      <c r="I21" s="22" t="e">
        <f>+J21+(#REF!-#REF!)</f>
        <v>#REF!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65" t="s">
        <v>63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60" x14ac:dyDescent="0.2">
      <c r="B22" s="94"/>
      <c r="C22" s="97"/>
      <c r="D22" s="88"/>
      <c r="E22" s="32">
        <v>42736</v>
      </c>
      <c r="F22" s="82">
        <v>43100</v>
      </c>
      <c r="G22" s="11" t="s">
        <v>36</v>
      </c>
      <c r="H22" s="33">
        <v>1</v>
      </c>
      <c r="I22" s="33">
        <f>+J22</f>
        <v>1</v>
      </c>
      <c r="J22" s="33">
        <v>1</v>
      </c>
      <c r="K22" s="78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65" t="s">
        <v>63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 x14ac:dyDescent="0.2">
      <c r="B23" s="94"/>
      <c r="C23" s="97"/>
      <c r="D23" s="88"/>
      <c r="E23" s="32">
        <v>42736</v>
      </c>
      <c r="F23" s="82">
        <v>43100</v>
      </c>
      <c r="G23" s="11" t="s">
        <v>37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65" t="s">
        <v>64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 x14ac:dyDescent="0.2">
      <c r="B24" s="94"/>
      <c r="C24" s="97"/>
      <c r="D24" s="88"/>
      <c r="E24" s="32">
        <v>42736</v>
      </c>
      <c r="F24" s="82">
        <v>43100</v>
      </c>
      <c r="G24" s="11" t="s">
        <v>38</v>
      </c>
      <c r="H24" s="33">
        <v>14000</v>
      </c>
      <c r="I24" s="33" t="e">
        <f>+J24+(#REF!-#REF!)</f>
        <v>#REF!</v>
      </c>
      <c r="J24" s="33">
        <v>3500</v>
      </c>
      <c r="K24" s="78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65" t="s">
        <v>64</v>
      </c>
      <c r="P24" s="33">
        <v>400000</v>
      </c>
      <c r="Q24" s="84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 x14ac:dyDescent="0.2">
      <c r="B25" s="94"/>
      <c r="C25" s="97"/>
      <c r="D25" s="88"/>
      <c r="E25" s="32">
        <v>42736</v>
      </c>
      <c r="F25" s="82">
        <v>43100</v>
      </c>
      <c r="G25" s="11" t="s">
        <v>39</v>
      </c>
      <c r="H25" s="33">
        <v>1000</v>
      </c>
      <c r="I25" s="33" t="e">
        <f>+J25+(#REF!-#REF!)</f>
        <v>#REF!</v>
      </c>
      <c r="J25" s="33">
        <v>250</v>
      </c>
      <c r="K25" s="78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65" t="s">
        <v>64</v>
      </c>
      <c r="P25" s="33">
        <v>200000</v>
      </c>
      <c r="Q25" s="84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45" x14ac:dyDescent="0.2">
      <c r="B26" s="94"/>
      <c r="C26" s="97"/>
      <c r="D26" s="88"/>
      <c r="E26" s="32">
        <v>42736</v>
      </c>
      <c r="F26" s="82">
        <v>43100</v>
      </c>
      <c r="G26" s="11" t="s">
        <v>40</v>
      </c>
      <c r="H26" s="33">
        <v>1500</v>
      </c>
      <c r="I26" s="33" t="e">
        <f>+J26+(#REF!-#REF!)</f>
        <v>#REF!</v>
      </c>
      <c r="J26" s="33">
        <v>375</v>
      </c>
      <c r="K26" s="78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65" t="s">
        <v>64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 x14ac:dyDescent="0.2">
      <c r="B27" s="94"/>
      <c r="C27" s="97"/>
      <c r="D27" s="88"/>
      <c r="E27" s="32">
        <v>42736</v>
      </c>
      <c r="F27" s="82">
        <v>43100</v>
      </c>
      <c r="G27" s="10" t="s">
        <v>41</v>
      </c>
      <c r="H27" s="33">
        <v>1500</v>
      </c>
      <c r="I27" s="33" t="e">
        <f>+J27+(#REF!-#REF!)</f>
        <v>#REF!</v>
      </c>
      <c r="J27" s="33">
        <v>375</v>
      </c>
      <c r="K27" s="78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65" t="s">
        <v>64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 x14ac:dyDescent="0.2">
      <c r="B28" s="94"/>
      <c r="C28" s="97"/>
      <c r="D28" s="88"/>
      <c r="E28" s="32">
        <v>42736</v>
      </c>
      <c r="F28" s="82">
        <v>43100</v>
      </c>
      <c r="G28" s="10" t="s">
        <v>42</v>
      </c>
      <c r="H28" s="33">
        <v>1500</v>
      </c>
      <c r="I28" s="33" t="e">
        <f>+J28+(#REF!-#REF!)</f>
        <v>#REF!</v>
      </c>
      <c r="J28" s="33">
        <v>375</v>
      </c>
      <c r="K28" s="78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65" t="s">
        <v>58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 x14ac:dyDescent="0.2">
      <c r="B29" s="94"/>
      <c r="C29" s="97"/>
      <c r="D29" s="88"/>
      <c r="E29" s="32">
        <v>42736</v>
      </c>
      <c r="F29" s="82">
        <v>43100</v>
      </c>
      <c r="G29" s="10" t="s">
        <v>43</v>
      </c>
      <c r="H29" s="33">
        <v>2</v>
      </c>
      <c r="I29" s="33" t="e">
        <f>+J29+(#REF!-#REF!)</f>
        <v>#REF!</v>
      </c>
      <c r="J29" s="33">
        <v>1</v>
      </c>
      <c r="K29" s="78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65" t="s">
        <v>61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 x14ac:dyDescent="0.2">
      <c r="B30" s="94"/>
      <c r="C30" s="97"/>
      <c r="D30" s="88"/>
      <c r="E30" s="32">
        <v>42736</v>
      </c>
      <c r="F30" s="82">
        <v>43100</v>
      </c>
      <c r="G30" s="10" t="s">
        <v>44</v>
      </c>
      <c r="H30" s="33">
        <v>480</v>
      </c>
      <c r="I30" s="33" t="e">
        <f>+J30+(#REF!-#REF!)</f>
        <v>#REF!</v>
      </c>
      <c r="J30" s="33">
        <v>120</v>
      </c>
      <c r="K30" s="78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65" t="s">
        <v>58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 x14ac:dyDescent="0.2">
      <c r="B31" s="94"/>
      <c r="C31" s="97"/>
      <c r="D31" s="88"/>
      <c r="E31" s="32">
        <v>42736</v>
      </c>
      <c r="F31" s="82">
        <v>43100</v>
      </c>
      <c r="G31" s="10" t="s">
        <v>45</v>
      </c>
      <c r="H31" s="33">
        <v>200</v>
      </c>
      <c r="I31" s="33" t="e">
        <f>+J31+(#REF!-#REF!)</f>
        <v>#REF!</v>
      </c>
      <c r="J31" s="33">
        <v>50</v>
      </c>
      <c r="K31" s="78">
        <v>223</v>
      </c>
      <c r="L31" s="19">
        <f t="shared" si="0"/>
        <v>4.46</v>
      </c>
      <c r="M31" s="20">
        <f t="shared" si="1"/>
        <v>1</v>
      </c>
      <c r="N31" s="21">
        <f t="shared" si="2"/>
        <v>1</v>
      </c>
      <c r="O31" s="65" t="s">
        <v>64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45" x14ac:dyDescent="0.2">
      <c r="B32" s="94"/>
      <c r="C32" s="97"/>
      <c r="D32" s="88"/>
      <c r="E32" s="32">
        <v>42736</v>
      </c>
      <c r="F32" s="82">
        <v>43100</v>
      </c>
      <c r="G32" s="10" t="s">
        <v>46</v>
      </c>
      <c r="H32" s="33">
        <v>37</v>
      </c>
      <c r="I32" s="33" t="e">
        <f>+J32+(#REF!-#REF!)</f>
        <v>#REF!</v>
      </c>
      <c r="J32" s="33">
        <v>12</v>
      </c>
      <c r="K32" s="78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65" t="s">
        <v>64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45.75" thickBot="1" x14ac:dyDescent="0.25">
      <c r="B33" s="95"/>
      <c r="C33" s="98"/>
      <c r="D33" s="89"/>
      <c r="E33" s="47">
        <v>42736</v>
      </c>
      <c r="F33" s="83">
        <v>43100</v>
      </c>
      <c r="G33" s="79" t="s">
        <v>47</v>
      </c>
      <c r="H33" s="48">
        <v>3</v>
      </c>
      <c r="I33" s="48">
        <f>+J33</f>
        <v>3</v>
      </c>
      <c r="J33" s="48">
        <v>3</v>
      </c>
      <c r="K33" s="80">
        <v>3</v>
      </c>
      <c r="L33" s="68">
        <f t="shared" si="0"/>
        <v>1</v>
      </c>
      <c r="M33" s="70">
        <f t="shared" si="1"/>
        <v>1</v>
      </c>
      <c r="N33" s="50">
        <f t="shared" si="2"/>
        <v>1</v>
      </c>
      <c r="O33" s="5" t="s">
        <v>65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 x14ac:dyDescent="0.25">
      <c r="M34" s="72">
        <f>+AVERAGE(M12,M14,M16:M33)</f>
        <v>1</v>
      </c>
      <c r="N34" s="73">
        <f>+AVERAGE(N12,N14,N16:N33)</f>
        <v>0.94736842105263153</v>
      </c>
      <c r="P34" s="74">
        <f>+SUM(P12,P14,P16:P33)</f>
        <v>8554936</v>
      </c>
      <c r="Q34" s="75">
        <f>+SUM(Q12,Q14,Q16:Q33)</f>
        <v>5054825</v>
      </c>
      <c r="R34" s="75">
        <f>+SUM(R12,R14,R16:R33)</f>
        <v>500000</v>
      </c>
      <c r="S34" s="76">
        <f t="shared" si="3"/>
        <v>0.59086648924083129</v>
      </c>
      <c r="T34" s="73">
        <f t="shared" si="4"/>
        <v>9.8915392718837938E-2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2018-01-24T20:49:37Z</dcterms:modified>
</cp:coreProperties>
</file>