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<sst xmlns="http://schemas.openxmlformats.org/spreadsheetml/2006/main" count="65" uniqueCount="63">
  <si>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</si>
  <si>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</si>
  <si>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</si>
  <si>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</si>
  <si>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</si>
  <si>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</si>
  <si>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</si>
  <si>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</si>
  <si>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</si>
  <si>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</si>
  <si>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</si>
  <si>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</si>
  <si>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</si>
  <si>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</si>
  <si>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</si>
  <si>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</si>
  <si>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</si>
  <si>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</si>
  <si>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</si>
  <si>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</si>
  <si>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</si>
  <si>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</si>
  <si>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</si>
  <si>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</si>
  <si>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</si>
  <si>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</si>
  <si>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</si>
  <si>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personas sensibilizadas en normas de tránsito y cultura de la legalidad.</t>
  </si>
  <si>
    <t>LABORATORIOS DE CULTURA CIUDADANA</t>
  </si>
  <si>
    <t>BUCARAMANGA CULTA Y TOLERANTE</t>
  </si>
  <si>
    <t>DEPORTE Y CULTURA QUE NOS UNA</t>
  </si>
  <si>
    <t>DIMENSIÓN 1: SOSTENIBILIDAD SOCIAL Y ECONÓMICA</t>
  </si>
  <si>
    <t>Número de planes de mejoramiento logístico formulados e implementados para el control y la seguridad vial.</t>
  </si>
  <si>
    <t>Número de guías universitarios capacitados como reguladores de tránsito.</t>
  </si>
  <si>
    <t>Porcentaje de señales verticales, horizontales y elevadas mantenidas de municipio.</t>
  </si>
  <si>
    <t>Número de señales verticales repuestas en el municipio.</t>
  </si>
  <si>
    <t>Número de señales verticales y elevadas adquiridas.</t>
  </si>
  <si>
    <t>Número de M2 demarcados con señalización horizontal.</t>
  </si>
  <si>
    <t>Número de intersecciones semaforizadas mantenidas.</t>
  </si>
  <si>
    <t>Número de zonas de estacionamiento transitorio implementados según estudios técnicos del plan especial de parqueaderos.</t>
  </si>
  <si>
    <t>Número de estudios del plan especial de parqueaderos elaborados.</t>
  </si>
  <si>
    <t>MEJORAMIENTO DE LA CAPACIDAD OPERATIVA EN SEGURIDAD VIAL</t>
  </si>
  <si>
    <t>REPOSICIÓN, MANTENIMIENTO E INCREMENTO DE LA COBERTURA DE SEÑALIZACIÓN HORIZONTAL, VERTICAL Y ELEVADA</t>
  </si>
  <si>
    <t>RED SEMAFÓRICA DE LA CIUDAD</t>
  </si>
  <si>
    <t>ZONAS DE ESTACIONAMIENTO TRANSITORIO EN EL ESPACIO PÚBLICO</t>
  </si>
  <si>
    <t>BUCARAMANGA ÁGIL Y SEGURA</t>
  </si>
  <si>
    <t>MOVILIDAD VIAL Y PEATONAL</t>
  </si>
  <si>
    <t>DIMENSIÓN 3: SOSTENIBILIDAD URBANA</t>
  </si>
  <si>
    <t>Número de planes para el mejoramiento de la plataforma tecnológica diseñados e implementados en la Dirección de Tránsito.</t>
  </si>
  <si>
    <t>Número de líneas de revisión tecnicamecánica y de gases modernizadas del CDA.</t>
  </si>
  <si>
    <t>FORTALECIMIENTO INSTITUCIONAL Y LOGÍSTICO</t>
  </si>
  <si>
    <t>ADMINISTRACIÓN EFICIENTE Y BIENESTAR PARA TODAS Y TODOS</t>
  </si>
  <si>
    <t>ADMINISTRACIÓN EFICIENTE ES UN BUEN GOBIERNO</t>
  </si>
  <si>
    <t>DIMENSIÓN 4: SOSTENIBILIDAD FISCAL Y GOBERNANZA</t>
  </si>
  <si>
    <t>Difundir mensajes educativos para la prevención de la accidentalidad a través de los medios de comunicación.</t>
  </si>
  <si>
    <t>Mantener y adecuar la señalización vertical y horizontal de la ciudad.</t>
  </si>
  <si>
    <t>Atender a las solicitudes de la comunidad de la señalización vertical y horizontal.</t>
  </si>
  <si>
    <t>Dar mantenimiento a la red de semaforización y a los equipos de control para garantizar su funcionamiento permanente al 100%.</t>
  </si>
  <si>
    <t>Realizar la compra de los equipos necesarios para mejorar la capacidad operativa del grupo de control vial.</t>
  </si>
  <si>
    <t>Capacitar y sensibilizar a los funcionarios de la DTB en la norma NTC GP 1000.</t>
  </si>
  <si>
    <t>Mantener y reponer el hardware de la Entidad.</t>
  </si>
  <si>
    <t>Coordinar con las otras dependencias relacionadas con el tema, las gestiones necesarias para la implementación del Plan Especial de Parqueaderos.</t>
  </si>
  <si>
    <t>PLAN DE ACCIÓN - DIRECCIÓN DE TRÁNSITO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</si>
</sst>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  <numFmt numFmtId="203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 wrapText="1"/>
    </xf>
    <xf numFmtId="9" fontId="42" fillId="0" borderId="23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9" fontId="42" fillId="0" borderId="26" xfId="0" applyNumberFormat="1" applyFont="1" applyBorder="1" applyAlignment="1">
      <alignment horizontal="center" vertical="center" wrapText="1"/>
    </xf>
    <xf numFmtId="9" fontId="42" fillId="0" borderId="27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0" fontId="42" fillId="0" borderId="28" xfId="0" applyFont="1" applyBorder="1" applyAlignment="1">
      <alignment horizontal="justify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24" xfId="0" applyNumberFormat="1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9" fontId="42" fillId="0" borderId="18" xfId="0" applyNumberFormat="1" applyFont="1" applyBorder="1" applyAlignment="1">
      <alignment horizontal="center" vertical="center" wrapText="1"/>
    </xf>
    <xf numFmtId="9" fontId="42" fillId="0" borderId="20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9" fontId="42" fillId="0" borderId="17" xfId="0" applyNumberFormat="1" applyFont="1" applyBorder="1" applyAlignment="1">
      <alignment horizontal="center" vertical="center" wrapText="1"/>
    </xf>
    <xf numFmtId="202" fontId="42" fillId="0" borderId="29" xfId="0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9" fontId="42" fillId="0" borderId="30" xfId="0" applyNumberFormat="1" applyFont="1" applyBorder="1" applyAlignment="1">
      <alignment horizontal="center" vertical="center" wrapText="1"/>
    </xf>
    <xf numFmtId="9" fontId="42" fillId="0" borderId="31" xfId="0" applyNumberFormat="1" applyFont="1" applyBorder="1" applyAlignment="1">
      <alignment horizontal="center"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9" fontId="42" fillId="0" borderId="29" xfId="0" applyNumberFormat="1" applyFont="1" applyBorder="1" applyAlignment="1">
      <alignment horizontal="center" vertical="center" wrapText="1"/>
    </xf>
    <xf numFmtId="0" fontId="42" fillId="0" borderId="32" xfId="0" applyFont="1" applyBorder="1" applyAlignment="1">
      <alignment horizontal="justify" vertical="center" wrapText="1"/>
    </xf>
    <xf numFmtId="202" fontId="42" fillId="0" borderId="31" xfId="0" applyNumberFormat="1" applyFont="1" applyBorder="1" applyAlignment="1">
      <alignment horizontal="center" vertical="center" wrapText="1"/>
    </xf>
    <xf numFmtId="202" fontId="42" fillId="0" borderId="33" xfId="0" applyNumberFormat="1" applyFont="1" applyBorder="1" applyAlignment="1">
      <alignment horizontal="center" vertical="center" wrapText="1"/>
    </xf>
    <xf numFmtId="0" fontId="42" fillId="0" borderId="33" xfId="0" applyFont="1" applyBorder="1" applyAlignment="1">
      <alignment horizontal="justify" vertical="center" wrapText="1"/>
    </xf>
    <xf numFmtId="3" fontId="42" fillId="0" borderId="33" xfId="0" applyNumberFormat="1" applyFont="1" applyBorder="1" applyAlignment="1">
      <alignment horizontal="center" vertical="center" wrapText="1"/>
    </xf>
    <xf numFmtId="0" fontId="42" fillId="0" borderId="34" xfId="0" applyFont="1" applyBorder="1" applyAlignment="1">
      <alignment horizontal="justify" vertical="center" wrapText="1"/>
    </xf>
    <xf numFmtId="202" fontId="42" fillId="0" borderId="35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02" fontId="42" fillId="0" borderId="36" xfId="0" applyNumberFormat="1" applyFont="1" applyBorder="1" applyAlignment="1">
      <alignment horizontal="center" vertical="center" wrapText="1"/>
    </xf>
    <xf numFmtId="3" fontId="42" fillId="0" borderId="36" xfId="0" applyNumberFormat="1" applyFont="1" applyBorder="1" applyAlignment="1">
      <alignment horizontal="center" vertical="center" wrapText="1"/>
    </xf>
    <xf numFmtId="9" fontId="42" fillId="0" borderId="37" xfId="0" applyNumberFormat="1" applyFont="1" applyBorder="1" applyAlignment="1">
      <alignment horizontal="center" vertical="center" wrapText="1"/>
    </xf>
    <xf numFmtId="9" fontId="42" fillId="0" borderId="38" xfId="0" applyNumberFormat="1" applyFont="1" applyBorder="1" applyAlignment="1">
      <alignment horizontal="center" vertical="center" wrapText="1"/>
    </xf>
    <xf numFmtId="3" fontId="42" fillId="0" borderId="37" xfId="0" applyNumberFormat="1" applyFont="1" applyBorder="1" applyAlignment="1">
      <alignment horizontal="center" vertical="center" wrapText="1"/>
    </xf>
    <xf numFmtId="9" fontId="42" fillId="0" borderId="36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justify" vertical="center" wrapText="1"/>
    </xf>
    <xf numFmtId="202" fontId="42" fillId="0" borderId="38" xfId="0" applyNumberFormat="1" applyFont="1" applyBorder="1" applyAlignment="1">
      <alignment horizontal="center" vertical="center" wrapText="1"/>
    </xf>
    <xf numFmtId="0" fontId="42" fillId="33" borderId="40" xfId="0" applyFont="1" applyFill="1" applyBorder="1" applyAlignment="1">
      <alignment horizontal="center" vertical="center" wrapText="1"/>
    </xf>
    <xf numFmtId="0" fontId="42" fillId="33" borderId="41" xfId="0" applyFont="1" applyFill="1" applyBorder="1" applyAlignment="1">
      <alignment horizontal="center" vertical="center" wrapText="1"/>
    </xf>
    <xf numFmtId="202" fontId="42" fillId="33" borderId="41" xfId="0" applyNumberFormat="1" applyFont="1" applyFill="1" applyBorder="1" applyAlignment="1">
      <alignment horizontal="center" vertical="center" wrapText="1"/>
    </xf>
    <xf numFmtId="3" fontId="42" fillId="33" borderId="41" xfId="0" applyNumberFormat="1" applyFont="1" applyFill="1" applyBorder="1" applyAlignment="1">
      <alignment horizontal="center" vertical="center" wrapText="1"/>
    </xf>
    <xf numFmtId="9" fontId="42" fillId="33" borderId="41" xfId="0" applyNumberFormat="1" applyFont="1" applyFill="1" applyBorder="1" applyAlignment="1">
      <alignment horizontal="center" vertical="center" wrapText="1"/>
    </xf>
    <xf numFmtId="0" fontId="42" fillId="33" borderId="41" xfId="0" applyFont="1" applyFill="1" applyBorder="1" applyAlignment="1">
      <alignment horizontal="justify" vertical="center" wrapText="1"/>
    </xf>
    <xf numFmtId="202" fontId="42" fillId="33" borderId="42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202" fontId="42" fillId="0" borderId="47" xfId="0" applyNumberFormat="1" applyFont="1" applyBorder="1" applyAlignment="1">
      <alignment horizontal="center" vertical="center" wrapText="1"/>
    </xf>
    <xf numFmtId="0" fontId="42" fillId="0" borderId="47" xfId="0" applyFont="1" applyBorder="1" applyAlignment="1">
      <alignment horizontal="justify" vertical="center" wrapText="1"/>
    </xf>
    <xf numFmtId="3" fontId="42" fillId="0" borderId="47" xfId="0" applyNumberFormat="1" applyFont="1" applyBorder="1" applyAlignment="1">
      <alignment horizontal="center" vertical="center" wrapText="1"/>
    </xf>
    <xf numFmtId="3" fontId="42" fillId="0" borderId="48" xfId="0" applyNumberFormat="1" applyFont="1" applyBorder="1" applyAlignment="1">
      <alignment horizontal="center" vertical="center" wrapText="1"/>
    </xf>
    <xf numFmtId="3" fontId="42" fillId="0" borderId="27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3" fontId="42" fillId="0" borderId="35" xfId="0" applyNumberFormat="1" applyFont="1" applyBorder="1" applyAlignment="1">
      <alignment horizontal="center" vertical="center" wrapText="1"/>
    </xf>
    <xf numFmtId="9" fontId="43" fillId="0" borderId="50" xfId="0" applyNumberFormat="1" applyFont="1" applyBorder="1" applyAlignment="1">
      <alignment horizontal="center" vertical="center" wrapText="1"/>
    </xf>
    <xf numFmtId="9" fontId="43" fillId="33" borderId="41" xfId="0" applyNumberFormat="1" applyFont="1" applyFill="1" applyBorder="1" applyAlignment="1">
      <alignment horizontal="center" vertical="center" wrapText="1"/>
    </xf>
    <xf numFmtId="9" fontId="43" fillId="0" borderId="51" xfId="0" applyNumberFormat="1" applyFont="1" applyBorder="1" applyAlignment="1">
      <alignment horizontal="center" vertical="center" wrapText="1"/>
    </xf>
    <xf numFmtId="9" fontId="43" fillId="0" borderId="45" xfId="0" applyNumberFormat="1" applyFont="1" applyBorder="1" applyAlignment="1">
      <alignment horizontal="center" vertical="center" wrapText="1"/>
    </xf>
    <xf numFmtId="9" fontId="43" fillId="0" borderId="43" xfId="0" applyNumberFormat="1" applyFont="1" applyBorder="1" applyAlignment="1">
      <alignment horizontal="center" vertical="center" wrapText="1"/>
    </xf>
    <xf numFmtId="9" fontId="43" fillId="0" borderId="44" xfId="0" applyNumberFormat="1" applyFont="1" applyBorder="1" applyAlignment="1">
      <alignment horizontal="center" vertical="center" wrapText="1"/>
    </xf>
    <xf numFmtId="9" fontId="43" fillId="0" borderId="0" xfId="0" applyNumberFormat="1" applyFont="1" applyBorder="1" applyAlignment="1">
      <alignment horizontal="center" vertical="center" wrapText="1"/>
    </xf>
    <xf numFmtId="9" fontId="43" fillId="0" borderId="52" xfId="0" applyNumberFormat="1" applyFont="1" applyBorder="1" applyAlignment="1">
      <alignment horizontal="center" vertical="center" wrapText="1"/>
    </xf>
    <xf numFmtId="9" fontId="43" fillId="0" borderId="53" xfId="0" applyNumberFormat="1" applyFont="1" applyBorder="1" applyAlignment="1">
      <alignment horizontal="center" vertical="center" wrapText="1"/>
    </xf>
    <xf numFmtId="9" fontId="44" fillId="34" borderId="46" xfId="0" applyNumberFormat="1" applyFont="1" applyFill="1" applyBorder="1" applyAlignment="1">
      <alignment horizontal="center" vertical="center"/>
    </xf>
    <xf numFmtId="9" fontId="44" fillId="34" borderId="48" xfId="0" applyNumberFormat="1" applyFont="1" applyFill="1" applyBorder="1" applyAlignment="1">
      <alignment horizontal="center" vertical="center"/>
    </xf>
    <xf numFmtId="3" fontId="44" fillId="34" borderId="46" xfId="0" applyNumberFormat="1" applyFont="1" applyFill="1" applyBorder="1" applyAlignment="1">
      <alignment horizontal="center" vertical="center"/>
    </xf>
    <xf numFmtId="3" fontId="44" fillId="34" borderId="47" xfId="0" applyNumberFormat="1" applyFont="1" applyFill="1" applyBorder="1" applyAlignment="1">
      <alignment horizontal="center" vertical="center"/>
    </xf>
    <xf numFmtId="9" fontId="42" fillId="0" borderId="46" xfId="0" applyNumberFormat="1" applyFont="1" applyBorder="1" applyAlignment="1">
      <alignment horizontal="center" vertical="center" wrapText="1"/>
    </xf>
    <xf numFmtId="9" fontId="43" fillId="0" borderId="54" xfId="0" applyNumberFormat="1" applyFont="1" applyBorder="1" applyAlignment="1">
      <alignment horizontal="center" vertical="center" wrapText="1"/>
    </xf>
    <xf numFmtId="0" fontId="42" fillId="33" borderId="50" xfId="0" applyFont="1" applyFill="1" applyBorder="1" applyAlignment="1">
      <alignment horizontal="center" vertical="center" wrapText="1"/>
    </xf>
    <xf numFmtId="202" fontId="42" fillId="33" borderId="50" xfId="0" applyNumberFormat="1" applyFont="1" applyFill="1" applyBorder="1" applyAlignment="1">
      <alignment horizontal="center" vertical="center" wrapText="1"/>
    </xf>
    <xf numFmtId="0" fontId="42" fillId="33" borderId="50" xfId="0" applyFont="1" applyFill="1" applyBorder="1" applyAlignment="1">
      <alignment/>
    </xf>
    <xf numFmtId="3" fontId="42" fillId="33" borderId="50" xfId="0" applyNumberFormat="1" applyFont="1" applyFill="1" applyBorder="1" applyAlignment="1">
      <alignment horizontal="center" vertical="center" wrapText="1"/>
    </xf>
    <xf numFmtId="0" fontId="42" fillId="33" borderId="55" xfId="0" applyFont="1" applyFill="1" applyBorder="1" applyAlignment="1">
      <alignment horizontal="center" vertical="center" wrapText="1"/>
    </xf>
    <xf numFmtId="202" fontId="42" fillId="33" borderId="55" xfId="0" applyNumberFormat="1" applyFont="1" applyFill="1" applyBorder="1" applyAlignment="1">
      <alignment horizontal="center" vertical="center" wrapText="1"/>
    </xf>
    <xf numFmtId="0" fontId="42" fillId="33" borderId="55" xfId="0" applyFont="1" applyFill="1" applyBorder="1" applyAlignment="1">
      <alignment/>
    </xf>
    <xf numFmtId="3" fontId="42" fillId="33" borderId="55" xfId="0" applyNumberFormat="1" applyFont="1" applyFill="1" applyBorder="1" applyAlignment="1">
      <alignment horizontal="center" vertical="center" wrapText="1"/>
    </xf>
    <xf numFmtId="9" fontId="42" fillId="0" borderId="56" xfId="0" applyNumberFormat="1" applyFont="1" applyBorder="1" applyAlignment="1">
      <alignment horizontal="center" vertical="center" wrapText="1"/>
    </xf>
    <xf numFmtId="9" fontId="44" fillId="34" borderId="57" xfId="0" applyNumberFormat="1" applyFont="1" applyFill="1" applyBorder="1" applyAlignment="1">
      <alignment horizontal="center" vertical="center"/>
    </xf>
    <xf numFmtId="202" fontId="42" fillId="0" borderId="36" xfId="0" applyNumberFormat="1" applyFont="1" applyBorder="1" applyAlignment="1">
      <alignment horizontal="center" vertical="center" wrapText="1"/>
    </xf>
    <xf numFmtId="202" fontId="42" fillId="0" borderId="33" xfId="0" applyNumberFormat="1" applyFont="1" applyBorder="1" applyAlignment="1">
      <alignment horizontal="center" vertical="center" wrapText="1"/>
    </xf>
    <xf numFmtId="202" fontId="42" fillId="0" borderId="38" xfId="0" applyNumberFormat="1" applyFont="1" applyBorder="1" applyAlignment="1">
      <alignment horizontal="center" vertical="center" wrapText="1"/>
    </xf>
    <xf numFmtId="202" fontId="42" fillId="0" borderId="35" xfId="0" applyNumberFormat="1" applyFont="1" applyBorder="1" applyAlignment="1">
      <alignment horizontal="center" vertical="center" wrapText="1"/>
    </xf>
    <xf numFmtId="202" fontId="42" fillId="0" borderId="29" xfId="0" applyNumberFormat="1" applyFont="1" applyBorder="1" applyAlignment="1">
      <alignment horizontal="center" vertical="center" wrapText="1"/>
    </xf>
    <xf numFmtId="202" fontId="42" fillId="0" borderId="31" xfId="0" applyNumberFormat="1" applyFont="1" applyBorder="1" applyAlignment="1">
      <alignment horizontal="center" vertical="center" wrapText="1"/>
    </xf>
    <xf numFmtId="202" fontId="42" fillId="0" borderId="17" xfId="0" applyNumberFormat="1" applyFont="1" applyBorder="1" applyAlignment="1">
      <alignment horizontal="center" vertical="center" wrapText="1"/>
    </xf>
    <xf numFmtId="202" fontId="42" fillId="0" borderId="58" xfId="0" applyNumberFormat="1" applyFont="1" applyBorder="1" applyAlignment="1">
      <alignment horizontal="center" vertical="center" wrapText="1"/>
    </xf>
    <xf numFmtId="202" fontId="42" fillId="0" borderId="20" xfId="0" applyNumberFormat="1" applyFont="1" applyBorder="1" applyAlignment="1">
      <alignment horizontal="center" vertical="center" wrapText="1"/>
    </xf>
    <xf numFmtId="202" fontId="42" fillId="0" borderId="59" xfId="0" applyNumberFormat="1" applyFont="1" applyBorder="1" applyAlignment="1">
      <alignment horizontal="center" vertical="center" wrapText="1"/>
    </xf>
    <xf numFmtId="0" fontId="42" fillId="0" borderId="34" xfId="0" applyFont="1" applyBorder="1" applyAlignment="1">
      <alignment horizontal="justify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justify" vertical="center" wrapText="1"/>
    </xf>
    <xf numFmtId="0" fontId="42" fillId="0" borderId="32" xfId="0" applyFont="1" applyBorder="1" applyAlignment="1">
      <alignment horizontal="justify" vertical="center" wrapText="1"/>
    </xf>
    <xf numFmtId="0" fontId="42" fillId="0" borderId="21" xfId="0" applyFont="1" applyBorder="1" applyAlignment="1">
      <alignment horizontal="justify" vertical="center" wrapText="1"/>
    </xf>
    <xf numFmtId="0" fontId="42" fillId="0" borderId="61" xfId="0" applyFont="1" applyBorder="1" applyAlignment="1">
      <alignment horizontal="justify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1381125</xdr:colOff>
      <xdr:row>1</xdr:row>
      <xdr:rowOff>123825</xdr:rowOff>
    </xdr:from>
    <xdr:to>
      <xdr:col>18</xdr:col>
      <xdr:colOff>657225</xdr:colOff>
      <xdr:row>4</xdr:row>
      <xdr:rowOff>95250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304800"/>
          <a:ext cx="3000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0</xdr:row>
      <xdr:rowOff>142875</xdr:rowOff>
    </xdr:from>
    <xdr:to>
      <xdr:col>7</xdr:col>
      <xdr:colOff>904875</xdr:colOff>
      <xdr:row>5</xdr:row>
      <xdr:rowOff>85725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142875"/>
          <a:ext cx="1143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0">
        <row r="323">
          <cell r="V323">
            <v>68676</v>
          </cell>
        </row>
      </sheetData>
      <sheetData sheetId="2">
        <row r="25">
          <cell r="V25">
            <v>1</v>
          </cell>
        </row>
        <row r="26">
          <cell r="V26">
            <v>12</v>
          </cell>
        </row>
        <row r="27">
          <cell r="V27">
            <v>1</v>
          </cell>
        </row>
        <row r="28">
          <cell r="V28">
            <v>0</v>
          </cell>
        </row>
        <row r="29">
          <cell r="V29">
            <v>621</v>
          </cell>
        </row>
        <row r="30">
          <cell r="V30">
            <v>2000</v>
          </cell>
        </row>
        <row r="31">
          <cell r="V31">
            <v>172</v>
          </cell>
        </row>
        <row r="32">
          <cell r="V32">
            <v>0</v>
          </cell>
        </row>
        <row r="33">
          <cell r="V33">
            <v>0</v>
          </cell>
        </row>
      </sheetData>
      <sheetData sheetId="3">
        <row r="25">
          <cell r="V25">
            <v>1</v>
          </cell>
        </row>
        <row r="26">
          <cell r="V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7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34" t="s">
        <v>25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2:21" ht="18.75" customHeight="1">
      <c r="B3" s="134" t="s">
        <v>26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2:21" ht="18.75" customHeight="1">
      <c r="B4" s="134" t="s">
        <v>62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2012</v>
      </c>
      <c r="C8" s="8">
        <v>41274</v>
      </c>
      <c r="D8" s="7"/>
      <c r="E8" s="135" t="s">
        <v>3</v>
      </c>
      <c r="F8" s="136"/>
      <c r="G8" s="136"/>
      <c r="H8" s="136"/>
      <c r="I8" s="136"/>
      <c r="J8" s="137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138" t="s">
        <v>23</v>
      </c>
      <c r="C9" s="141" t="s">
        <v>24</v>
      </c>
      <c r="D9" s="138" t="s">
        <v>0</v>
      </c>
      <c r="E9" s="143" t="s">
        <v>22</v>
      </c>
      <c r="F9" s="146" t="s">
        <v>4</v>
      </c>
      <c r="G9" s="146"/>
      <c r="H9" s="146" t="s">
        <v>5</v>
      </c>
      <c r="I9" s="146"/>
      <c r="J9" s="148"/>
      <c r="K9" s="70"/>
      <c r="L9" s="143" t="s">
        <v>6</v>
      </c>
      <c r="M9" s="148"/>
      <c r="N9" s="152" t="s">
        <v>15</v>
      </c>
      <c r="O9" s="153"/>
      <c r="P9" s="154"/>
      <c r="Q9" s="154"/>
      <c r="R9" s="155"/>
      <c r="S9" s="160" t="s">
        <v>7</v>
      </c>
      <c r="T9" s="146"/>
      <c r="U9" s="148"/>
    </row>
    <row r="10" spans="2:21" ht="15" customHeight="1">
      <c r="B10" s="139"/>
      <c r="C10" s="142"/>
      <c r="D10" s="139"/>
      <c r="E10" s="144"/>
      <c r="F10" s="147"/>
      <c r="G10" s="147"/>
      <c r="H10" s="147"/>
      <c r="I10" s="147"/>
      <c r="J10" s="149"/>
      <c r="K10" s="71"/>
      <c r="L10" s="144"/>
      <c r="M10" s="149"/>
      <c r="N10" s="156"/>
      <c r="O10" s="157"/>
      <c r="P10" s="158"/>
      <c r="Q10" s="158"/>
      <c r="R10" s="159"/>
      <c r="S10" s="161"/>
      <c r="T10" s="147"/>
      <c r="U10" s="149"/>
    </row>
    <row r="11" spans="2:21" ht="15" customHeight="1">
      <c r="B11" s="139"/>
      <c r="C11" s="142"/>
      <c r="D11" s="139"/>
      <c r="E11" s="144"/>
      <c r="F11" s="147"/>
      <c r="G11" s="147"/>
      <c r="H11" s="147" t="s">
        <v>8</v>
      </c>
      <c r="I11" s="163" t="s">
        <v>1</v>
      </c>
      <c r="J11" s="150" t="s">
        <v>9</v>
      </c>
      <c r="K11" s="72"/>
      <c r="L11" s="165" t="s">
        <v>10</v>
      </c>
      <c r="M11" s="167" t="s">
        <v>11</v>
      </c>
      <c r="N11" s="156"/>
      <c r="O11" s="157"/>
      <c r="P11" s="158"/>
      <c r="Q11" s="158"/>
      <c r="R11" s="159"/>
      <c r="S11" s="161"/>
      <c r="T11" s="147"/>
      <c r="U11" s="149"/>
    </row>
    <row r="12" spans="2:21" ht="37.5" customHeight="1" thickBot="1">
      <c r="B12" s="140"/>
      <c r="C12" s="142"/>
      <c r="D12" s="140"/>
      <c r="E12" s="145"/>
      <c r="F12" s="12" t="s">
        <v>12</v>
      </c>
      <c r="G12" s="12" t="s">
        <v>13</v>
      </c>
      <c r="H12" s="162"/>
      <c r="I12" s="164"/>
      <c r="J12" s="151"/>
      <c r="K12" s="73"/>
      <c r="L12" s="166"/>
      <c r="M12" s="168"/>
      <c r="N12" s="13" t="s">
        <v>19</v>
      </c>
      <c r="O12" s="14" t="s">
        <v>20</v>
      </c>
      <c r="P12" s="15" t="s">
        <v>21</v>
      </c>
      <c r="Q12" s="15" t="s">
        <v>17</v>
      </c>
      <c r="R12" s="16" t="s">
        <v>18</v>
      </c>
      <c r="S12" s="17" t="s">
        <v>14</v>
      </c>
      <c r="T12" s="12" t="s">
        <v>12</v>
      </c>
      <c r="U12" s="18" t="s">
        <v>13</v>
      </c>
    </row>
    <row r="13" spans="2:21" ht="54.75" customHeight="1" thickBot="1">
      <c r="B13" s="54" t="s">
        <v>31</v>
      </c>
      <c r="C13" s="54" t="s">
        <v>30</v>
      </c>
      <c r="D13" s="54" t="s">
        <v>29</v>
      </c>
      <c r="E13" s="74" t="s">
        <v>28</v>
      </c>
      <c r="F13" s="75">
        <v>40909</v>
      </c>
      <c r="G13" s="75">
        <v>41274</v>
      </c>
      <c r="H13" s="76" t="s">
        <v>27</v>
      </c>
      <c r="I13" s="77">
        <f>+'[1]DIMENSIÓN 1'!V323</f>
        <v>68676</v>
      </c>
      <c r="J13" s="78">
        <v>55178</v>
      </c>
      <c r="K13" s="84">
        <f>+J13/I13</f>
        <v>0.8034538994699749</v>
      </c>
      <c r="L13" s="57">
        <f>DAYS360(F13,$C$8)/DAYS360(F13,G13)</f>
        <v>1</v>
      </c>
      <c r="M13" s="58">
        <f>IF(I13=0," -",IF(K13&gt;100%,100%,K13))</f>
        <v>0.8034538994699749</v>
      </c>
      <c r="N13" s="59">
        <v>250534</v>
      </c>
      <c r="O13" s="56">
        <v>236797</v>
      </c>
      <c r="P13" s="56">
        <v>0</v>
      </c>
      <c r="Q13" s="60">
        <f>IF(N13=0," -",O13/N13)</f>
        <v>0.9451691187623237</v>
      </c>
      <c r="R13" s="58" t="str">
        <f>IF(P13=0," -",IF(O13=0,100%,P13/O13))</f>
        <v> -</v>
      </c>
      <c r="S13" s="61" t="s">
        <v>54</v>
      </c>
      <c r="T13" s="55">
        <v>40909</v>
      </c>
      <c r="U13" s="62">
        <v>41274</v>
      </c>
    </row>
    <row r="14" spans="2:21" ht="11.25" customHeight="1" thickBot="1">
      <c r="B14" s="63"/>
      <c r="C14" s="64"/>
      <c r="D14" s="64"/>
      <c r="E14" s="99"/>
      <c r="F14" s="100"/>
      <c r="G14" s="100"/>
      <c r="H14" s="101"/>
      <c r="I14" s="102"/>
      <c r="J14" s="102"/>
      <c r="K14" s="85"/>
      <c r="L14" s="67"/>
      <c r="M14" s="67"/>
      <c r="N14" s="66"/>
      <c r="O14" s="66"/>
      <c r="P14" s="66"/>
      <c r="Q14" s="67"/>
      <c r="R14" s="67"/>
      <c r="S14" s="68"/>
      <c r="T14" s="65"/>
      <c r="U14" s="69"/>
    </row>
    <row r="15" spans="2:21" ht="44.25" customHeight="1">
      <c r="B15" s="122" t="s">
        <v>47</v>
      </c>
      <c r="C15" s="122" t="s">
        <v>46</v>
      </c>
      <c r="D15" s="129" t="s">
        <v>45</v>
      </c>
      <c r="E15" s="120" t="s">
        <v>41</v>
      </c>
      <c r="F15" s="32">
        <v>40909</v>
      </c>
      <c r="G15" s="32">
        <v>41274</v>
      </c>
      <c r="H15" s="10" t="s">
        <v>32</v>
      </c>
      <c r="I15" s="27">
        <f>+'[1]DIMENSIÓN 3'!V25</f>
        <v>1</v>
      </c>
      <c r="J15" s="79">
        <v>1</v>
      </c>
      <c r="K15" s="86">
        <f>+J15/I15</f>
        <v>1</v>
      </c>
      <c r="L15" s="43">
        <f>DAYS360(F15,$C$8)/DAYS360(F15,G15)</f>
        <v>1</v>
      </c>
      <c r="M15" s="44">
        <f>IF(I15=0," -",IF(K15&gt;100%,100%,K15))</f>
        <v>1</v>
      </c>
      <c r="N15" s="45">
        <v>1320211</v>
      </c>
      <c r="O15" s="42">
        <v>1243565</v>
      </c>
      <c r="P15" s="42">
        <v>0</v>
      </c>
      <c r="Q15" s="46">
        <f>IF(N15=0," -",O15/N15)</f>
        <v>0.9419441286279239</v>
      </c>
      <c r="R15" s="44" t="str">
        <f>IF(P15=0," -",IF(O15=0,100%,P15/O15))</f>
        <v> -</v>
      </c>
      <c r="S15" s="119" t="s">
        <v>58</v>
      </c>
      <c r="T15" s="110">
        <v>40909</v>
      </c>
      <c r="U15" s="112">
        <v>41274</v>
      </c>
    </row>
    <row r="16" spans="2:21" ht="29.25" customHeight="1" thickBot="1">
      <c r="B16" s="131"/>
      <c r="C16" s="131"/>
      <c r="D16" s="130"/>
      <c r="E16" s="121"/>
      <c r="F16" s="34">
        <v>40909</v>
      </c>
      <c r="G16" s="34">
        <v>41274</v>
      </c>
      <c r="H16" s="9" t="s">
        <v>33</v>
      </c>
      <c r="I16" s="25">
        <f>+'[1]DIMENSIÓN 3'!V26</f>
        <v>12</v>
      </c>
      <c r="J16" s="81">
        <v>0</v>
      </c>
      <c r="K16" s="87">
        <f>+J16/I16</f>
        <v>0</v>
      </c>
      <c r="L16" s="37">
        <f>DAYS360(F16,$C$8)/DAYS360(F16,G16)</f>
        <v>1</v>
      </c>
      <c r="M16" s="38">
        <f>IF(I16=0," -",IF(K16&gt;100%,100%,K16))</f>
        <v>0</v>
      </c>
      <c r="N16" s="24">
        <v>0</v>
      </c>
      <c r="O16" s="36">
        <v>0</v>
      </c>
      <c r="P16" s="36">
        <v>0</v>
      </c>
      <c r="Q16" s="40" t="str">
        <f>IF(N16=0," -",O16/N16)</f>
        <v> -</v>
      </c>
      <c r="R16" s="38" t="str">
        <f>IF(P16=0," -",IF(O16=0,100%,P16/O16))</f>
        <v> -</v>
      </c>
      <c r="S16" s="119"/>
      <c r="T16" s="110"/>
      <c r="U16" s="112"/>
    </row>
    <row r="17" spans="2:21" ht="29.25" customHeight="1">
      <c r="B17" s="131"/>
      <c r="C17" s="131"/>
      <c r="D17" s="130"/>
      <c r="E17" s="120" t="s">
        <v>42</v>
      </c>
      <c r="F17" s="32">
        <v>40909</v>
      </c>
      <c r="G17" s="32">
        <v>41274</v>
      </c>
      <c r="H17" s="10" t="s">
        <v>34</v>
      </c>
      <c r="I17" s="107">
        <f>+'[1]DIMENSIÓN 3'!V27</f>
        <v>1</v>
      </c>
      <c r="J17" s="29">
        <v>1</v>
      </c>
      <c r="K17" s="88">
        <f>+J17/I17</f>
        <v>1</v>
      </c>
      <c r="L17" s="28">
        <f>DAYS360(F17,$C$8)/DAYS360(F17,G17)</f>
        <v>1</v>
      </c>
      <c r="M17" s="29">
        <f>IF(I17=0," -",IF(K17&gt;100%,100%,K17))</f>
        <v>1</v>
      </c>
      <c r="N17" s="45">
        <v>250000</v>
      </c>
      <c r="O17" s="27">
        <v>172382</v>
      </c>
      <c r="P17" s="27">
        <v>0</v>
      </c>
      <c r="Q17" s="30">
        <f>IF(N17=0," -",O17/N17)</f>
        <v>0.689528</v>
      </c>
      <c r="R17" s="29" t="str">
        <f>IF(P17=0," -",IF(O17=0,100%,P17/O17))</f>
        <v> -</v>
      </c>
      <c r="S17" s="124" t="s">
        <v>55</v>
      </c>
      <c r="T17" s="109">
        <v>40909</v>
      </c>
      <c r="U17" s="111">
        <v>41274</v>
      </c>
    </row>
    <row r="18" spans="2:21" ht="29.25" customHeight="1">
      <c r="B18" s="131"/>
      <c r="C18" s="131"/>
      <c r="D18" s="130"/>
      <c r="E18" s="128"/>
      <c r="F18" s="33">
        <v>40909</v>
      </c>
      <c r="G18" s="33">
        <v>41274</v>
      </c>
      <c r="H18" s="11" t="s">
        <v>35</v>
      </c>
      <c r="I18" s="19">
        <f>+'[1]DIMENSIÓN 3'!V28</f>
        <v>0</v>
      </c>
      <c r="J18" s="80">
        <v>0</v>
      </c>
      <c r="K18" s="89" t="e">
        <f>+J18/I18</f>
        <v>#DIV/0!</v>
      </c>
      <c r="L18" s="21">
        <f>DAYS360(F18,$C$8)/DAYS360(F18,G18)</f>
        <v>1</v>
      </c>
      <c r="M18" s="22" t="str">
        <f>IF(I18=0," -",IF(K18&gt;100%,100%,K18))</f>
        <v> -</v>
      </c>
      <c r="N18" s="45">
        <v>0</v>
      </c>
      <c r="O18" s="19">
        <v>0</v>
      </c>
      <c r="P18" s="19">
        <v>0</v>
      </c>
      <c r="Q18" s="20" t="str">
        <f>IF(N18=0," -",O18/N18)</f>
        <v> -</v>
      </c>
      <c r="R18" s="22" t="str">
        <f>IF(P18=0," -",IF(O18=0,100%,P18/O18))</f>
        <v> -</v>
      </c>
      <c r="S18" s="125"/>
      <c r="T18" s="113"/>
      <c r="U18" s="114"/>
    </row>
    <row r="19" spans="2:21" ht="29.25" customHeight="1">
      <c r="B19" s="131"/>
      <c r="C19" s="131"/>
      <c r="D19" s="130"/>
      <c r="E19" s="128"/>
      <c r="F19" s="33">
        <v>40909</v>
      </c>
      <c r="G19" s="33">
        <v>41274</v>
      </c>
      <c r="H19" s="11" t="s">
        <v>36</v>
      </c>
      <c r="I19" s="19">
        <f>+'[1]DIMENSIÓN 3'!V29</f>
        <v>621</v>
      </c>
      <c r="J19" s="80">
        <v>15</v>
      </c>
      <c r="K19" s="87">
        <f aca="true" t="shared" si="0" ref="K19:K26">+J19/I19</f>
        <v>0.024154589371980676</v>
      </c>
      <c r="L19" s="21">
        <f aca="true" t="shared" si="1" ref="L19:L26">DAYS360(F19,$C$8)/DAYS360(F19,G19)</f>
        <v>1</v>
      </c>
      <c r="M19" s="22">
        <f aca="true" t="shared" si="2" ref="M19:M26">IF(I19=0," -",IF(K19&gt;100%,100%,K19))</f>
        <v>0.024154589371980676</v>
      </c>
      <c r="N19" s="45">
        <v>50000</v>
      </c>
      <c r="O19" s="19">
        <v>10695</v>
      </c>
      <c r="P19" s="19">
        <v>0</v>
      </c>
      <c r="Q19" s="20">
        <f aca="true" t="shared" si="3" ref="Q19:Q27">IF(N19=0," -",O19/N19)</f>
        <v>0.2139</v>
      </c>
      <c r="R19" s="22" t="str">
        <f aca="true" t="shared" si="4" ref="R19:R27">IF(P19=0," -",IF(O19=0,100%,P19/O19))</f>
        <v> -</v>
      </c>
      <c r="S19" s="126" t="s">
        <v>56</v>
      </c>
      <c r="T19" s="115">
        <v>40909</v>
      </c>
      <c r="U19" s="117">
        <v>41274</v>
      </c>
    </row>
    <row r="20" spans="2:21" ht="29.25" customHeight="1" thickBot="1">
      <c r="B20" s="131"/>
      <c r="C20" s="131"/>
      <c r="D20" s="130"/>
      <c r="E20" s="121"/>
      <c r="F20" s="34">
        <v>40909</v>
      </c>
      <c r="G20" s="34">
        <v>41274</v>
      </c>
      <c r="H20" s="9" t="s">
        <v>37</v>
      </c>
      <c r="I20" s="25">
        <f>+'[1]DIMENSIÓN 3'!V30</f>
        <v>2000</v>
      </c>
      <c r="J20" s="81">
        <v>2000</v>
      </c>
      <c r="K20" s="98">
        <f t="shared" si="0"/>
        <v>1</v>
      </c>
      <c r="L20" s="37">
        <f t="shared" si="1"/>
        <v>1</v>
      </c>
      <c r="M20" s="23">
        <f t="shared" si="2"/>
        <v>1</v>
      </c>
      <c r="N20" s="24">
        <v>144962</v>
      </c>
      <c r="O20" s="25">
        <v>80592</v>
      </c>
      <c r="P20" s="25">
        <v>0</v>
      </c>
      <c r="Q20" s="26">
        <f t="shared" si="3"/>
        <v>0.5559525944730344</v>
      </c>
      <c r="R20" s="23" t="str">
        <f t="shared" si="4"/>
        <v> -</v>
      </c>
      <c r="S20" s="127"/>
      <c r="T20" s="116"/>
      <c r="U20" s="118"/>
    </row>
    <row r="21" spans="2:21" ht="44.25" customHeight="1" thickBot="1">
      <c r="B21" s="131"/>
      <c r="C21" s="131"/>
      <c r="D21" s="131"/>
      <c r="E21" s="82" t="s">
        <v>43</v>
      </c>
      <c r="F21" s="49">
        <v>40909</v>
      </c>
      <c r="G21" s="49">
        <v>41274</v>
      </c>
      <c r="H21" s="50" t="s">
        <v>38</v>
      </c>
      <c r="I21" s="51">
        <f>+'[1]DIMENSIÓN 3'!V31</f>
        <v>172</v>
      </c>
      <c r="J21" s="83">
        <v>172</v>
      </c>
      <c r="K21" s="92">
        <f t="shared" si="0"/>
        <v>1</v>
      </c>
      <c r="L21" s="97">
        <f t="shared" si="1"/>
        <v>1</v>
      </c>
      <c r="M21" s="23">
        <f t="shared" si="2"/>
        <v>1</v>
      </c>
      <c r="N21" s="24">
        <v>399198</v>
      </c>
      <c r="O21" s="51">
        <v>368590</v>
      </c>
      <c r="P21" s="51">
        <v>0</v>
      </c>
      <c r="Q21" s="26">
        <f t="shared" si="3"/>
        <v>0.9233262691696852</v>
      </c>
      <c r="R21" s="23" t="str">
        <f t="shared" si="4"/>
        <v> -</v>
      </c>
      <c r="S21" s="52" t="s">
        <v>57</v>
      </c>
      <c r="T21" s="49">
        <v>40909</v>
      </c>
      <c r="U21" s="53">
        <v>41274</v>
      </c>
    </row>
    <row r="22" spans="2:21" ht="44.25" customHeight="1">
      <c r="B22" s="131"/>
      <c r="C22" s="131"/>
      <c r="D22" s="130"/>
      <c r="E22" s="120" t="s">
        <v>44</v>
      </c>
      <c r="F22" s="32">
        <v>40909</v>
      </c>
      <c r="G22" s="32">
        <v>41274</v>
      </c>
      <c r="H22" s="10" t="s">
        <v>39</v>
      </c>
      <c r="I22" s="27">
        <f>+'[1]DIMENSIÓN 3'!V32</f>
        <v>0</v>
      </c>
      <c r="J22" s="79">
        <v>0</v>
      </c>
      <c r="K22" s="86" t="e">
        <f t="shared" si="0"/>
        <v>#DIV/0!</v>
      </c>
      <c r="L22" s="43">
        <f t="shared" si="1"/>
        <v>1</v>
      </c>
      <c r="M22" s="44" t="str">
        <f t="shared" si="2"/>
        <v> -</v>
      </c>
      <c r="N22" s="45">
        <v>0</v>
      </c>
      <c r="O22" s="27">
        <v>0</v>
      </c>
      <c r="P22" s="27">
        <v>0</v>
      </c>
      <c r="Q22" s="46" t="str">
        <f t="shared" si="3"/>
        <v> -</v>
      </c>
      <c r="R22" s="44" t="str">
        <f t="shared" si="4"/>
        <v> -</v>
      </c>
      <c r="S22" s="124" t="s">
        <v>61</v>
      </c>
      <c r="T22" s="109">
        <v>40909</v>
      </c>
      <c r="U22" s="111">
        <v>41274</v>
      </c>
    </row>
    <row r="23" spans="2:21" ht="29.25" customHeight="1" thickBot="1">
      <c r="B23" s="133"/>
      <c r="C23" s="133"/>
      <c r="D23" s="132"/>
      <c r="E23" s="121"/>
      <c r="F23" s="34">
        <v>40909</v>
      </c>
      <c r="G23" s="34">
        <v>41274</v>
      </c>
      <c r="H23" s="9" t="s">
        <v>40</v>
      </c>
      <c r="I23" s="25">
        <f>+'[1]DIMENSIÓN 3'!V33</f>
        <v>0</v>
      </c>
      <c r="J23" s="81">
        <v>0</v>
      </c>
      <c r="K23" s="87" t="e">
        <f t="shared" si="0"/>
        <v>#DIV/0!</v>
      </c>
      <c r="L23" s="21">
        <f t="shared" si="1"/>
        <v>1</v>
      </c>
      <c r="M23" s="22" t="str">
        <f t="shared" si="2"/>
        <v> -</v>
      </c>
      <c r="N23" s="45">
        <v>0</v>
      </c>
      <c r="O23" s="36">
        <v>0</v>
      </c>
      <c r="P23" s="36">
        <v>0</v>
      </c>
      <c r="Q23" s="20" t="str">
        <f t="shared" si="3"/>
        <v> -</v>
      </c>
      <c r="R23" s="22" t="str">
        <f t="shared" si="4"/>
        <v> -</v>
      </c>
      <c r="S23" s="119"/>
      <c r="T23" s="110"/>
      <c r="U23" s="112"/>
    </row>
    <row r="24" spans="2:21" ht="11.25" customHeight="1" thickBot="1">
      <c r="B24" s="63"/>
      <c r="C24" s="64"/>
      <c r="D24" s="64"/>
      <c r="E24" s="103"/>
      <c r="F24" s="104"/>
      <c r="G24" s="104"/>
      <c r="H24" s="105"/>
      <c r="I24" s="106"/>
      <c r="J24" s="106"/>
      <c r="K24" s="85"/>
      <c r="L24" s="67"/>
      <c r="M24" s="67"/>
      <c r="N24" s="66"/>
      <c r="O24" s="66"/>
      <c r="P24" s="66"/>
      <c r="Q24" s="66"/>
      <c r="R24" s="66"/>
      <c r="S24" s="68"/>
      <c r="T24" s="65"/>
      <c r="U24" s="69"/>
    </row>
    <row r="25" spans="2:21" ht="44.25" customHeight="1">
      <c r="B25" s="122" t="s">
        <v>53</v>
      </c>
      <c r="C25" s="122" t="s">
        <v>52</v>
      </c>
      <c r="D25" s="122" t="s">
        <v>51</v>
      </c>
      <c r="E25" s="120" t="s">
        <v>50</v>
      </c>
      <c r="F25" s="32">
        <v>40909</v>
      </c>
      <c r="G25" s="32">
        <v>41274</v>
      </c>
      <c r="H25" s="10" t="s">
        <v>48</v>
      </c>
      <c r="I25" s="27">
        <f>+'[1]DIMENSIÓN 4'!V25</f>
        <v>1</v>
      </c>
      <c r="J25" s="79">
        <v>1</v>
      </c>
      <c r="K25" s="90">
        <f t="shared" si="0"/>
        <v>1</v>
      </c>
      <c r="L25" s="21">
        <f t="shared" si="1"/>
        <v>1</v>
      </c>
      <c r="M25" s="22">
        <f t="shared" si="2"/>
        <v>1</v>
      </c>
      <c r="N25" s="45">
        <v>460006</v>
      </c>
      <c r="O25" s="42">
        <v>236223</v>
      </c>
      <c r="P25" s="42">
        <v>0</v>
      </c>
      <c r="Q25" s="20">
        <f t="shared" si="3"/>
        <v>0.5135215627622248</v>
      </c>
      <c r="R25" s="22" t="str">
        <f t="shared" si="4"/>
        <v> -</v>
      </c>
      <c r="S25" s="47" t="s">
        <v>60</v>
      </c>
      <c r="T25" s="41">
        <v>40909</v>
      </c>
      <c r="U25" s="48">
        <v>41274</v>
      </c>
    </row>
    <row r="26" spans="2:21" ht="29.25" customHeight="1" thickBot="1">
      <c r="B26" s="123"/>
      <c r="C26" s="123"/>
      <c r="D26" s="123"/>
      <c r="E26" s="121"/>
      <c r="F26" s="34">
        <v>40909</v>
      </c>
      <c r="G26" s="34">
        <v>41274</v>
      </c>
      <c r="H26" s="9" t="s">
        <v>49</v>
      </c>
      <c r="I26" s="25">
        <f>+'[1]DIMENSIÓN 4'!V26</f>
        <v>0</v>
      </c>
      <c r="J26" s="81">
        <v>0</v>
      </c>
      <c r="K26" s="91" t="e">
        <f t="shared" si="0"/>
        <v>#DIV/0!</v>
      </c>
      <c r="L26" s="21">
        <f t="shared" si="1"/>
        <v>1</v>
      </c>
      <c r="M26" s="22" t="str">
        <f t="shared" si="2"/>
        <v> -</v>
      </c>
      <c r="N26" s="39">
        <v>0</v>
      </c>
      <c r="O26" s="36">
        <v>0</v>
      </c>
      <c r="P26" s="36">
        <v>0</v>
      </c>
      <c r="Q26" s="20" t="str">
        <f t="shared" si="3"/>
        <v> -</v>
      </c>
      <c r="R26" s="22" t="str">
        <f t="shared" si="4"/>
        <v> -</v>
      </c>
      <c r="S26" s="31" t="s">
        <v>59</v>
      </c>
      <c r="T26" s="34">
        <v>40909</v>
      </c>
      <c r="U26" s="35">
        <v>41274</v>
      </c>
    </row>
    <row r="27" spans="12:18" ht="16.5" thickBot="1">
      <c r="L27" s="93">
        <f>+AVERAGE(L13,L15:L23,L25:L26)</f>
        <v>1</v>
      </c>
      <c r="M27" s="94">
        <f>+AVERAGE(M13,M15:M23,M25:M26)</f>
        <v>0.7284510611052445</v>
      </c>
      <c r="N27" s="95">
        <f>+SUM(N13,N15:N23,N25:N26)</f>
        <v>2874911</v>
      </c>
      <c r="O27" s="96">
        <f>+SUM(O13,O15:O23,O25:O26)</f>
        <v>2348844</v>
      </c>
      <c r="P27" s="96">
        <f>+SUM(P13,P15:P23,P25:P26)</f>
        <v>0</v>
      </c>
      <c r="Q27" s="108">
        <f t="shared" si="3"/>
        <v>0.8170145093187232</v>
      </c>
      <c r="R27" s="94" t="str">
        <f t="shared" si="4"/>
        <v> -</v>
      </c>
    </row>
  </sheetData>
  <sheetProtection/>
  <mergeCells count="40">
    <mergeCell ref="D9:D12"/>
    <mergeCell ref="L9:M10"/>
    <mergeCell ref="N9:R11"/>
    <mergeCell ref="S9:U11"/>
    <mergeCell ref="H11:H12"/>
    <mergeCell ref="I11:I12"/>
    <mergeCell ref="L11:L12"/>
    <mergeCell ref="M11:M12"/>
    <mergeCell ref="B2:U2"/>
    <mergeCell ref="B3:U3"/>
    <mergeCell ref="B4:U4"/>
    <mergeCell ref="E8:J8"/>
    <mergeCell ref="B9:B12"/>
    <mergeCell ref="C9:C12"/>
    <mergeCell ref="E9:E12"/>
    <mergeCell ref="F9:G11"/>
    <mergeCell ref="H9:J10"/>
    <mergeCell ref="J11:J12"/>
    <mergeCell ref="E15:E16"/>
    <mergeCell ref="E17:E20"/>
    <mergeCell ref="E22:E23"/>
    <mergeCell ref="D15:D23"/>
    <mergeCell ref="B15:B23"/>
    <mergeCell ref="C15:C23"/>
    <mergeCell ref="S15:S16"/>
    <mergeCell ref="T15:T16"/>
    <mergeCell ref="U15:U16"/>
    <mergeCell ref="E25:E26"/>
    <mergeCell ref="B25:B26"/>
    <mergeCell ref="C25:C26"/>
    <mergeCell ref="D25:D26"/>
    <mergeCell ref="S17:S18"/>
    <mergeCell ref="S19:S20"/>
    <mergeCell ref="S22:S23"/>
    <mergeCell ref="T22:T23"/>
    <mergeCell ref="U22:U23"/>
    <mergeCell ref="T17:T18"/>
    <mergeCell ref="U17:U18"/>
    <mergeCell ref="T19:T20"/>
    <mergeCell ref="U19:U2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2022-10-04T22:17:03Z</dcterms:modified>
  <cp:category/>
  <cp:version/>
  <cp:contentType/>
  <cp:contentStatus/>
</cp:coreProperties>
</file>