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robayo\Desktop\PLANES DE ACCIÓN 2017\"/>
    </mc:Choice>
  </mc:AlternateContent>
  <bookViews>
    <workbookView xWindow="0" yWindow="0" windowWidth="38400" windowHeight="22500"/>
  </bookViews>
  <sheets>
    <sheet name="2017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8" l="1"/>
  <c r="N12" i="8"/>
  <c r="L14" i="8"/>
  <c r="N14" i="8"/>
  <c r="L15" i="8"/>
  <c r="N15" i="8"/>
  <c r="L16" i="8"/>
  <c r="N16" i="8"/>
  <c r="L18" i="8"/>
  <c r="N18" i="8"/>
  <c r="L19" i="8"/>
  <c r="N19" i="8"/>
  <c r="L20" i="8"/>
  <c r="N20" i="8"/>
  <c r="L21" i="8"/>
  <c r="N21" i="8"/>
  <c r="N22" i="8"/>
  <c r="L24" i="8"/>
  <c r="N24" i="8"/>
  <c r="L25" i="8"/>
  <c r="N25" i="8"/>
  <c r="N26" i="8"/>
  <c r="L28" i="8"/>
  <c r="N28" i="8"/>
  <c r="L30" i="8"/>
  <c r="N30" i="8"/>
  <c r="L31" i="8"/>
  <c r="N31" i="8"/>
  <c r="L32" i="8"/>
  <c r="N32" i="8"/>
  <c r="N33" i="8"/>
  <c r="L34" i="8"/>
  <c r="N34" i="8"/>
  <c r="N35" i="8"/>
  <c r="L36" i="8"/>
  <c r="N36" i="8"/>
  <c r="L37" i="8"/>
  <c r="N37" i="8"/>
  <c r="L38" i="8"/>
  <c r="N38" i="8"/>
  <c r="L39" i="8"/>
  <c r="N39" i="8"/>
  <c r="L40" i="8"/>
  <c r="N40" i="8"/>
  <c r="L42" i="8"/>
  <c r="N42" i="8"/>
  <c r="L43" i="8"/>
  <c r="N43" i="8"/>
  <c r="L44" i="8"/>
  <c r="N44" i="8"/>
  <c r="L45" i="8"/>
  <c r="N45" i="8"/>
  <c r="L46" i="8"/>
  <c r="N46" i="8"/>
  <c r="L47" i="8"/>
  <c r="N47" i="8"/>
  <c r="L48" i="8"/>
  <c r="N48" i="8"/>
  <c r="N49" i="8"/>
  <c r="L50" i="8"/>
  <c r="N50" i="8"/>
  <c r="L51" i="8"/>
  <c r="N51" i="8"/>
  <c r="L52" i="8"/>
  <c r="N52" i="8"/>
  <c r="N53" i="8"/>
  <c r="L54" i="8"/>
  <c r="N54" i="8"/>
  <c r="L55" i="8"/>
  <c r="N55" i="8"/>
  <c r="L56" i="8"/>
  <c r="N56" i="8"/>
  <c r="L57" i="8"/>
  <c r="N57" i="8"/>
  <c r="L58" i="8"/>
  <c r="N58" i="8"/>
  <c r="L59" i="8"/>
  <c r="N59" i="8"/>
  <c r="L60" i="8"/>
  <c r="N60" i="8"/>
  <c r="N61" i="8"/>
  <c r="L62" i="8"/>
  <c r="N62" i="8"/>
  <c r="L63" i="8"/>
  <c r="N63" i="8"/>
  <c r="L64" i="8"/>
  <c r="N64" i="8"/>
  <c r="L65" i="8"/>
  <c r="N65" i="8"/>
  <c r="L66" i="8"/>
  <c r="N66" i="8"/>
  <c r="L67" i="8"/>
  <c r="N67" i="8"/>
  <c r="L68" i="8"/>
  <c r="N68" i="8"/>
  <c r="L69" i="8"/>
  <c r="N69" i="8"/>
  <c r="L70" i="8"/>
  <c r="N70" i="8"/>
  <c r="L71" i="8"/>
  <c r="N71" i="8"/>
  <c r="L72" i="8"/>
  <c r="N72" i="8"/>
  <c r="L73" i="8"/>
  <c r="N73" i="8"/>
  <c r="L74" i="8"/>
  <c r="N74" i="8"/>
  <c r="I37" i="8"/>
  <c r="R75" i="8"/>
  <c r="T75" i="8"/>
  <c r="P75" i="8"/>
  <c r="Q75" i="8"/>
  <c r="S75" i="8"/>
  <c r="N75" i="8"/>
  <c r="M12" i="8"/>
  <c r="M14" i="8"/>
  <c r="M15" i="8"/>
  <c r="M16" i="8"/>
  <c r="M18" i="8"/>
  <c r="M19" i="8"/>
  <c r="M20" i="8"/>
  <c r="M21" i="8"/>
  <c r="M22" i="8"/>
  <c r="M24" i="8"/>
  <c r="M25" i="8"/>
  <c r="M26" i="8"/>
  <c r="M28" i="8"/>
  <c r="M30" i="8"/>
  <c r="M31" i="8"/>
  <c r="M32" i="8"/>
  <c r="M33" i="8"/>
  <c r="M34" i="8"/>
  <c r="M35" i="8"/>
  <c r="M36" i="8"/>
  <c r="M37" i="8"/>
  <c r="M38" i="8"/>
  <c r="M39" i="8"/>
  <c r="M40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I15" i="8"/>
  <c r="I22" i="8"/>
  <c r="I25" i="8"/>
  <c r="I26" i="8"/>
  <c r="I32" i="8"/>
  <c r="I33" i="8"/>
  <c r="I34" i="8"/>
  <c r="I35" i="8"/>
  <c r="I36" i="8"/>
  <c r="I38" i="8"/>
  <c r="I40" i="8"/>
  <c r="I46" i="8"/>
  <c r="I47" i="8"/>
  <c r="I48" i="8"/>
  <c r="I49" i="8"/>
  <c r="I50" i="8"/>
  <c r="I51" i="8"/>
  <c r="I53" i="8"/>
  <c r="I54" i="8"/>
  <c r="I57" i="8"/>
  <c r="I61" i="8"/>
  <c r="I69" i="8"/>
  <c r="I70" i="8"/>
  <c r="I71" i="8"/>
  <c r="I72" i="8"/>
  <c r="I74" i="8"/>
  <c r="I73" i="8"/>
  <c r="I68" i="8"/>
  <c r="I67" i="8"/>
  <c r="I66" i="8"/>
  <c r="I65" i="8"/>
  <c r="I64" i="8"/>
  <c r="I63" i="8"/>
  <c r="I62" i="8"/>
  <c r="I60" i="8"/>
  <c r="I59" i="8"/>
  <c r="I58" i="8"/>
  <c r="I56" i="8"/>
  <c r="I55" i="8"/>
  <c r="I52" i="8"/>
  <c r="I45" i="8"/>
  <c r="I44" i="8"/>
  <c r="I43" i="8"/>
  <c r="I42" i="8"/>
  <c r="I39" i="8"/>
  <c r="I31" i="8"/>
  <c r="I30" i="8"/>
  <c r="I28" i="8"/>
  <c r="I24" i="8"/>
  <c r="I21" i="8"/>
  <c r="I20" i="8"/>
  <c r="I19" i="8"/>
  <c r="I18" i="8"/>
  <c r="I16" i="8"/>
  <c r="I14" i="8"/>
  <c r="I12" i="8"/>
  <c r="T74" i="8"/>
  <c r="S74" i="8"/>
  <c r="T73" i="8"/>
  <c r="S73" i="8"/>
  <c r="T72" i="8"/>
  <c r="S72" i="8"/>
  <c r="T71" i="8"/>
  <c r="S71" i="8"/>
  <c r="T70" i="8"/>
  <c r="S70" i="8"/>
  <c r="T69" i="8"/>
  <c r="S69" i="8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L61" i="8"/>
  <c r="T60" i="8"/>
  <c r="S60" i="8"/>
  <c r="T59" i="8"/>
  <c r="S59" i="8"/>
  <c r="T58" i="8"/>
  <c r="S58" i="8"/>
  <c r="T57" i="8"/>
  <c r="S57" i="8"/>
  <c r="T56" i="8"/>
  <c r="S56" i="8"/>
  <c r="T55" i="8"/>
  <c r="S55" i="8"/>
  <c r="T54" i="8"/>
  <c r="S54" i="8"/>
  <c r="T53" i="8"/>
  <c r="S53" i="8"/>
  <c r="L53" i="8"/>
  <c r="T52" i="8"/>
  <c r="S52" i="8"/>
  <c r="T51" i="8"/>
  <c r="S51" i="8"/>
  <c r="T50" i="8"/>
  <c r="S50" i="8"/>
  <c r="T49" i="8"/>
  <c r="S49" i="8"/>
  <c r="L49" i="8"/>
  <c r="T48" i="8"/>
  <c r="S48" i="8"/>
  <c r="T47" i="8"/>
  <c r="S47" i="8"/>
  <c r="T46" i="8"/>
  <c r="S46" i="8"/>
  <c r="T45" i="8"/>
  <c r="S45" i="8"/>
  <c r="T44" i="8"/>
  <c r="S44" i="8"/>
  <c r="T43" i="8"/>
  <c r="S43" i="8"/>
  <c r="T42" i="8"/>
  <c r="S42" i="8"/>
  <c r="T40" i="8"/>
  <c r="S40" i="8"/>
  <c r="T39" i="8"/>
  <c r="S39" i="8"/>
  <c r="T38" i="8"/>
  <c r="S38" i="8"/>
  <c r="T37" i="8"/>
  <c r="S37" i="8"/>
  <c r="T36" i="8"/>
  <c r="S36" i="8"/>
  <c r="T35" i="8"/>
  <c r="S35" i="8"/>
  <c r="L35" i="8"/>
  <c r="T34" i="8"/>
  <c r="S34" i="8"/>
  <c r="T33" i="8"/>
  <c r="S33" i="8"/>
  <c r="L33" i="8"/>
  <c r="T32" i="8"/>
  <c r="S32" i="8"/>
  <c r="T31" i="8"/>
  <c r="S31" i="8"/>
  <c r="T30" i="8"/>
  <c r="S30" i="8"/>
  <c r="T28" i="8"/>
  <c r="S28" i="8"/>
  <c r="T26" i="8"/>
  <c r="S26" i="8"/>
  <c r="L26" i="8"/>
  <c r="T25" i="8"/>
  <c r="S25" i="8"/>
  <c r="T24" i="8"/>
  <c r="S24" i="8"/>
  <c r="T22" i="8"/>
  <c r="S22" i="8"/>
  <c r="L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2" i="8"/>
  <c r="S12" i="8"/>
</calcChain>
</file>

<file path=xl/sharedStrings.xml><?xml version="1.0" encoding="utf-8"?>
<sst xmlns="http://schemas.openxmlformats.org/spreadsheetml/2006/main" count="133" uniqueCount="129">
  <si>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</si>
  <si>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</si>
  <si>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</si>
  <si>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</si>
  <si>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</si>
  <si>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</si>
  <si>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</si>
  <si>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</si>
  <si>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</si>
  <si>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</si>
  <si>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</si>
  <si>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</si>
  <si>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</si>
  <si>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</si>
  <si>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</si>
  <si>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</si>
  <si>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</si>
  <si>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</si>
  <si>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</si>
  <si>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</si>
  <si>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</si>
  <si>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</si>
  <si>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</si>
  <si>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</si>
  <si>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</si>
  <si>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</si>
  <si>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</si>
  <si>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SALUD Y AMBIENTE</t>
  </si>
  <si>
    <t>Número de bancos de datos y estadísticas para la gestión pública creados y mantenidos.</t>
  </si>
  <si>
    <t>Número de Planes Municipales de Discapacidad mantenidos.</t>
  </si>
  <si>
    <t>Número de campañas de sensibilización social desarrolladas contra la discriminación social y para la prevención de infecciones de transmisión sexual.</t>
  </si>
  <si>
    <t>Número de Planes de acción intersectoriales de entornos saludables PAIE formulados e implementados con población víctima del conflicto interno armado.</t>
  </si>
  <si>
    <t>Número de estrategias "Mil días de vida" implementadas y mantenidas en IPS de atención materno infantil.</t>
  </si>
  <si>
    <t>Número de salas ERA implementadas y mantenidas en IPS públicas.</t>
  </si>
  <si>
    <t>Porcentaje de casos por desnutrición en la niñez con unidad de análisis.</t>
  </si>
  <si>
    <t>Número de estrategias AIEPI e IAMI mantenidas en las IPS materno infantil.</t>
  </si>
  <si>
    <t>Número de consultorios rosados destinados para la atención prioritaria de mujeres adultas mayores.</t>
  </si>
  <si>
    <t>Porcentaje de los ingresos de libre destinación destinados para la compra, preservación y mantenimiento de las cuencas y microcuencas abastecedoras de agua al municipio.</t>
  </si>
  <si>
    <t>Número de hectáreas reforestadas y/o mantenidas para la preservación de cuencas abastecedoras de agua.</t>
  </si>
  <si>
    <t>Número de caracterizaciones bióticas (flora y fauna) realizadas en un tramo de una microcuenca.</t>
  </si>
  <si>
    <t>Porcentaje de instituciones de salud con auditoría entorno a su plan de emergencias y desastres.</t>
  </si>
  <si>
    <t>Número de PGIRS mantenidos.</t>
  </si>
  <si>
    <t>Número de sistemas de manejo y aprovechamiento de residuos sólidos vegetales en las plazas de Mercado a Cargo del Municipio implementados y mantenidos.</t>
  </si>
  <si>
    <t>Número de estrategias comunicativas realizadas que promuevan la participación ciudadana en el conocimiento de las afectaciones y riesgos ambientales que origina la minería ilegal que se desarrolla en el Páramo de Santurbán.</t>
  </si>
  <si>
    <t>Número de campañas de sensibilización y educación sobre la protección y buen cuidado de los animales desarrolladas.</t>
  </si>
  <si>
    <t>Número de mecanismos implementados de corresponsabilidad y fomento de la protección de las cuencas hídricas abastecedoras de Bucaramanga.</t>
  </si>
  <si>
    <t>Número de sistemas de transformación de residuos de aceite de grasas de origen animal y/o vegetal que involucre a la ciudadanía y al sector empresarial implementadas.</t>
  </si>
  <si>
    <t>Número de estrategias que incluyan acciones de fortalecimiento de la cultura ambiental ciudadana implementadas.</t>
  </si>
  <si>
    <t>Número de observatorios ambientales implementados y mantenidos.</t>
  </si>
  <si>
    <t>Porcentaje de avance del estudio que contenga la huella de carbono en la fase I y II de la Administración Municipal.</t>
  </si>
  <si>
    <t>Número de SIGAMs implementados.</t>
  </si>
  <si>
    <t>Número de estrategias ambientales desarrolladas en las fases I y II de la Administración Municipal.</t>
  </si>
  <si>
    <t>Porcentaje de población pobre afiliada al régimen subsidiado.</t>
  </si>
  <si>
    <t>Porcentaje de población pobre no afiliada con garantía de la prestación del servicio de salud de primer nivel de atención.</t>
  </si>
  <si>
    <t>Porcentaje de EPS contributivas que manejan población subsidiada y EPS subsidiada con auditoría mantenida.</t>
  </si>
  <si>
    <t>Porcentaje de IPS públicas y privadas que prestan servicios de salud a los usuarios del régimen subsididado con auditoría mantenida.</t>
  </si>
  <si>
    <t>Número de centros de zoonosis municipal construidos y dotados.</t>
  </si>
  <si>
    <t>Número de visitas a establecimientos comerciales de alto riesgo realizadas.</t>
  </si>
  <si>
    <t>Número de visitas a establecimientos comerciales de bajo riesgo realizadas.</t>
  </si>
  <si>
    <t>Número de censos de mascotas realizados en el municipio.</t>
  </si>
  <si>
    <t>Número de jornadas de vacunación de caninos y felinos realizadas.</t>
  </si>
  <si>
    <t>Número de esterilizaciones de caninos y felinos realizadas en el municipio.</t>
  </si>
  <si>
    <t>Número de campañas educomunicativas implementadas y mantenidas para prevención y manejo de enfermedades no transmisibles.</t>
  </si>
  <si>
    <t>Número de líneas base de eventos de causa eterna de morbilidad desagregada por edad y sexo realizadas.</t>
  </si>
  <si>
    <t>Número de estudios de carga de enfermedad por eventos no transmisibles y causa externa realizados.</t>
  </si>
  <si>
    <t>Número de políticas públicas de salud mental nacionales implementadas y mantenidas con el acuerdo municipal 015 de 2011.</t>
  </si>
  <si>
    <t>Porcentaje de casos de violencia intrafamiliar reportados a SIVIGILA con seguimiento.</t>
  </si>
  <si>
    <t>Número de estudios de consumo de sustancias psicoactivas en población en edad escolar en instituciones educativas oficiales realizados.</t>
  </si>
  <si>
    <t>Número de estrategias implementadas y mantenidas para la reducción del consumo de sustancias psicoactivas en niñas, niños, adolescentes y comunidad de mayor vulnerabilidad.</t>
  </si>
  <si>
    <t>Número de estrategias de seguimiento a los casos de bajo peso al nacer implementadas y mantenidas.</t>
  </si>
  <si>
    <t>Número de Planes de seguridad alimentaria y nutricional implementados y mantenidos.</t>
  </si>
  <si>
    <t>Número de estudios sobre alimentación y nutrición a familias de los sectores más vulnerables realizadas.</t>
  </si>
  <si>
    <t>Porcentaje de casos y/o brotes reportados al SIVIGILA con seguimiento.</t>
  </si>
  <si>
    <t>Número de campañas educomunicativas implementadas y mantenidas para fortalecer valores en derechos sexuales y reproductivos.</t>
  </si>
  <si>
    <t>Número de estrategias de servicios amigables para adolescentes y jóvenes mantenidos.</t>
  </si>
  <si>
    <t>Número de estrategias implementadas y mantenidas para incentivar la consulta a la totalidad de los controles prenatales requeridos.</t>
  </si>
  <si>
    <t>Porcentaje de casos de mortalidad por enfermedades transmisibles mantenidos con seguimiento.</t>
  </si>
  <si>
    <t>Número de planes de contingencia formulados y mantenidos para enfermedades transmitidas por vectores.</t>
  </si>
  <si>
    <t>Número de estrategias de gestión integral mantenidas para la prevención y control del dengue, chikunguya y zika.</t>
  </si>
  <si>
    <t>Número de vacunas aplicadas a niñas y niños menores de 5 años.</t>
  </si>
  <si>
    <t>Número de sectores económicos capacitados a través de las empresas sobre la cobertura de riesgos laborales.</t>
  </si>
  <si>
    <t>Número de sectores económicos mejorados en la cobertura de riesgos laborales.</t>
  </si>
  <si>
    <t>Porcentaje de avance en la construcción de los centros de salud de la ESE ISABU.</t>
  </si>
  <si>
    <t>Número de estrategias de atención primaria en salud ampliadas y mantenidas en la totalidad de comunas y corregimientos.</t>
  </si>
  <si>
    <t>Número de centros de salud móviles adquiridos.</t>
  </si>
  <si>
    <t>UNA CIUDAD VISIBLE QUE TOMA DECISIONES INTELIGENTES</t>
  </si>
  <si>
    <t>POBLACIÓN CON DISCAPACIDAD</t>
  </si>
  <si>
    <t>COMUNIDADES LGTBI</t>
  </si>
  <si>
    <t>VÍCTIMAS DEL CONFLICTO INTERNO ARMADO</t>
  </si>
  <si>
    <t>ADULTO MAYOR Y DIGNO</t>
  </si>
  <si>
    <t>INICIO FELIZ (PRIMERA INFANCIA)</t>
  </si>
  <si>
    <t>ECOSISTEMAS PARA LA VIDA</t>
  </si>
  <si>
    <t>REDUCCIÓN Y MITIGACIÓN DEL RIESGO DE DESASTRE</t>
  </si>
  <si>
    <t>IMPLEMENTACIÓN DEL PGIRS</t>
  </si>
  <si>
    <t>EDUCACIÓN AMBIENTAL</t>
  </si>
  <si>
    <t>CALIDAD AMBIENTAL Y ADAPTACIÓN AL CAMBIO CLIMÁTICO</t>
  </si>
  <si>
    <t>ASEGURAMIENTO</t>
  </si>
  <si>
    <t>SALUD AMBIENTAL</t>
  </si>
  <si>
    <t>VIDA SALUDABLE Y CONDICIONES NO TRANSMISIBLES</t>
  </si>
  <si>
    <t>CONVIVENCIA SOCIAL Y SALUD MENTAL</t>
  </si>
  <si>
    <t>SEGURIDAD ALIMENTARIA Y NUTRICIONAL</t>
  </si>
  <si>
    <t>SEXUALIDAD, DERECHOS SEXUALES Y REPRODUCTIVOS</t>
  </si>
  <si>
    <t>VIDA SALUDABLE Y ENFERMEDADES TRANSMISIBLES</t>
  </si>
  <si>
    <t>SALUD Y ÁMBITO LABORAL</t>
  </si>
  <si>
    <t>FORTALECIMIENTO DE LA AUTORIDAD SANITARIA PARA LA GESTIÓN DE LA SALUD</t>
  </si>
  <si>
    <t>GOBIERNO LEGAL Y EFECTIVO</t>
  </si>
  <si>
    <t>1 - GOBERNANZA DEMOCRÁTICA</t>
  </si>
  <si>
    <t>ATENCIÓN PRIORITARIA Y FOCALIZADA A GRUPOS DE POBLACIÓN VULNERABLE</t>
  </si>
  <si>
    <t>LOS CAMINOS DE LA VIDA</t>
  </si>
  <si>
    <t>2 - INCLUSIÓN SOCIAL</t>
  </si>
  <si>
    <t>ESPACIOS VERDES PARA LA DEMOCRACIA</t>
  </si>
  <si>
    <t>GESTIÓN DEL RIESGO</t>
  </si>
  <si>
    <t>AMBIENTE PARA LA CIUDADANÍA</t>
  </si>
  <si>
    <t>3 - SOSTENIBILIDAD AMBIENTAL</t>
  </si>
  <si>
    <t>SALUD PÚBLICA: SALUD PARA TODOS Y CON TODOS</t>
  </si>
  <si>
    <t>4 - CALIDAD DE VIDA</t>
  </si>
  <si>
    <t>2210917
2210244</t>
  </si>
  <si>
    <t>2210244
2210289</t>
  </si>
  <si>
    <t xml:space="preserve"> -</t>
  </si>
  <si>
    <t>2210261
6210152</t>
  </si>
  <si>
    <t>2210919
6210153</t>
  </si>
  <si>
    <t>2210544
2210545
2210549</t>
  </si>
  <si>
    <t>2210544 2210289</t>
  </si>
  <si>
    <t>2210246
2210289
2210544</t>
  </si>
  <si>
    <t>2210206 2210289</t>
  </si>
  <si>
    <t>2210233 2210246 2210246 2210289</t>
  </si>
  <si>
    <t>2210247
2210997
2210289
2210222</t>
  </si>
  <si>
    <t>2210239
2210246</t>
  </si>
  <si>
    <t>2210239 2212398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</si>
</sst>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#,##0.0"/>
    <numFmt numFmtId="166" formatCode="0.0%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5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09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0" borderId="32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9" fontId="8" fillId="0" borderId="39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justify"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2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2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justify" vertical="center" wrapText="1"/>
    </xf>
    <xf numFmtId="3" fontId="5" fillId="0" borderId="29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57" xfId="0" applyNumberFormat="1" applyFont="1" applyBorder="1" applyAlignment="1">
      <alignment horizontal="center" vertical="center"/>
    </xf>
    <xf numFmtId="9" fontId="5" fillId="0" borderId="5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64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26" xfId="0" applyNumberFormat="1" applyFont="1" applyBorder="1" applyAlignment="1">
      <alignment horizontal="center" vertical="center"/>
    </xf>
    <xf numFmtId="9" fontId="8" fillId="0" borderId="65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3" borderId="68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justify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justify" vertical="center" wrapText="1"/>
    </xf>
    <xf numFmtId="164" fontId="5" fillId="0" borderId="2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3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justify" vertical="center" wrapText="1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3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justify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justify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52" xfId="0" applyFont="1" applyFill="1" applyBorder="1" applyAlignment="1">
      <alignment horizontal="justify" vertical="center" wrapText="1"/>
    </xf>
    <xf numFmtId="164" fontId="5" fillId="0" borderId="19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0" fontId="5" fillId="0" borderId="45" xfId="0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/>
    </xf>
    <xf numFmtId="9" fontId="7" fillId="2" borderId="32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7" fillId="2" borderId="32" xfId="0" applyNumberFormat="1" applyFont="1" applyFill="1" applyBorder="1" applyAlignment="1">
      <alignment horizontal="center" vertical="center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165" fontId="5" fillId="0" borderId="58" xfId="0" applyNumberFormat="1" applyFont="1" applyBorder="1" applyAlignment="1">
      <alignment horizontal="center" vertical="center"/>
    </xf>
    <xf numFmtId="166" fontId="5" fillId="0" borderId="57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/>
    </xf>
    <xf numFmtId="3" fontId="5" fillId="0" borderId="57" xfId="0" applyNumberFormat="1" applyFont="1" applyFill="1" applyBorder="1" applyAlignment="1">
      <alignment horizontal="center" vertical="center"/>
    </xf>
    <xf numFmtId="165" fontId="5" fillId="0" borderId="62" xfId="0" applyNumberFormat="1" applyFont="1" applyFill="1" applyBorder="1" applyAlignment="1">
      <alignment horizontal="center" vertical="center"/>
    </xf>
    <xf numFmtId="4" fontId="5" fillId="0" borderId="6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justify" vertical="center" wrapText="1"/>
    </xf>
    <xf numFmtId="0" fontId="5" fillId="0" borderId="48" xfId="0" applyFont="1" applyFill="1" applyBorder="1" applyAlignment="1">
      <alignment horizontal="justify" vertical="center" wrapText="1"/>
    </xf>
    <xf numFmtId="0" fontId="5" fillId="0" borderId="4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47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2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60" t="s">
        <v>16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2:20" ht="20.100000000000001" customHeight="1" x14ac:dyDescent="0.2">
      <c r="B3" s="160" t="s">
        <v>19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</row>
    <row r="4" spans="2:20" ht="20.100000000000001" customHeight="1" x14ac:dyDescent="0.2">
      <c r="B4" s="160" t="s">
        <v>27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2017</v>
      </c>
      <c r="C8" s="23">
        <v>43100</v>
      </c>
      <c r="D8" s="161" t="s">
        <v>3</v>
      </c>
      <c r="E8" s="162"/>
      <c r="F8" s="162"/>
      <c r="G8" s="162"/>
      <c r="H8" s="162"/>
      <c r="I8" s="162"/>
      <c r="J8" s="162"/>
      <c r="K8" s="16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64" t="s">
        <v>17</v>
      </c>
      <c r="C9" s="167" t="s">
        <v>18</v>
      </c>
      <c r="D9" s="169" t="s">
        <v>0</v>
      </c>
      <c r="E9" s="172" t="s">
        <v>4</v>
      </c>
      <c r="F9" s="172"/>
      <c r="G9" s="172" t="s">
        <v>5</v>
      </c>
      <c r="H9" s="172"/>
      <c r="I9" s="172"/>
      <c r="J9" s="172"/>
      <c r="K9" s="174"/>
      <c r="L9" s="5"/>
      <c r="M9" s="169" t="s">
        <v>6</v>
      </c>
      <c r="N9" s="174"/>
      <c r="O9" s="184" t="s">
        <v>24</v>
      </c>
      <c r="P9" s="185"/>
      <c r="Q9" s="185"/>
      <c r="R9" s="185"/>
      <c r="S9" s="185"/>
      <c r="T9" s="186"/>
    </row>
    <row r="10" spans="2:20" ht="17.100000000000001" customHeight="1" x14ac:dyDescent="0.2">
      <c r="B10" s="165"/>
      <c r="C10" s="168"/>
      <c r="D10" s="170"/>
      <c r="E10" s="173"/>
      <c r="F10" s="173"/>
      <c r="G10" s="173" t="s">
        <v>7</v>
      </c>
      <c r="H10" s="177" t="s">
        <v>25</v>
      </c>
      <c r="I10" s="177" t="s">
        <v>26</v>
      </c>
      <c r="J10" s="178" t="s">
        <v>1</v>
      </c>
      <c r="K10" s="175" t="s">
        <v>8</v>
      </c>
      <c r="L10" s="6"/>
      <c r="M10" s="180" t="s">
        <v>9</v>
      </c>
      <c r="N10" s="182" t="s">
        <v>10</v>
      </c>
      <c r="O10" s="187"/>
      <c r="P10" s="188"/>
      <c r="Q10" s="188"/>
      <c r="R10" s="188"/>
      <c r="S10" s="188"/>
      <c r="T10" s="189"/>
    </row>
    <row r="11" spans="2:20" ht="37.5" customHeight="1" thickBot="1" x14ac:dyDescent="0.25">
      <c r="B11" s="166"/>
      <c r="C11" s="168"/>
      <c r="D11" s="171"/>
      <c r="E11" s="24" t="s">
        <v>11</v>
      </c>
      <c r="F11" s="24" t="s">
        <v>12</v>
      </c>
      <c r="G11" s="177"/>
      <c r="H11" s="190"/>
      <c r="I11" s="208"/>
      <c r="J11" s="179"/>
      <c r="K11" s="176"/>
      <c r="L11" s="15"/>
      <c r="M11" s="181"/>
      <c r="N11" s="183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 x14ac:dyDescent="0.25">
      <c r="B12" s="56" t="s">
        <v>106</v>
      </c>
      <c r="C12" s="56" t="s">
        <v>105</v>
      </c>
      <c r="D12" s="127" t="s">
        <v>85</v>
      </c>
      <c r="E12" s="128">
        <v>42736</v>
      </c>
      <c r="F12" s="128">
        <v>43100</v>
      </c>
      <c r="G12" s="114" t="s">
        <v>28</v>
      </c>
      <c r="H12" s="46">
        <v>1</v>
      </c>
      <c r="I12" s="52">
        <f>+J12</f>
        <v>1</v>
      </c>
      <c r="J12" s="46">
        <v>1</v>
      </c>
      <c r="K12" s="159">
        <v>0.25</v>
      </c>
      <c r="L12" s="93">
        <f>+K12/J12</f>
        <v>0.25</v>
      </c>
      <c r="M12" s="96">
        <f>DAYS360(E12,$C$8)/DAYS360(E12,F12)</f>
        <v>1</v>
      </c>
      <c r="N12" s="48">
        <f>IF(J12=0," -",IF(L12&gt;100%,100%,L12))</f>
        <v>0.25</v>
      </c>
      <c r="O12" s="104">
        <v>0</v>
      </c>
      <c r="P12" s="46">
        <v>85854</v>
      </c>
      <c r="Q12" s="46">
        <v>24854</v>
      </c>
      <c r="R12" s="46">
        <v>0</v>
      </c>
      <c r="S12" s="47">
        <f>IF(P12=0," -",Q12/P12)</f>
        <v>0.28949146224986605</v>
      </c>
      <c r="T12" s="48" t="str">
        <f>IF(R12=0," -",IF(Q12=0,100%,R12/Q12))</f>
        <v xml:space="preserve"> -</v>
      </c>
    </row>
    <row r="13" spans="2:20" ht="12.95" customHeight="1" thickBot="1" x14ac:dyDescent="0.25">
      <c r="B13" s="30"/>
      <c r="C13" s="31"/>
      <c r="D13" s="32"/>
      <c r="E13" s="33"/>
      <c r="F13" s="33"/>
      <c r="G13" s="34"/>
      <c r="H13" s="35"/>
      <c r="I13" s="112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0.75" thickBot="1" x14ac:dyDescent="0.25">
      <c r="B14" s="202" t="s">
        <v>109</v>
      </c>
      <c r="C14" s="199" t="s">
        <v>107</v>
      </c>
      <c r="D14" s="143" t="s">
        <v>86</v>
      </c>
      <c r="E14" s="144">
        <v>42736</v>
      </c>
      <c r="F14" s="144">
        <v>43100</v>
      </c>
      <c r="G14" s="115" t="s">
        <v>29</v>
      </c>
      <c r="H14" s="57">
        <v>1</v>
      </c>
      <c r="I14" s="52">
        <f>+J14</f>
        <v>1</v>
      </c>
      <c r="J14" s="57">
        <v>1</v>
      </c>
      <c r="K14" s="87">
        <v>1</v>
      </c>
      <c r="L14" s="95">
        <f t="shared" ref="L14:L74" si="0">+K14/J14</f>
        <v>1</v>
      </c>
      <c r="M14" s="97">
        <f t="shared" ref="M14:M74" si="1">DAYS360(E14,$C$8)/DAYS360(E14,F14)</f>
        <v>1</v>
      </c>
      <c r="N14" s="59">
        <f t="shared" ref="N14:N74" si="2">IF(J14=0," -",IF(L14&gt;100%,100%,L14))</f>
        <v>1</v>
      </c>
      <c r="O14" s="105">
        <v>2210273</v>
      </c>
      <c r="P14" s="57">
        <v>168750</v>
      </c>
      <c r="Q14" s="147">
        <v>138750</v>
      </c>
      <c r="R14" s="57">
        <v>0</v>
      </c>
      <c r="S14" s="58">
        <f t="shared" ref="S14:S75" si="3">IF(P14=0," -",Q14/P14)</f>
        <v>0.82222222222222219</v>
      </c>
      <c r="T14" s="59" t="str">
        <f t="shared" ref="T14:T75" si="4">IF(R14=0," -",IF(Q14=0,100%,R14/Q14))</f>
        <v xml:space="preserve"> -</v>
      </c>
    </row>
    <row r="15" spans="2:20" ht="75.75" thickBot="1" x14ac:dyDescent="0.25">
      <c r="B15" s="203"/>
      <c r="C15" s="200"/>
      <c r="D15" s="145" t="s">
        <v>87</v>
      </c>
      <c r="E15" s="128">
        <v>42736</v>
      </c>
      <c r="F15" s="128">
        <v>43100</v>
      </c>
      <c r="G15" s="12" t="s">
        <v>30</v>
      </c>
      <c r="H15" s="46">
        <v>4</v>
      </c>
      <c r="I15" s="52" t="e">
        <f>+J15+(#REF!-#REF!)</f>
        <v>#REF!</v>
      </c>
      <c r="J15" s="46">
        <v>1</v>
      </c>
      <c r="K15" s="84">
        <v>1</v>
      </c>
      <c r="L15" s="93">
        <f t="shared" si="0"/>
        <v>1</v>
      </c>
      <c r="M15" s="96">
        <f t="shared" si="1"/>
        <v>1</v>
      </c>
      <c r="N15" s="48">
        <f t="shared" si="2"/>
        <v>1</v>
      </c>
      <c r="O15" s="104">
        <v>2210247</v>
      </c>
      <c r="P15" s="46">
        <v>50000</v>
      </c>
      <c r="Q15" s="46">
        <v>50000</v>
      </c>
      <c r="R15" s="46">
        <v>0</v>
      </c>
      <c r="S15" s="47">
        <f t="shared" si="3"/>
        <v>1</v>
      </c>
      <c r="T15" s="48" t="str">
        <f t="shared" si="4"/>
        <v xml:space="preserve"> -</v>
      </c>
    </row>
    <row r="16" spans="2:20" ht="75.75" thickBot="1" x14ac:dyDescent="0.25">
      <c r="B16" s="203"/>
      <c r="C16" s="201"/>
      <c r="D16" s="120" t="s">
        <v>88</v>
      </c>
      <c r="E16" s="121">
        <v>42736</v>
      </c>
      <c r="F16" s="121">
        <v>43100</v>
      </c>
      <c r="G16" s="116" t="s">
        <v>31</v>
      </c>
      <c r="H16" s="61">
        <v>1</v>
      </c>
      <c r="I16" s="52">
        <f>+J16</f>
        <v>1</v>
      </c>
      <c r="J16" s="61">
        <v>1</v>
      </c>
      <c r="K16" s="86">
        <v>1</v>
      </c>
      <c r="L16" s="94">
        <f t="shared" si="0"/>
        <v>1</v>
      </c>
      <c r="M16" s="98">
        <f t="shared" si="1"/>
        <v>1</v>
      </c>
      <c r="N16" s="63">
        <f t="shared" si="2"/>
        <v>1</v>
      </c>
      <c r="O16" s="106" t="s">
        <v>116</v>
      </c>
      <c r="P16" s="61">
        <v>427306</v>
      </c>
      <c r="Q16" s="61">
        <v>410566</v>
      </c>
      <c r="R16" s="61">
        <v>0</v>
      </c>
      <c r="S16" s="62">
        <f t="shared" si="3"/>
        <v>0.96082432729706579</v>
      </c>
      <c r="T16" s="63" t="str">
        <f t="shared" si="4"/>
        <v xml:space="preserve"> -</v>
      </c>
    </row>
    <row r="17" spans="2:20" ht="12.95" customHeight="1" thickBot="1" x14ac:dyDescent="0.25">
      <c r="B17" s="203"/>
      <c r="C17" s="55"/>
      <c r="D17" s="40"/>
      <c r="E17" s="41"/>
      <c r="F17" s="41"/>
      <c r="G17" s="27"/>
      <c r="H17" s="28"/>
      <c r="I17" s="113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 x14ac:dyDescent="0.2">
      <c r="B18" s="203"/>
      <c r="C18" s="199" t="s">
        <v>108</v>
      </c>
      <c r="D18" s="194" t="s">
        <v>90</v>
      </c>
      <c r="E18" s="117">
        <v>42736</v>
      </c>
      <c r="F18" s="117">
        <v>43100</v>
      </c>
      <c r="G18" s="8" t="s">
        <v>32</v>
      </c>
      <c r="H18" s="49">
        <v>1</v>
      </c>
      <c r="I18" s="68">
        <f>+J18</f>
        <v>1</v>
      </c>
      <c r="J18" s="49">
        <v>1</v>
      </c>
      <c r="K18" s="157">
        <v>1</v>
      </c>
      <c r="L18" s="88">
        <f t="shared" si="0"/>
        <v>1</v>
      </c>
      <c r="M18" s="99">
        <f t="shared" si="1"/>
        <v>1</v>
      </c>
      <c r="N18" s="51">
        <f t="shared" si="2"/>
        <v>1</v>
      </c>
      <c r="O18" s="107">
        <v>2210994</v>
      </c>
      <c r="P18" s="49">
        <v>1081086</v>
      </c>
      <c r="Q18" s="49">
        <v>1081086</v>
      </c>
      <c r="R18" s="49">
        <v>0</v>
      </c>
      <c r="S18" s="50">
        <f t="shared" si="3"/>
        <v>1</v>
      </c>
      <c r="T18" s="51" t="str">
        <f t="shared" si="4"/>
        <v xml:space="preserve"> -</v>
      </c>
    </row>
    <row r="19" spans="2:20" ht="30" x14ac:dyDescent="0.2">
      <c r="B19" s="203"/>
      <c r="C19" s="200"/>
      <c r="D19" s="195"/>
      <c r="E19" s="118">
        <v>42736</v>
      </c>
      <c r="F19" s="118">
        <v>43100</v>
      </c>
      <c r="G19" s="9" t="s">
        <v>33</v>
      </c>
      <c r="H19" s="45">
        <v>5</v>
      </c>
      <c r="I19" s="45">
        <f>+J19</f>
        <v>5</v>
      </c>
      <c r="J19" s="45">
        <v>5</v>
      </c>
      <c r="K19" s="78">
        <v>5</v>
      </c>
      <c r="L19" s="19">
        <f t="shared" si="0"/>
        <v>1</v>
      </c>
      <c r="M19" s="20">
        <f t="shared" si="1"/>
        <v>1</v>
      </c>
      <c r="N19" s="21">
        <f t="shared" si="2"/>
        <v>1</v>
      </c>
      <c r="O19" s="108">
        <v>2210994</v>
      </c>
      <c r="P19" s="45">
        <v>10414</v>
      </c>
      <c r="Q19" s="125">
        <v>9386</v>
      </c>
      <c r="R19" s="45">
        <v>0</v>
      </c>
      <c r="S19" s="22">
        <f t="shared" si="3"/>
        <v>0.90128672940272714</v>
      </c>
      <c r="T19" s="21" t="str">
        <f t="shared" si="4"/>
        <v xml:space="preserve"> -</v>
      </c>
    </row>
    <row r="20" spans="2:20" ht="30" x14ac:dyDescent="0.2">
      <c r="B20" s="203"/>
      <c r="C20" s="200"/>
      <c r="D20" s="195"/>
      <c r="E20" s="118">
        <v>42736</v>
      </c>
      <c r="F20" s="118">
        <v>43100</v>
      </c>
      <c r="G20" s="9" t="s">
        <v>34</v>
      </c>
      <c r="H20" s="22">
        <v>1</v>
      </c>
      <c r="I20" s="22">
        <f>+J20</f>
        <v>1</v>
      </c>
      <c r="J20" s="22">
        <v>1</v>
      </c>
      <c r="K20" s="75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08">
        <v>2210994</v>
      </c>
      <c r="P20" s="45">
        <v>10414</v>
      </c>
      <c r="Q20" s="125">
        <v>9386</v>
      </c>
      <c r="R20" s="45">
        <v>0</v>
      </c>
      <c r="S20" s="22">
        <f t="shared" si="3"/>
        <v>0.90128672940272714</v>
      </c>
      <c r="T20" s="21" t="str">
        <f t="shared" si="4"/>
        <v xml:space="preserve"> -</v>
      </c>
    </row>
    <row r="21" spans="2:20" ht="30.75" thickBot="1" x14ac:dyDescent="0.25">
      <c r="B21" s="203"/>
      <c r="C21" s="200"/>
      <c r="D21" s="196"/>
      <c r="E21" s="119">
        <v>42736</v>
      </c>
      <c r="F21" s="119">
        <v>43100</v>
      </c>
      <c r="G21" s="10" t="s">
        <v>35</v>
      </c>
      <c r="H21" s="52">
        <v>1</v>
      </c>
      <c r="I21" s="52">
        <f>+J21</f>
        <v>1</v>
      </c>
      <c r="J21" s="52">
        <v>1</v>
      </c>
      <c r="K21" s="79">
        <v>1</v>
      </c>
      <c r="L21" s="90">
        <f t="shared" si="0"/>
        <v>1</v>
      </c>
      <c r="M21" s="100">
        <f t="shared" si="1"/>
        <v>1</v>
      </c>
      <c r="N21" s="54">
        <f t="shared" si="2"/>
        <v>1</v>
      </c>
      <c r="O21" s="109">
        <v>2210994</v>
      </c>
      <c r="P21" s="52">
        <v>264786</v>
      </c>
      <c r="Q21" s="126">
        <v>109643</v>
      </c>
      <c r="R21" s="52">
        <v>0</v>
      </c>
      <c r="S21" s="53">
        <f t="shared" si="3"/>
        <v>0.41408156020333403</v>
      </c>
      <c r="T21" s="54" t="str">
        <f t="shared" si="4"/>
        <v xml:space="preserve"> -</v>
      </c>
    </row>
    <row r="22" spans="2:20" ht="45.75" thickBot="1" x14ac:dyDescent="0.25">
      <c r="B22" s="204"/>
      <c r="C22" s="201"/>
      <c r="D22" s="120" t="s">
        <v>89</v>
      </c>
      <c r="E22" s="121">
        <v>42736</v>
      </c>
      <c r="F22" s="121">
        <v>43100</v>
      </c>
      <c r="G22" s="60" t="s">
        <v>36</v>
      </c>
      <c r="H22" s="61">
        <v>6</v>
      </c>
      <c r="I22" s="52" t="e">
        <f>+J22+(#REF!-#REF!)</f>
        <v>#REF!</v>
      </c>
      <c r="J22" s="61">
        <v>0</v>
      </c>
      <c r="K22" s="158">
        <v>0.3</v>
      </c>
      <c r="L22" s="94" t="e">
        <f t="shared" si="0"/>
        <v>#DIV/0!</v>
      </c>
      <c r="M22" s="98">
        <f t="shared" si="1"/>
        <v>1</v>
      </c>
      <c r="N22" s="63" t="str">
        <f t="shared" si="2"/>
        <v xml:space="preserve"> -</v>
      </c>
      <c r="O22" s="106" t="s">
        <v>117</v>
      </c>
      <c r="P22" s="61">
        <v>54300</v>
      </c>
      <c r="Q22" s="61">
        <v>30000</v>
      </c>
      <c r="R22" s="61">
        <v>0</v>
      </c>
      <c r="S22" s="62">
        <f t="shared" si="3"/>
        <v>0.5524861878453039</v>
      </c>
      <c r="T22" s="63" t="str">
        <f t="shared" si="4"/>
        <v xml:space="preserve"> -</v>
      </c>
    </row>
    <row r="23" spans="2:20" ht="12.95" customHeight="1" thickBot="1" x14ac:dyDescent="0.25">
      <c r="B23" s="30"/>
      <c r="C23" s="31"/>
      <c r="D23" s="32"/>
      <c r="E23" s="33"/>
      <c r="F23" s="33"/>
      <c r="G23" s="34"/>
      <c r="H23" s="35"/>
      <c r="I23" s="112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 x14ac:dyDescent="0.2">
      <c r="B24" s="202" t="s">
        <v>113</v>
      </c>
      <c r="C24" s="199" t="s">
        <v>110</v>
      </c>
      <c r="D24" s="198" t="s">
        <v>91</v>
      </c>
      <c r="E24" s="117">
        <v>42736</v>
      </c>
      <c r="F24" s="117">
        <v>43100</v>
      </c>
      <c r="G24" s="122" t="s">
        <v>37</v>
      </c>
      <c r="H24" s="50">
        <v>0.01</v>
      </c>
      <c r="I24" s="69">
        <f>+J24</f>
        <v>0.01</v>
      </c>
      <c r="J24" s="50">
        <v>0.01</v>
      </c>
      <c r="K24" s="74">
        <v>0.01</v>
      </c>
      <c r="L24" s="88">
        <f t="shared" si="0"/>
        <v>1</v>
      </c>
      <c r="M24" s="99">
        <f t="shared" si="1"/>
        <v>1</v>
      </c>
      <c r="N24" s="51">
        <f t="shared" si="2"/>
        <v>1</v>
      </c>
      <c r="O24" s="107">
        <v>2210204</v>
      </c>
      <c r="P24" s="49">
        <v>6148726</v>
      </c>
      <c r="Q24" s="49">
        <v>0</v>
      </c>
      <c r="R24" s="49">
        <v>0</v>
      </c>
      <c r="S24" s="50">
        <f t="shared" si="3"/>
        <v>0</v>
      </c>
      <c r="T24" s="51" t="str">
        <f t="shared" si="4"/>
        <v xml:space="preserve"> -</v>
      </c>
    </row>
    <row r="25" spans="2:20" ht="45" x14ac:dyDescent="0.2">
      <c r="B25" s="203"/>
      <c r="C25" s="200"/>
      <c r="D25" s="192"/>
      <c r="E25" s="118">
        <v>42736</v>
      </c>
      <c r="F25" s="118">
        <v>43100</v>
      </c>
      <c r="G25" s="9" t="s">
        <v>38</v>
      </c>
      <c r="H25" s="45">
        <v>45</v>
      </c>
      <c r="I25" s="45" t="e">
        <f>+J25+(#REF!-#REF!)</f>
        <v>#REF!</v>
      </c>
      <c r="J25" s="45">
        <v>15</v>
      </c>
      <c r="K25" s="78">
        <v>15</v>
      </c>
      <c r="L25" s="19">
        <f t="shared" si="0"/>
        <v>1</v>
      </c>
      <c r="M25" s="20">
        <f t="shared" si="1"/>
        <v>1</v>
      </c>
      <c r="N25" s="21">
        <f t="shared" si="2"/>
        <v>1</v>
      </c>
      <c r="O25" s="108">
        <v>2210117</v>
      </c>
      <c r="P25" s="45">
        <v>88536</v>
      </c>
      <c r="Q25" s="125">
        <v>76895</v>
      </c>
      <c r="R25" s="45">
        <v>0</v>
      </c>
      <c r="S25" s="22">
        <f t="shared" si="3"/>
        <v>0.86851676154332702</v>
      </c>
      <c r="T25" s="21" t="str">
        <f t="shared" si="4"/>
        <v xml:space="preserve"> -</v>
      </c>
    </row>
    <row r="26" spans="2:20" ht="45.75" thickBot="1" x14ac:dyDescent="0.25">
      <c r="B26" s="203"/>
      <c r="C26" s="201"/>
      <c r="D26" s="197"/>
      <c r="E26" s="119">
        <v>42736</v>
      </c>
      <c r="F26" s="119">
        <v>43100</v>
      </c>
      <c r="G26" s="10" t="s">
        <v>39</v>
      </c>
      <c r="H26" s="52">
        <v>1</v>
      </c>
      <c r="I26" s="52" t="e">
        <f>+J26+(#REF!-#REF!)</f>
        <v>#REF!</v>
      </c>
      <c r="J26" s="52">
        <v>0</v>
      </c>
      <c r="K26" s="79">
        <v>0</v>
      </c>
      <c r="L26" s="90" t="e">
        <f t="shared" si="0"/>
        <v>#DIV/0!</v>
      </c>
      <c r="M26" s="100">
        <f t="shared" si="1"/>
        <v>1</v>
      </c>
      <c r="N26" s="54" t="str">
        <f t="shared" si="2"/>
        <v xml:space="preserve"> -</v>
      </c>
      <c r="O26" s="109" t="s">
        <v>118</v>
      </c>
      <c r="P26" s="52">
        <v>0</v>
      </c>
      <c r="Q26" s="52">
        <v>0</v>
      </c>
      <c r="R26" s="52">
        <v>0</v>
      </c>
      <c r="S26" s="53" t="str">
        <f t="shared" si="3"/>
        <v xml:space="preserve"> -</v>
      </c>
      <c r="T26" s="54" t="str">
        <f t="shared" si="4"/>
        <v xml:space="preserve"> -</v>
      </c>
    </row>
    <row r="27" spans="2:20" ht="12.95" customHeight="1" thickBot="1" x14ac:dyDescent="0.25">
      <c r="B27" s="203"/>
      <c r="C27" s="44"/>
      <c r="D27" s="40"/>
      <c r="E27" s="41"/>
      <c r="F27" s="41"/>
      <c r="G27" s="27"/>
      <c r="H27" s="28"/>
      <c r="I27" s="113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0.75" thickBot="1" x14ac:dyDescent="0.25">
      <c r="B28" s="203"/>
      <c r="C28" s="146" t="s">
        <v>111</v>
      </c>
      <c r="D28" s="127" t="s">
        <v>92</v>
      </c>
      <c r="E28" s="128">
        <v>42736</v>
      </c>
      <c r="F28" s="128">
        <v>43100</v>
      </c>
      <c r="G28" s="114" t="s">
        <v>40</v>
      </c>
      <c r="H28" s="129">
        <v>1</v>
      </c>
      <c r="I28" s="53">
        <f>+J28</f>
        <v>1</v>
      </c>
      <c r="J28" s="47">
        <v>1</v>
      </c>
      <c r="K28" s="85">
        <v>0.8</v>
      </c>
      <c r="L28" s="93">
        <f t="shared" si="0"/>
        <v>0.8</v>
      </c>
      <c r="M28" s="96">
        <f t="shared" si="1"/>
        <v>1</v>
      </c>
      <c r="N28" s="48">
        <f t="shared" si="2"/>
        <v>0.8</v>
      </c>
      <c r="O28" s="104">
        <v>0</v>
      </c>
      <c r="P28" s="46">
        <v>39600</v>
      </c>
      <c r="Q28" s="46">
        <v>12600</v>
      </c>
      <c r="R28" s="46">
        <v>0</v>
      </c>
      <c r="S28" s="47">
        <f t="shared" si="3"/>
        <v>0.31818181818181818</v>
      </c>
      <c r="T28" s="48" t="str">
        <f t="shared" si="4"/>
        <v xml:space="preserve"> -</v>
      </c>
    </row>
    <row r="29" spans="2:20" ht="12.95" customHeight="1" thickBot="1" x14ac:dyDescent="0.25">
      <c r="B29" s="203"/>
      <c r="C29" s="44"/>
      <c r="D29" s="40"/>
      <c r="E29" s="41"/>
      <c r="F29" s="41"/>
      <c r="G29" s="27"/>
      <c r="H29" s="28"/>
      <c r="I29" s="113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 x14ac:dyDescent="0.2">
      <c r="B30" s="203"/>
      <c r="C30" s="205" t="s">
        <v>112</v>
      </c>
      <c r="D30" s="198" t="s">
        <v>93</v>
      </c>
      <c r="E30" s="117">
        <v>42736</v>
      </c>
      <c r="F30" s="117">
        <v>43100</v>
      </c>
      <c r="G30" s="8" t="s">
        <v>41</v>
      </c>
      <c r="H30" s="49">
        <v>1</v>
      </c>
      <c r="I30" s="68">
        <f>+J30</f>
        <v>1</v>
      </c>
      <c r="J30" s="49">
        <v>1</v>
      </c>
      <c r="K30" s="156">
        <v>0.9</v>
      </c>
      <c r="L30" s="88">
        <f t="shared" si="0"/>
        <v>0.9</v>
      </c>
      <c r="M30" s="99">
        <f t="shared" si="1"/>
        <v>1</v>
      </c>
      <c r="N30" s="51">
        <f t="shared" si="2"/>
        <v>0.9</v>
      </c>
      <c r="O30" s="107" t="s">
        <v>119</v>
      </c>
      <c r="P30" s="49">
        <v>571589</v>
      </c>
      <c r="Q30" s="130">
        <v>379900</v>
      </c>
      <c r="R30" s="49">
        <v>0</v>
      </c>
      <c r="S30" s="50">
        <f t="shared" si="3"/>
        <v>0.66463840276842279</v>
      </c>
      <c r="T30" s="51" t="str">
        <f t="shared" si="4"/>
        <v xml:space="preserve"> -</v>
      </c>
    </row>
    <row r="31" spans="2:20" ht="75" x14ac:dyDescent="0.2">
      <c r="B31" s="203"/>
      <c r="C31" s="206"/>
      <c r="D31" s="192"/>
      <c r="E31" s="118">
        <v>42736</v>
      </c>
      <c r="F31" s="118">
        <v>43100</v>
      </c>
      <c r="G31" s="11" t="s">
        <v>42</v>
      </c>
      <c r="H31" s="45">
        <v>1</v>
      </c>
      <c r="I31" s="45">
        <f>+J31</f>
        <v>1</v>
      </c>
      <c r="J31" s="45">
        <v>1</v>
      </c>
      <c r="K31" s="154">
        <v>0.4</v>
      </c>
      <c r="L31" s="19">
        <f t="shared" si="0"/>
        <v>0.4</v>
      </c>
      <c r="M31" s="20">
        <f t="shared" si="1"/>
        <v>1</v>
      </c>
      <c r="N31" s="21">
        <f t="shared" si="2"/>
        <v>0.4</v>
      </c>
      <c r="O31" s="108" t="s">
        <v>119</v>
      </c>
      <c r="P31" s="45">
        <v>360901</v>
      </c>
      <c r="Q31" s="45">
        <v>358888</v>
      </c>
      <c r="R31" s="45">
        <v>0</v>
      </c>
      <c r="S31" s="22">
        <f t="shared" si="3"/>
        <v>0.99442229309422803</v>
      </c>
      <c r="T31" s="21" t="str">
        <f t="shared" si="4"/>
        <v xml:space="preserve"> -</v>
      </c>
    </row>
    <row r="32" spans="2:20" ht="105" x14ac:dyDescent="0.2">
      <c r="B32" s="203"/>
      <c r="C32" s="206"/>
      <c r="D32" s="192"/>
      <c r="E32" s="118">
        <v>42736</v>
      </c>
      <c r="F32" s="118">
        <v>43100</v>
      </c>
      <c r="G32" s="11" t="s">
        <v>43</v>
      </c>
      <c r="H32" s="45">
        <v>1</v>
      </c>
      <c r="I32" s="45" t="e">
        <f>+J32+(#REF!-#REF!)</f>
        <v>#REF!</v>
      </c>
      <c r="J32" s="45">
        <v>1</v>
      </c>
      <c r="K32" s="78">
        <v>1</v>
      </c>
      <c r="L32" s="19">
        <f t="shared" si="0"/>
        <v>1</v>
      </c>
      <c r="M32" s="20">
        <f t="shared" si="1"/>
        <v>1</v>
      </c>
      <c r="N32" s="21">
        <f t="shared" si="2"/>
        <v>1</v>
      </c>
      <c r="O32" s="108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60" x14ac:dyDescent="0.2">
      <c r="B33" s="203"/>
      <c r="C33" s="206"/>
      <c r="D33" s="192"/>
      <c r="E33" s="118">
        <v>42736</v>
      </c>
      <c r="F33" s="118">
        <v>43100</v>
      </c>
      <c r="G33" s="11" t="s">
        <v>44</v>
      </c>
      <c r="H33" s="45">
        <v>1</v>
      </c>
      <c r="I33" s="45" t="e">
        <f>+J33+(#REF!-#REF!)</f>
        <v>#REF!</v>
      </c>
      <c r="J33" s="45">
        <v>0</v>
      </c>
      <c r="K33" s="78">
        <v>0</v>
      </c>
      <c r="L33" s="19" t="e">
        <f t="shared" si="0"/>
        <v>#DIV/0!</v>
      </c>
      <c r="M33" s="20">
        <f t="shared" si="1"/>
        <v>1</v>
      </c>
      <c r="N33" s="21" t="str">
        <f t="shared" si="2"/>
        <v xml:space="preserve"> -</v>
      </c>
      <c r="O33" s="108" t="s">
        <v>118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75" x14ac:dyDescent="0.2">
      <c r="B34" s="203"/>
      <c r="C34" s="206"/>
      <c r="D34" s="192"/>
      <c r="E34" s="118">
        <v>42736</v>
      </c>
      <c r="F34" s="118">
        <v>43100</v>
      </c>
      <c r="G34" s="11" t="s">
        <v>45</v>
      </c>
      <c r="H34" s="45">
        <v>30</v>
      </c>
      <c r="I34" s="45" t="e">
        <f>+J34+(#REF!-#REF!)</f>
        <v>#REF!</v>
      </c>
      <c r="J34" s="45">
        <v>9</v>
      </c>
      <c r="K34" s="78">
        <v>5</v>
      </c>
      <c r="L34" s="19">
        <f t="shared" si="0"/>
        <v>0.55555555555555558</v>
      </c>
      <c r="M34" s="20">
        <f t="shared" si="1"/>
        <v>1</v>
      </c>
      <c r="N34" s="21">
        <f t="shared" si="2"/>
        <v>0.55555555555555558</v>
      </c>
      <c r="O34" s="108">
        <v>2210295</v>
      </c>
      <c r="P34" s="45">
        <v>65000</v>
      </c>
      <c r="Q34" s="45">
        <v>0</v>
      </c>
      <c r="R34" s="45">
        <v>0</v>
      </c>
      <c r="S34" s="22">
        <f t="shared" si="3"/>
        <v>0</v>
      </c>
      <c r="T34" s="21" t="str">
        <f t="shared" si="4"/>
        <v xml:space="preserve"> -</v>
      </c>
    </row>
    <row r="35" spans="2:20" ht="75.75" thickBot="1" x14ac:dyDescent="0.25">
      <c r="B35" s="203"/>
      <c r="C35" s="206"/>
      <c r="D35" s="193"/>
      <c r="E35" s="132">
        <v>42736</v>
      </c>
      <c r="F35" s="132">
        <v>43100</v>
      </c>
      <c r="G35" s="64" t="s">
        <v>46</v>
      </c>
      <c r="H35" s="65">
        <v>1</v>
      </c>
      <c r="I35" s="52" t="e">
        <f>+J35+(#REF!-#REF!)</f>
        <v>#REF!</v>
      </c>
      <c r="J35" s="65">
        <v>0</v>
      </c>
      <c r="K35" s="83">
        <v>0</v>
      </c>
      <c r="L35" s="89" t="e">
        <f t="shared" si="0"/>
        <v>#DIV/0!</v>
      </c>
      <c r="M35" s="101">
        <f t="shared" si="1"/>
        <v>1</v>
      </c>
      <c r="N35" s="67" t="str">
        <f t="shared" si="2"/>
        <v xml:space="preserve"> -</v>
      </c>
      <c r="O35" s="25" t="s">
        <v>118</v>
      </c>
      <c r="P35" s="65">
        <v>0</v>
      </c>
      <c r="Q35" s="65">
        <v>0</v>
      </c>
      <c r="R35" s="65">
        <v>0</v>
      </c>
      <c r="S35" s="66" t="str">
        <f t="shared" si="3"/>
        <v xml:space="preserve"> -</v>
      </c>
      <c r="T35" s="67" t="str">
        <f t="shared" si="4"/>
        <v xml:space="preserve"> -</v>
      </c>
    </row>
    <row r="36" spans="2:20" ht="60.75" thickBot="1" x14ac:dyDescent="0.25">
      <c r="B36" s="203"/>
      <c r="C36" s="206"/>
      <c r="D36" s="145" t="s">
        <v>94</v>
      </c>
      <c r="E36" s="128">
        <v>42736</v>
      </c>
      <c r="F36" s="128">
        <v>43100</v>
      </c>
      <c r="G36" s="12" t="s">
        <v>47</v>
      </c>
      <c r="H36" s="46">
        <v>6</v>
      </c>
      <c r="I36" s="52" t="e">
        <f>+J36+(#REF!-#REF!)</f>
        <v>#REF!</v>
      </c>
      <c r="J36" s="46">
        <v>2</v>
      </c>
      <c r="K36" s="84">
        <v>2</v>
      </c>
      <c r="L36" s="93">
        <f t="shared" si="0"/>
        <v>1</v>
      </c>
      <c r="M36" s="96">
        <f t="shared" si="1"/>
        <v>1</v>
      </c>
      <c r="N36" s="48">
        <f t="shared" si="2"/>
        <v>1</v>
      </c>
      <c r="O36" s="104">
        <v>6210151</v>
      </c>
      <c r="P36" s="46">
        <v>54600</v>
      </c>
      <c r="Q36" s="46">
        <v>19629</v>
      </c>
      <c r="R36" s="46">
        <v>0</v>
      </c>
      <c r="S36" s="47">
        <f t="shared" si="3"/>
        <v>0.35950549450549452</v>
      </c>
      <c r="T36" s="48" t="str">
        <f t="shared" si="4"/>
        <v xml:space="preserve"> -</v>
      </c>
    </row>
    <row r="37" spans="2:20" ht="30" x14ac:dyDescent="0.2">
      <c r="B37" s="203"/>
      <c r="C37" s="206"/>
      <c r="D37" s="191" t="s">
        <v>95</v>
      </c>
      <c r="E37" s="134">
        <v>42736</v>
      </c>
      <c r="F37" s="134">
        <v>43100</v>
      </c>
      <c r="G37" s="13" t="s">
        <v>48</v>
      </c>
      <c r="H37" s="68">
        <v>1</v>
      </c>
      <c r="I37" s="68">
        <f>+J37</f>
        <v>1</v>
      </c>
      <c r="J37" s="68">
        <v>1</v>
      </c>
      <c r="K37" s="81">
        <v>1</v>
      </c>
      <c r="L37" s="92">
        <f t="shared" si="0"/>
        <v>1</v>
      </c>
      <c r="M37" s="102">
        <f t="shared" si="1"/>
        <v>1</v>
      </c>
      <c r="N37" s="70">
        <f t="shared" si="2"/>
        <v>1</v>
      </c>
      <c r="O37" s="110">
        <v>6210153</v>
      </c>
      <c r="P37" s="68">
        <v>45361</v>
      </c>
      <c r="Q37" s="68">
        <v>0</v>
      </c>
      <c r="R37" s="68">
        <v>0</v>
      </c>
      <c r="S37" s="69">
        <f t="shared" si="3"/>
        <v>0</v>
      </c>
      <c r="T37" s="70" t="str">
        <f t="shared" si="4"/>
        <v xml:space="preserve"> -</v>
      </c>
    </row>
    <row r="38" spans="2:20" ht="60" x14ac:dyDescent="0.2">
      <c r="B38" s="203"/>
      <c r="C38" s="206"/>
      <c r="D38" s="192"/>
      <c r="E38" s="118">
        <v>42736</v>
      </c>
      <c r="F38" s="118">
        <v>43100</v>
      </c>
      <c r="G38" s="9" t="s">
        <v>49</v>
      </c>
      <c r="H38" s="22">
        <v>1</v>
      </c>
      <c r="I38" s="22" t="e">
        <f>+J38+(#REF!-#REF!)</f>
        <v>#REF!</v>
      </c>
      <c r="J38" s="22">
        <v>0.5</v>
      </c>
      <c r="K38" s="75">
        <v>0.5</v>
      </c>
      <c r="L38" s="19">
        <f t="shared" si="0"/>
        <v>1</v>
      </c>
      <c r="M38" s="20">
        <f t="shared" si="1"/>
        <v>1</v>
      </c>
      <c r="N38" s="21">
        <f t="shared" si="2"/>
        <v>1</v>
      </c>
      <c r="O38" s="108">
        <v>6210153</v>
      </c>
      <c r="P38" s="45">
        <v>10500</v>
      </c>
      <c r="Q38" s="45">
        <v>0</v>
      </c>
      <c r="R38" s="45">
        <v>0</v>
      </c>
      <c r="S38" s="22">
        <f t="shared" si="3"/>
        <v>0</v>
      </c>
      <c r="T38" s="21" t="str">
        <f t="shared" si="4"/>
        <v xml:space="preserve"> -</v>
      </c>
    </row>
    <row r="39" spans="2:20" ht="30" customHeight="1" x14ac:dyDescent="0.2">
      <c r="B39" s="203"/>
      <c r="C39" s="206"/>
      <c r="D39" s="192"/>
      <c r="E39" s="118">
        <v>42736</v>
      </c>
      <c r="F39" s="118">
        <v>43100</v>
      </c>
      <c r="G39" s="9" t="s">
        <v>50</v>
      </c>
      <c r="H39" s="45">
        <v>1</v>
      </c>
      <c r="I39" s="45">
        <f>+J39</f>
        <v>1</v>
      </c>
      <c r="J39" s="45">
        <v>1</v>
      </c>
      <c r="K39" s="154">
        <v>0.9</v>
      </c>
      <c r="L39" s="19">
        <f t="shared" si="0"/>
        <v>0.9</v>
      </c>
      <c r="M39" s="20">
        <f t="shared" si="1"/>
        <v>1</v>
      </c>
      <c r="N39" s="21">
        <f t="shared" si="2"/>
        <v>0.9</v>
      </c>
      <c r="O39" s="108" t="s">
        <v>120</v>
      </c>
      <c r="P39" s="45">
        <v>158297</v>
      </c>
      <c r="Q39" s="125">
        <v>158297</v>
      </c>
      <c r="R39" s="45">
        <v>0</v>
      </c>
      <c r="S39" s="22">
        <f t="shared" si="3"/>
        <v>1</v>
      </c>
      <c r="T39" s="21" t="str">
        <f t="shared" si="4"/>
        <v xml:space="preserve"> -</v>
      </c>
    </row>
    <row r="40" spans="2:20" ht="45.75" thickBot="1" x14ac:dyDescent="0.25">
      <c r="B40" s="204"/>
      <c r="C40" s="207"/>
      <c r="D40" s="197"/>
      <c r="E40" s="119">
        <v>42736</v>
      </c>
      <c r="F40" s="119">
        <v>43100</v>
      </c>
      <c r="G40" s="10" t="s">
        <v>51</v>
      </c>
      <c r="H40" s="52">
        <v>4</v>
      </c>
      <c r="I40" s="52" t="e">
        <f>+J40+(#REF!-#REF!)</f>
        <v>#REF!</v>
      </c>
      <c r="J40" s="52">
        <v>1</v>
      </c>
      <c r="K40" s="79">
        <v>1</v>
      </c>
      <c r="L40" s="90">
        <f t="shared" si="0"/>
        <v>1</v>
      </c>
      <c r="M40" s="100">
        <f t="shared" si="1"/>
        <v>1</v>
      </c>
      <c r="N40" s="54">
        <f t="shared" si="2"/>
        <v>1</v>
      </c>
      <c r="O40" s="109">
        <v>6210153</v>
      </c>
      <c r="P40" s="52">
        <v>44000</v>
      </c>
      <c r="Q40" s="52">
        <v>0</v>
      </c>
      <c r="R40" s="52">
        <v>0</v>
      </c>
      <c r="S40" s="53">
        <f t="shared" si="3"/>
        <v>0</v>
      </c>
      <c r="T40" s="54" t="str">
        <f t="shared" si="4"/>
        <v xml:space="preserve"> -</v>
      </c>
    </row>
    <row r="41" spans="2:20" ht="12.95" customHeight="1" thickBot="1" x14ac:dyDescent="0.25">
      <c r="B41" s="30"/>
      <c r="C41" s="31"/>
      <c r="D41" s="32"/>
      <c r="E41" s="33"/>
      <c r="F41" s="33"/>
      <c r="G41" s="34"/>
      <c r="H41" s="35"/>
      <c r="I41" s="112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 x14ac:dyDescent="0.2">
      <c r="B42" s="202" t="s">
        <v>115</v>
      </c>
      <c r="C42" s="199" t="s">
        <v>114</v>
      </c>
      <c r="D42" s="198" t="s">
        <v>96</v>
      </c>
      <c r="E42" s="117">
        <v>42736</v>
      </c>
      <c r="F42" s="117">
        <v>43100</v>
      </c>
      <c r="G42" s="8" t="s">
        <v>52</v>
      </c>
      <c r="H42" s="123">
        <v>1</v>
      </c>
      <c r="I42" s="124">
        <f>+J42</f>
        <v>1</v>
      </c>
      <c r="J42" s="50">
        <v>1</v>
      </c>
      <c r="K42" s="155">
        <v>0.997</v>
      </c>
      <c r="L42" s="88">
        <f t="shared" si="0"/>
        <v>0.997</v>
      </c>
      <c r="M42" s="99">
        <f t="shared" si="1"/>
        <v>1</v>
      </c>
      <c r="N42" s="51">
        <f t="shared" si="2"/>
        <v>0.997</v>
      </c>
      <c r="O42" s="107" t="s">
        <v>121</v>
      </c>
      <c r="P42" s="49">
        <v>133090580</v>
      </c>
      <c r="Q42" s="49">
        <v>128835179</v>
      </c>
      <c r="R42" s="49">
        <v>0</v>
      </c>
      <c r="S42" s="50">
        <f t="shared" si="3"/>
        <v>0.96802627954585518</v>
      </c>
      <c r="T42" s="51" t="str">
        <f t="shared" si="4"/>
        <v xml:space="preserve"> -</v>
      </c>
    </row>
    <row r="43" spans="2:20" ht="60" x14ac:dyDescent="0.2">
      <c r="B43" s="203"/>
      <c r="C43" s="200"/>
      <c r="D43" s="192"/>
      <c r="E43" s="118">
        <v>42736</v>
      </c>
      <c r="F43" s="118">
        <v>43100</v>
      </c>
      <c r="G43" s="9" t="s">
        <v>53</v>
      </c>
      <c r="H43" s="135">
        <v>1</v>
      </c>
      <c r="I43" s="135">
        <f>+J43</f>
        <v>1</v>
      </c>
      <c r="J43" s="22">
        <v>1</v>
      </c>
      <c r="K43" s="75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08">
        <v>2210543</v>
      </c>
      <c r="P43" s="45">
        <v>4217960</v>
      </c>
      <c r="Q43" s="45">
        <v>1194817</v>
      </c>
      <c r="R43" s="45">
        <v>0</v>
      </c>
      <c r="S43" s="22">
        <f t="shared" si="3"/>
        <v>0.28326892621077487</v>
      </c>
      <c r="T43" s="21" t="str">
        <f t="shared" si="4"/>
        <v xml:space="preserve"> -</v>
      </c>
    </row>
    <row r="44" spans="2:20" ht="45" x14ac:dyDescent="0.2">
      <c r="B44" s="203"/>
      <c r="C44" s="200"/>
      <c r="D44" s="192"/>
      <c r="E44" s="118">
        <v>42736</v>
      </c>
      <c r="F44" s="118">
        <v>43100</v>
      </c>
      <c r="G44" s="9" t="s">
        <v>54</v>
      </c>
      <c r="H44" s="135">
        <v>1</v>
      </c>
      <c r="I44" s="135">
        <f>+J44</f>
        <v>1</v>
      </c>
      <c r="J44" s="22">
        <v>1</v>
      </c>
      <c r="K44" s="75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08" t="s">
        <v>122</v>
      </c>
      <c r="P44" s="45">
        <v>843014</v>
      </c>
      <c r="Q44" s="45">
        <v>795959</v>
      </c>
      <c r="R44" s="45">
        <v>0</v>
      </c>
      <c r="S44" s="22">
        <f t="shared" si="3"/>
        <v>0.94418242164424315</v>
      </c>
      <c r="T44" s="21" t="str">
        <f t="shared" si="4"/>
        <v xml:space="preserve"> -</v>
      </c>
    </row>
    <row r="45" spans="2:20" ht="60.75" thickBot="1" x14ac:dyDescent="0.25">
      <c r="B45" s="203"/>
      <c r="C45" s="200"/>
      <c r="D45" s="193"/>
      <c r="E45" s="132">
        <v>42736</v>
      </c>
      <c r="F45" s="132">
        <v>43100</v>
      </c>
      <c r="G45" s="14" t="s">
        <v>55</v>
      </c>
      <c r="H45" s="136">
        <v>1</v>
      </c>
      <c r="I45" s="137">
        <f>+J45</f>
        <v>1</v>
      </c>
      <c r="J45" s="66">
        <v>1</v>
      </c>
      <c r="K45" s="76">
        <v>1</v>
      </c>
      <c r="L45" s="89">
        <f t="shared" si="0"/>
        <v>1</v>
      </c>
      <c r="M45" s="101">
        <f t="shared" si="1"/>
        <v>1</v>
      </c>
      <c r="N45" s="67">
        <f t="shared" si="2"/>
        <v>1</v>
      </c>
      <c r="O45" s="25" t="s">
        <v>123</v>
      </c>
      <c r="P45" s="65">
        <v>348950</v>
      </c>
      <c r="Q45" s="65">
        <v>297000</v>
      </c>
      <c r="R45" s="65">
        <v>0</v>
      </c>
      <c r="S45" s="66">
        <f t="shared" si="3"/>
        <v>0.85112480298036963</v>
      </c>
      <c r="T45" s="67" t="str">
        <f t="shared" si="4"/>
        <v xml:space="preserve"> -</v>
      </c>
    </row>
    <row r="46" spans="2:20" ht="30" x14ac:dyDescent="0.2">
      <c r="B46" s="203"/>
      <c r="C46" s="200"/>
      <c r="D46" s="194" t="s">
        <v>97</v>
      </c>
      <c r="E46" s="117">
        <v>42736</v>
      </c>
      <c r="F46" s="117">
        <v>43100</v>
      </c>
      <c r="G46" s="8" t="s">
        <v>56</v>
      </c>
      <c r="H46" s="130">
        <v>1</v>
      </c>
      <c r="I46" s="131" t="e">
        <f>+J46+(#REF!-#REF!)</f>
        <v>#REF!</v>
      </c>
      <c r="J46" s="49">
        <v>1</v>
      </c>
      <c r="K46" s="77">
        <v>0</v>
      </c>
      <c r="L46" s="88">
        <f t="shared" si="0"/>
        <v>0</v>
      </c>
      <c r="M46" s="99">
        <f t="shared" si="1"/>
        <v>1</v>
      </c>
      <c r="N46" s="51">
        <f t="shared" si="2"/>
        <v>0</v>
      </c>
      <c r="O46" s="107">
        <v>0</v>
      </c>
      <c r="P46" s="49">
        <v>0</v>
      </c>
      <c r="Q46" s="49">
        <v>0</v>
      </c>
      <c r="R46" s="49">
        <v>0</v>
      </c>
      <c r="S46" s="50" t="str">
        <f t="shared" si="3"/>
        <v xml:space="preserve"> -</v>
      </c>
      <c r="T46" s="51" t="str">
        <f t="shared" si="4"/>
        <v xml:space="preserve"> -</v>
      </c>
    </row>
    <row r="47" spans="2:20" ht="30" x14ac:dyDescent="0.2">
      <c r="B47" s="203"/>
      <c r="C47" s="200"/>
      <c r="D47" s="195"/>
      <c r="E47" s="118">
        <v>42736</v>
      </c>
      <c r="F47" s="118">
        <v>43100</v>
      </c>
      <c r="G47" s="9" t="s">
        <v>57</v>
      </c>
      <c r="H47" s="125">
        <v>12000</v>
      </c>
      <c r="I47" s="125" t="e">
        <f>+J47+(#REF!-#REF!)</f>
        <v>#REF!</v>
      </c>
      <c r="J47" s="45">
        <v>3000</v>
      </c>
      <c r="K47" s="78">
        <v>6357</v>
      </c>
      <c r="L47" s="19">
        <f t="shared" si="0"/>
        <v>2.1190000000000002</v>
      </c>
      <c r="M47" s="20">
        <f t="shared" si="1"/>
        <v>1</v>
      </c>
      <c r="N47" s="21">
        <f t="shared" si="2"/>
        <v>1</v>
      </c>
      <c r="O47" s="108" t="s">
        <v>124</v>
      </c>
      <c r="P47" s="45">
        <v>397531</v>
      </c>
      <c r="Q47" s="45">
        <v>155799</v>
      </c>
      <c r="R47" s="45">
        <v>0</v>
      </c>
      <c r="S47" s="22">
        <f t="shared" si="3"/>
        <v>0.39191660524588018</v>
      </c>
      <c r="T47" s="21" t="str">
        <f t="shared" si="4"/>
        <v xml:space="preserve"> -</v>
      </c>
    </row>
    <row r="48" spans="2:20" ht="30" x14ac:dyDescent="0.2">
      <c r="B48" s="203"/>
      <c r="C48" s="200"/>
      <c r="D48" s="195"/>
      <c r="E48" s="118">
        <v>42736</v>
      </c>
      <c r="F48" s="118">
        <v>43100</v>
      </c>
      <c r="G48" s="9" t="s">
        <v>58</v>
      </c>
      <c r="H48" s="125">
        <v>6000</v>
      </c>
      <c r="I48" s="125" t="e">
        <f>+J48+(#REF!-#REF!)</f>
        <v>#REF!</v>
      </c>
      <c r="J48" s="45">
        <v>1500</v>
      </c>
      <c r="K48" s="78">
        <v>1808</v>
      </c>
      <c r="L48" s="19">
        <f t="shared" si="0"/>
        <v>1.2053333333333334</v>
      </c>
      <c r="M48" s="20">
        <f t="shared" si="1"/>
        <v>1</v>
      </c>
      <c r="N48" s="21">
        <f t="shared" si="2"/>
        <v>1</v>
      </c>
      <c r="O48" s="108" t="s">
        <v>124</v>
      </c>
      <c r="P48" s="45">
        <v>127443</v>
      </c>
      <c r="Q48" s="45">
        <v>52743</v>
      </c>
      <c r="R48" s="45">
        <v>0</v>
      </c>
      <c r="S48" s="22">
        <f t="shared" si="3"/>
        <v>0.41385560603563948</v>
      </c>
      <c r="T48" s="21" t="str">
        <f t="shared" si="4"/>
        <v xml:space="preserve"> -</v>
      </c>
    </row>
    <row r="49" spans="2:20" ht="30" x14ac:dyDescent="0.2">
      <c r="B49" s="203"/>
      <c r="C49" s="200"/>
      <c r="D49" s="195"/>
      <c r="E49" s="118">
        <v>42736</v>
      </c>
      <c r="F49" s="118">
        <v>43100</v>
      </c>
      <c r="G49" s="9" t="s">
        <v>59</v>
      </c>
      <c r="H49" s="125">
        <v>1</v>
      </c>
      <c r="I49" s="125" t="e">
        <f>+J49+(#REF!-#REF!)</f>
        <v>#REF!</v>
      </c>
      <c r="J49" s="45">
        <v>0</v>
      </c>
      <c r="K49" s="154">
        <v>0.4</v>
      </c>
      <c r="L49" s="19" t="e">
        <f t="shared" si="0"/>
        <v>#DIV/0!</v>
      </c>
      <c r="M49" s="20">
        <f t="shared" si="1"/>
        <v>1</v>
      </c>
      <c r="N49" s="21" t="str">
        <f t="shared" si="2"/>
        <v xml:space="preserve"> -</v>
      </c>
      <c r="O49" s="108">
        <v>2210289</v>
      </c>
      <c r="P49" s="45">
        <v>17000</v>
      </c>
      <c r="Q49" s="45">
        <v>14999</v>
      </c>
      <c r="R49" s="45">
        <v>0</v>
      </c>
      <c r="S49" s="22">
        <f t="shared" si="3"/>
        <v>0.88229411764705878</v>
      </c>
      <c r="T49" s="21" t="str">
        <f t="shared" si="4"/>
        <v xml:space="preserve"> -</v>
      </c>
    </row>
    <row r="50" spans="2:20" ht="30" x14ac:dyDescent="0.2">
      <c r="B50" s="203"/>
      <c r="C50" s="200"/>
      <c r="D50" s="195"/>
      <c r="E50" s="118">
        <v>42736</v>
      </c>
      <c r="F50" s="118">
        <v>43100</v>
      </c>
      <c r="G50" s="9" t="s">
        <v>60</v>
      </c>
      <c r="H50" s="125">
        <v>62</v>
      </c>
      <c r="I50" s="125" t="e">
        <f>+J50+(#REF!-#REF!)</f>
        <v>#REF!</v>
      </c>
      <c r="J50" s="45">
        <v>20</v>
      </c>
      <c r="K50" s="78">
        <v>41</v>
      </c>
      <c r="L50" s="19">
        <f t="shared" si="0"/>
        <v>2.0499999999999998</v>
      </c>
      <c r="M50" s="20">
        <f t="shared" si="1"/>
        <v>1</v>
      </c>
      <c r="N50" s="21">
        <f t="shared" si="2"/>
        <v>1</v>
      </c>
      <c r="O50" s="108">
        <v>2210206</v>
      </c>
      <c r="P50" s="45">
        <v>212567</v>
      </c>
      <c r="Q50" s="45">
        <v>204907</v>
      </c>
      <c r="R50" s="45">
        <v>0</v>
      </c>
      <c r="S50" s="22">
        <f t="shared" si="3"/>
        <v>0.96396430301975378</v>
      </c>
      <c r="T50" s="21" t="str">
        <f t="shared" si="4"/>
        <v xml:space="preserve"> -</v>
      </c>
    </row>
    <row r="51" spans="2:20" ht="30.75" thickBot="1" x14ac:dyDescent="0.25">
      <c r="B51" s="203"/>
      <c r="C51" s="200"/>
      <c r="D51" s="196"/>
      <c r="E51" s="119">
        <v>42736</v>
      </c>
      <c r="F51" s="119">
        <v>43100</v>
      </c>
      <c r="G51" s="10" t="s">
        <v>61</v>
      </c>
      <c r="H51" s="126">
        <v>26000</v>
      </c>
      <c r="I51" s="126" t="e">
        <f>+J51+(#REF!-#REF!)</f>
        <v>#REF!</v>
      </c>
      <c r="J51" s="52">
        <v>8000</v>
      </c>
      <c r="K51" s="79">
        <v>1092</v>
      </c>
      <c r="L51" s="90">
        <f t="shared" si="0"/>
        <v>0.13650000000000001</v>
      </c>
      <c r="M51" s="100">
        <f t="shared" si="1"/>
        <v>1</v>
      </c>
      <c r="N51" s="54">
        <f t="shared" si="2"/>
        <v>0.13650000000000001</v>
      </c>
      <c r="O51" s="109">
        <v>2210206</v>
      </c>
      <c r="P51" s="52">
        <v>468073</v>
      </c>
      <c r="Q51" s="126">
        <v>131490</v>
      </c>
      <c r="R51" s="52">
        <v>0</v>
      </c>
      <c r="S51" s="53">
        <f t="shared" si="3"/>
        <v>0.28091772009921528</v>
      </c>
      <c r="T51" s="54" t="str">
        <f t="shared" si="4"/>
        <v xml:space="preserve"> -</v>
      </c>
    </row>
    <row r="52" spans="2:20" ht="60.75" thickBot="1" x14ac:dyDescent="0.25">
      <c r="B52" s="203"/>
      <c r="C52" s="200"/>
      <c r="D52" s="138" t="s">
        <v>98</v>
      </c>
      <c r="E52" s="139">
        <v>42736</v>
      </c>
      <c r="F52" s="139">
        <v>43100</v>
      </c>
      <c r="G52" s="140" t="s">
        <v>62</v>
      </c>
      <c r="H52" s="141">
        <v>1</v>
      </c>
      <c r="I52" s="126">
        <f>+J52</f>
        <v>1</v>
      </c>
      <c r="J52" s="71">
        <v>1</v>
      </c>
      <c r="K52" s="80">
        <v>1</v>
      </c>
      <c r="L52" s="91">
        <f t="shared" si="0"/>
        <v>1</v>
      </c>
      <c r="M52" s="103">
        <f t="shared" si="1"/>
        <v>1</v>
      </c>
      <c r="N52" s="73">
        <f t="shared" si="2"/>
        <v>1</v>
      </c>
      <c r="O52" s="111">
        <v>2210241</v>
      </c>
      <c r="P52" s="71">
        <v>1017328</v>
      </c>
      <c r="Q52" s="141">
        <v>894662</v>
      </c>
      <c r="R52" s="71">
        <v>0</v>
      </c>
      <c r="S52" s="72">
        <f t="shared" si="3"/>
        <v>0.87942335215387757</v>
      </c>
      <c r="T52" s="73" t="str">
        <f t="shared" si="4"/>
        <v xml:space="preserve"> -</v>
      </c>
    </row>
    <row r="53" spans="2:20" ht="60" x14ac:dyDescent="0.2">
      <c r="B53" s="203"/>
      <c r="C53" s="200"/>
      <c r="D53" s="194" t="s">
        <v>99</v>
      </c>
      <c r="E53" s="117">
        <v>42736</v>
      </c>
      <c r="F53" s="117">
        <v>43100</v>
      </c>
      <c r="G53" s="8" t="s">
        <v>63</v>
      </c>
      <c r="H53" s="130">
        <v>1</v>
      </c>
      <c r="I53" s="131" t="e">
        <f>+J53+(#REF!-#REF!)</f>
        <v>#REF!</v>
      </c>
      <c r="J53" s="49">
        <v>0</v>
      </c>
      <c r="K53" s="156">
        <v>0.1</v>
      </c>
      <c r="L53" s="88" t="e">
        <f t="shared" si="0"/>
        <v>#DIV/0!</v>
      </c>
      <c r="M53" s="99">
        <f t="shared" si="1"/>
        <v>1</v>
      </c>
      <c r="N53" s="51" t="str">
        <f t="shared" si="2"/>
        <v xml:space="preserve"> -</v>
      </c>
      <c r="O53" s="107">
        <v>2210220</v>
      </c>
      <c r="P53" s="49">
        <v>5318</v>
      </c>
      <c r="Q53" s="130">
        <v>5318</v>
      </c>
      <c r="R53" s="49">
        <v>0</v>
      </c>
      <c r="S53" s="50">
        <f t="shared" si="3"/>
        <v>1</v>
      </c>
      <c r="T53" s="51" t="str">
        <f t="shared" si="4"/>
        <v xml:space="preserve"> -</v>
      </c>
    </row>
    <row r="54" spans="2:20" ht="60" x14ac:dyDescent="0.2">
      <c r="B54" s="203"/>
      <c r="C54" s="200"/>
      <c r="D54" s="195"/>
      <c r="E54" s="118">
        <v>42736</v>
      </c>
      <c r="F54" s="118">
        <v>43100</v>
      </c>
      <c r="G54" s="9" t="s">
        <v>64</v>
      </c>
      <c r="H54" s="125">
        <v>1</v>
      </c>
      <c r="I54" s="125" t="e">
        <f>+J54+(#REF!-#REF!)</f>
        <v>#REF!</v>
      </c>
      <c r="J54" s="45">
        <v>1</v>
      </c>
      <c r="K54" s="78">
        <v>0</v>
      </c>
      <c r="L54" s="19">
        <f t="shared" si="0"/>
        <v>0</v>
      </c>
      <c r="M54" s="20">
        <f t="shared" si="1"/>
        <v>1</v>
      </c>
      <c r="N54" s="21">
        <f t="shared" si="2"/>
        <v>0</v>
      </c>
      <c r="O54" s="108">
        <v>2210220</v>
      </c>
      <c r="P54" s="45">
        <v>42000</v>
      </c>
      <c r="Q54" s="125">
        <v>0</v>
      </c>
      <c r="R54" s="45">
        <v>0</v>
      </c>
      <c r="S54" s="22">
        <f t="shared" si="3"/>
        <v>0</v>
      </c>
      <c r="T54" s="21" t="str">
        <f t="shared" si="4"/>
        <v xml:space="preserve"> -</v>
      </c>
    </row>
    <row r="55" spans="2:20" ht="60" x14ac:dyDescent="0.2">
      <c r="B55" s="203"/>
      <c r="C55" s="200"/>
      <c r="D55" s="195"/>
      <c r="E55" s="118">
        <v>42736</v>
      </c>
      <c r="F55" s="118">
        <v>43100</v>
      </c>
      <c r="G55" s="11" t="s">
        <v>65</v>
      </c>
      <c r="H55" s="125">
        <v>1</v>
      </c>
      <c r="I55" s="125">
        <f>+J55</f>
        <v>1</v>
      </c>
      <c r="J55" s="45">
        <v>1</v>
      </c>
      <c r="K55" s="78">
        <v>1</v>
      </c>
      <c r="L55" s="19">
        <f t="shared" si="0"/>
        <v>1</v>
      </c>
      <c r="M55" s="20">
        <f t="shared" si="1"/>
        <v>1</v>
      </c>
      <c r="N55" s="21">
        <f t="shared" si="2"/>
        <v>1</v>
      </c>
      <c r="O55" s="108">
        <v>2210220</v>
      </c>
      <c r="P55" s="45">
        <v>701909</v>
      </c>
      <c r="Q55" s="125">
        <v>701909</v>
      </c>
      <c r="R55" s="45">
        <v>0</v>
      </c>
      <c r="S55" s="22">
        <f t="shared" si="3"/>
        <v>1</v>
      </c>
      <c r="T55" s="21" t="str">
        <f t="shared" si="4"/>
        <v xml:space="preserve"> -</v>
      </c>
    </row>
    <row r="56" spans="2:20" ht="45" x14ac:dyDescent="0.2">
      <c r="B56" s="203"/>
      <c r="C56" s="200"/>
      <c r="D56" s="195"/>
      <c r="E56" s="118">
        <v>42736</v>
      </c>
      <c r="F56" s="118">
        <v>43100</v>
      </c>
      <c r="G56" s="9" t="s">
        <v>66</v>
      </c>
      <c r="H56" s="135">
        <v>1</v>
      </c>
      <c r="I56" s="135">
        <f>+J56</f>
        <v>1</v>
      </c>
      <c r="J56" s="22">
        <v>1</v>
      </c>
      <c r="K56" s="75">
        <v>1</v>
      </c>
      <c r="L56" s="19">
        <f t="shared" si="0"/>
        <v>1</v>
      </c>
      <c r="M56" s="20">
        <f t="shared" si="1"/>
        <v>1</v>
      </c>
      <c r="N56" s="21">
        <f t="shared" si="2"/>
        <v>1</v>
      </c>
      <c r="O56" s="108">
        <v>2210220</v>
      </c>
      <c r="P56" s="45">
        <v>15954</v>
      </c>
      <c r="Q56" s="125">
        <v>15954</v>
      </c>
      <c r="R56" s="45">
        <v>0</v>
      </c>
      <c r="S56" s="22">
        <f t="shared" si="3"/>
        <v>1</v>
      </c>
      <c r="T56" s="21" t="str">
        <f t="shared" si="4"/>
        <v xml:space="preserve"> -</v>
      </c>
    </row>
    <row r="57" spans="2:20" ht="60" x14ac:dyDescent="0.2">
      <c r="B57" s="203"/>
      <c r="C57" s="200"/>
      <c r="D57" s="195"/>
      <c r="E57" s="118">
        <v>42736</v>
      </c>
      <c r="F57" s="118">
        <v>43100</v>
      </c>
      <c r="G57" s="9" t="s">
        <v>67</v>
      </c>
      <c r="H57" s="125">
        <v>1</v>
      </c>
      <c r="I57" s="125" t="e">
        <f>+J57+(#REF!-#REF!)</f>
        <v>#REF!</v>
      </c>
      <c r="J57" s="45">
        <v>1</v>
      </c>
      <c r="K57" s="78">
        <v>0</v>
      </c>
      <c r="L57" s="19">
        <f t="shared" si="0"/>
        <v>0</v>
      </c>
      <c r="M57" s="20">
        <f t="shared" si="1"/>
        <v>1</v>
      </c>
      <c r="N57" s="21">
        <f t="shared" si="2"/>
        <v>0</v>
      </c>
      <c r="O57" s="108">
        <v>2210220</v>
      </c>
      <c r="P57" s="45">
        <v>50000</v>
      </c>
      <c r="Q57" s="125">
        <v>0</v>
      </c>
      <c r="R57" s="45">
        <v>0</v>
      </c>
      <c r="S57" s="22">
        <f t="shared" si="3"/>
        <v>0</v>
      </c>
      <c r="T57" s="21" t="str">
        <f t="shared" si="4"/>
        <v xml:space="preserve"> -</v>
      </c>
    </row>
    <row r="58" spans="2:20" ht="75.75" thickBot="1" x14ac:dyDescent="0.25">
      <c r="B58" s="203"/>
      <c r="C58" s="200"/>
      <c r="D58" s="196"/>
      <c r="E58" s="119">
        <v>42736</v>
      </c>
      <c r="F58" s="119">
        <v>43100</v>
      </c>
      <c r="G58" s="10" t="s">
        <v>68</v>
      </c>
      <c r="H58" s="126">
        <v>2</v>
      </c>
      <c r="I58" s="126">
        <f>+J58</f>
        <v>2</v>
      </c>
      <c r="J58" s="52">
        <v>2</v>
      </c>
      <c r="K58" s="79">
        <v>2</v>
      </c>
      <c r="L58" s="90">
        <f t="shared" si="0"/>
        <v>1</v>
      </c>
      <c r="M58" s="100">
        <f t="shared" si="1"/>
        <v>1</v>
      </c>
      <c r="N58" s="54">
        <f t="shared" si="2"/>
        <v>1</v>
      </c>
      <c r="O58" s="109">
        <v>2210220</v>
      </c>
      <c r="P58" s="52">
        <v>146118</v>
      </c>
      <c r="Q58" s="126">
        <v>146118</v>
      </c>
      <c r="R58" s="52">
        <v>0</v>
      </c>
      <c r="S58" s="53">
        <f t="shared" si="3"/>
        <v>1</v>
      </c>
      <c r="T58" s="54" t="str">
        <f t="shared" si="4"/>
        <v xml:space="preserve"> -</v>
      </c>
    </row>
    <row r="59" spans="2:20" ht="45" x14ac:dyDescent="0.2">
      <c r="B59" s="203"/>
      <c r="C59" s="200"/>
      <c r="D59" s="191" t="s">
        <v>100</v>
      </c>
      <c r="E59" s="134">
        <v>42736</v>
      </c>
      <c r="F59" s="134">
        <v>43100</v>
      </c>
      <c r="G59" s="13" t="s">
        <v>69</v>
      </c>
      <c r="H59" s="131">
        <v>1</v>
      </c>
      <c r="I59" s="131">
        <f>+J59</f>
        <v>1</v>
      </c>
      <c r="J59" s="68">
        <v>1</v>
      </c>
      <c r="K59" s="81">
        <v>1</v>
      </c>
      <c r="L59" s="92">
        <f t="shared" si="0"/>
        <v>1</v>
      </c>
      <c r="M59" s="102">
        <f t="shared" si="1"/>
        <v>1</v>
      </c>
      <c r="N59" s="70">
        <f t="shared" si="2"/>
        <v>1</v>
      </c>
      <c r="O59" s="110">
        <v>2210233</v>
      </c>
      <c r="P59" s="68">
        <v>12150</v>
      </c>
      <c r="Q59" s="131">
        <v>12150</v>
      </c>
      <c r="R59" s="68">
        <v>0</v>
      </c>
      <c r="S59" s="69">
        <f t="shared" si="3"/>
        <v>1</v>
      </c>
      <c r="T59" s="70" t="str">
        <f t="shared" si="4"/>
        <v xml:space="preserve"> -</v>
      </c>
    </row>
    <row r="60" spans="2:20" ht="45" x14ac:dyDescent="0.2">
      <c r="B60" s="203"/>
      <c r="C60" s="200"/>
      <c r="D60" s="192"/>
      <c r="E60" s="118">
        <v>42736</v>
      </c>
      <c r="F60" s="118">
        <v>43100</v>
      </c>
      <c r="G60" s="9" t="s">
        <v>70</v>
      </c>
      <c r="H60" s="125">
        <v>1</v>
      </c>
      <c r="I60" s="125">
        <f>+J60</f>
        <v>1</v>
      </c>
      <c r="J60" s="45">
        <v>1</v>
      </c>
      <c r="K60" s="78">
        <v>1</v>
      </c>
      <c r="L60" s="19">
        <f t="shared" si="0"/>
        <v>1</v>
      </c>
      <c r="M60" s="20">
        <f t="shared" si="1"/>
        <v>1</v>
      </c>
      <c r="N60" s="21">
        <f t="shared" si="2"/>
        <v>1</v>
      </c>
      <c r="O60" s="108">
        <v>2210233</v>
      </c>
      <c r="P60" s="45">
        <v>108050</v>
      </c>
      <c r="Q60" s="125">
        <v>78050</v>
      </c>
      <c r="R60" s="45">
        <v>0</v>
      </c>
      <c r="S60" s="22">
        <f t="shared" si="3"/>
        <v>0.72235076353540029</v>
      </c>
      <c r="T60" s="21" t="str">
        <f t="shared" si="4"/>
        <v xml:space="preserve"> -</v>
      </c>
    </row>
    <row r="61" spans="2:20" ht="45" x14ac:dyDescent="0.2">
      <c r="B61" s="203"/>
      <c r="C61" s="200"/>
      <c r="D61" s="192"/>
      <c r="E61" s="118">
        <v>42736</v>
      </c>
      <c r="F61" s="118">
        <v>43100</v>
      </c>
      <c r="G61" s="11" t="s">
        <v>71</v>
      </c>
      <c r="H61" s="125">
        <v>1</v>
      </c>
      <c r="I61" s="125" t="e">
        <f>+J61+(#REF!-#REF!)</f>
        <v>#REF!</v>
      </c>
      <c r="J61" s="45">
        <v>0</v>
      </c>
      <c r="K61" s="154">
        <v>0.3</v>
      </c>
      <c r="L61" s="19" t="e">
        <f t="shared" si="0"/>
        <v>#DIV/0!</v>
      </c>
      <c r="M61" s="20">
        <f t="shared" si="1"/>
        <v>1</v>
      </c>
      <c r="N61" s="21" t="str">
        <f t="shared" si="2"/>
        <v xml:space="preserve"> -</v>
      </c>
      <c r="O61" s="108">
        <v>2210233</v>
      </c>
      <c r="P61" s="45">
        <v>113250</v>
      </c>
      <c r="Q61" s="125">
        <v>51050</v>
      </c>
      <c r="R61" s="45">
        <v>0</v>
      </c>
      <c r="S61" s="22">
        <f t="shared" si="3"/>
        <v>0.45077262693156733</v>
      </c>
      <c r="T61" s="21" t="str">
        <f t="shared" si="4"/>
        <v xml:space="preserve"> -</v>
      </c>
    </row>
    <row r="62" spans="2:20" ht="60.75" thickBot="1" x14ac:dyDescent="0.25">
      <c r="B62" s="203"/>
      <c r="C62" s="200"/>
      <c r="D62" s="193"/>
      <c r="E62" s="132">
        <v>42736</v>
      </c>
      <c r="F62" s="132">
        <v>43100</v>
      </c>
      <c r="G62" s="14" t="s">
        <v>72</v>
      </c>
      <c r="H62" s="136">
        <v>1</v>
      </c>
      <c r="I62" s="137">
        <f t="shared" ref="I62:I68" si="5">+J62</f>
        <v>1</v>
      </c>
      <c r="J62" s="66">
        <v>1</v>
      </c>
      <c r="K62" s="76">
        <v>1</v>
      </c>
      <c r="L62" s="89">
        <f t="shared" si="0"/>
        <v>1</v>
      </c>
      <c r="M62" s="101">
        <f t="shared" si="1"/>
        <v>1</v>
      </c>
      <c r="N62" s="67">
        <f t="shared" si="2"/>
        <v>1</v>
      </c>
      <c r="O62" s="25" t="s">
        <v>125</v>
      </c>
      <c r="P62" s="65">
        <v>834897</v>
      </c>
      <c r="Q62" s="133">
        <v>777465</v>
      </c>
      <c r="R62" s="65">
        <v>0</v>
      </c>
      <c r="S62" s="66">
        <f t="shared" si="3"/>
        <v>0.93121067628701504</v>
      </c>
      <c r="T62" s="67" t="str">
        <f t="shared" si="4"/>
        <v xml:space="preserve"> -</v>
      </c>
    </row>
    <row r="63" spans="2:20" ht="60" x14ac:dyDescent="0.2">
      <c r="B63" s="203"/>
      <c r="C63" s="200"/>
      <c r="D63" s="194" t="s">
        <v>101</v>
      </c>
      <c r="E63" s="117">
        <v>42736</v>
      </c>
      <c r="F63" s="117">
        <v>43100</v>
      </c>
      <c r="G63" s="8" t="s">
        <v>73</v>
      </c>
      <c r="H63" s="130">
        <v>1</v>
      </c>
      <c r="I63" s="131">
        <f t="shared" si="5"/>
        <v>1</v>
      </c>
      <c r="J63" s="49">
        <v>1</v>
      </c>
      <c r="K63" s="77">
        <v>1</v>
      </c>
      <c r="L63" s="88">
        <f t="shared" si="0"/>
        <v>1</v>
      </c>
      <c r="M63" s="99">
        <f t="shared" si="1"/>
        <v>1</v>
      </c>
      <c r="N63" s="51">
        <f t="shared" si="2"/>
        <v>1</v>
      </c>
      <c r="O63" s="107">
        <v>2210247</v>
      </c>
      <c r="P63" s="49">
        <v>312225</v>
      </c>
      <c r="Q63" s="130">
        <v>312225</v>
      </c>
      <c r="R63" s="49">
        <v>0</v>
      </c>
      <c r="S63" s="50">
        <f t="shared" si="3"/>
        <v>1</v>
      </c>
      <c r="T63" s="51" t="str">
        <f t="shared" si="4"/>
        <v xml:space="preserve"> -</v>
      </c>
    </row>
    <row r="64" spans="2:20" ht="45" x14ac:dyDescent="0.2">
      <c r="B64" s="203"/>
      <c r="C64" s="200"/>
      <c r="D64" s="195"/>
      <c r="E64" s="118">
        <v>42736</v>
      </c>
      <c r="F64" s="118">
        <v>43100</v>
      </c>
      <c r="G64" s="11" t="s">
        <v>74</v>
      </c>
      <c r="H64" s="125">
        <v>1</v>
      </c>
      <c r="I64" s="125">
        <f t="shared" si="5"/>
        <v>1</v>
      </c>
      <c r="J64" s="45">
        <v>1</v>
      </c>
      <c r="K64" s="78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08">
        <v>2210247</v>
      </c>
      <c r="P64" s="45">
        <v>70125</v>
      </c>
      <c r="Q64" s="125">
        <v>70125</v>
      </c>
      <c r="R64" s="45">
        <v>0</v>
      </c>
      <c r="S64" s="22">
        <f t="shared" si="3"/>
        <v>1</v>
      </c>
      <c r="T64" s="21" t="str">
        <f t="shared" si="4"/>
        <v xml:space="preserve"> -</v>
      </c>
    </row>
    <row r="65" spans="2:20" ht="60.75" thickBot="1" x14ac:dyDescent="0.25">
      <c r="B65" s="203"/>
      <c r="C65" s="200"/>
      <c r="D65" s="196"/>
      <c r="E65" s="119">
        <v>42736</v>
      </c>
      <c r="F65" s="119">
        <v>43100</v>
      </c>
      <c r="G65" s="142" t="s">
        <v>75</v>
      </c>
      <c r="H65" s="126">
        <v>1</v>
      </c>
      <c r="I65" s="126">
        <f t="shared" si="5"/>
        <v>1</v>
      </c>
      <c r="J65" s="52">
        <v>1</v>
      </c>
      <c r="K65" s="79">
        <v>1</v>
      </c>
      <c r="L65" s="90">
        <f t="shared" si="0"/>
        <v>1</v>
      </c>
      <c r="M65" s="100">
        <f t="shared" si="1"/>
        <v>1</v>
      </c>
      <c r="N65" s="54">
        <f t="shared" si="2"/>
        <v>1</v>
      </c>
      <c r="O65" s="109" t="s">
        <v>126</v>
      </c>
      <c r="P65" s="52">
        <v>966090</v>
      </c>
      <c r="Q65" s="126">
        <v>229032</v>
      </c>
      <c r="R65" s="52">
        <v>0</v>
      </c>
      <c r="S65" s="53">
        <f t="shared" si="3"/>
        <v>0.23707108033413035</v>
      </c>
      <c r="T65" s="54" t="str">
        <f t="shared" si="4"/>
        <v xml:space="preserve"> -</v>
      </c>
    </row>
    <row r="66" spans="2:20" ht="45" x14ac:dyDescent="0.2">
      <c r="B66" s="203"/>
      <c r="C66" s="200"/>
      <c r="D66" s="191" t="s">
        <v>102</v>
      </c>
      <c r="E66" s="134">
        <v>42736</v>
      </c>
      <c r="F66" s="134">
        <v>43100</v>
      </c>
      <c r="G66" s="13" t="s">
        <v>76</v>
      </c>
      <c r="H66" s="124">
        <v>1</v>
      </c>
      <c r="I66" s="124">
        <f t="shared" si="5"/>
        <v>1</v>
      </c>
      <c r="J66" s="69">
        <v>1</v>
      </c>
      <c r="K66" s="82">
        <v>1</v>
      </c>
      <c r="L66" s="92">
        <f t="shared" si="0"/>
        <v>1</v>
      </c>
      <c r="M66" s="102">
        <f t="shared" si="1"/>
        <v>1</v>
      </c>
      <c r="N66" s="70">
        <f t="shared" si="2"/>
        <v>1</v>
      </c>
      <c r="O66" s="110" t="s">
        <v>127</v>
      </c>
      <c r="P66" s="68">
        <v>226143</v>
      </c>
      <c r="Q66" s="131">
        <v>170743</v>
      </c>
      <c r="R66" s="68">
        <v>0</v>
      </c>
      <c r="S66" s="69">
        <f t="shared" si="3"/>
        <v>0.75502226467323774</v>
      </c>
      <c r="T66" s="70" t="str">
        <f t="shared" si="4"/>
        <v xml:space="preserve"> -</v>
      </c>
    </row>
    <row r="67" spans="2:20" ht="60" x14ac:dyDescent="0.2">
      <c r="B67" s="203"/>
      <c r="C67" s="200"/>
      <c r="D67" s="192"/>
      <c r="E67" s="118">
        <v>42736</v>
      </c>
      <c r="F67" s="118">
        <v>43100</v>
      </c>
      <c r="G67" s="9" t="s">
        <v>77</v>
      </c>
      <c r="H67" s="125">
        <v>1</v>
      </c>
      <c r="I67" s="125">
        <f t="shared" si="5"/>
        <v>1</v>
      </c>
      <c r="J67" s="45">
        <v>1</v>
      </c>
      <c r="K67" s="78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08">
        <v>2210239</v>
      </c>
      <c r="P67" s="45">
        <v>4050</v>
      </c>
      <c r="Q67" s="125">
        <v>4050</v>
      </c>
      <c r="R67" s="45">
        <v>0</v>
      </c>
      <c r="S67" s="22">
        <f t="shared" si="3"/>
        <v>1</v>
      </c>
      <c r="T67" s="21" t="str">
        <f t="shared" si="4"/>
        <v xml:space="preserve"> -</v>
      </c>
    </row>
    <row r="68" spans="2:20" ht="45" x14ac:dyDescent="0.2">
      <c r="B68" s="203"/>
      <c r="C68" s="200"/>
      <c r="D68" s="192"/>
      <c r="E68" s="118">
        <v>42736</v>
      </c>
      <c r="F68" s="118">
        <v>43100</v>
      </c>
      <c r="G68" s="9" t="s">
        <v>78</v>
      </c>
      <c r="H68" s="125">
        <v>1</v>
      </c>
      <c r="I68" s="125">
        <f t="shared" si="5"/>
        <v>1</v>
      </c>
      <c r="J68" s="45">
        <v>1</v>
      </c>
      <c r="K68" s="78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08" t="s">
        <v>128</v>
      </c>
      <c r="P68" s="45">
        <v>469657</v>
      </c>
      <c r="Q68" s="125">
        <v>157821</v>
      </c>
      <c r="R68" s="45">
        <v>0</v>
      </c>
      <c r="S68" s="22">
        <f t="shared" si="3"/>
        <v>0.33603459546009107</v>
      </c>
      <c r="T68" s="21" t="str">
        <f t="shared" si="4"/>
        <v xml:space="preserve"> -</v>
      </c>
    </row>
    <row r="69" spans="2:20" ht="30.75" thickBot="1" x14ac:dyDescent="0.25">
      <c r="B69" s="203"/>
      <c r="C69" s="200"/>
      <c r="D69" s="193"/>
      <c r="E69" s="132">
        <v>42736</v>
      </c>
      <c r="F69" s="132">
        <v>43100</v>
      </c>
      <c r="G69" s="14" t="s">
        <v>79</v>
      </c>
      <c r="H69" s="133">
        <v>3560976</v>
      </c>
      <c r="I69" s="126" t="e">
        <f>+J69+(#REF!-#REF!)</f>
        <v>#REF!</v>
      </c>
      <c r="J69" s="65">
        <v>890244</v>
      </c>
      <c r="K69" s="83">
        <v>222994</v>
      </c>
      <c r="L69" s="89">
        <f t="shared" si="0"/>
        <v>0.25048638350834151</v>
      </c>
      <c r="M69" s="101">
        <f t="shared" si="1"/>
        <v>1</v>
      </c>
      <c r="N69" s="67">
        <f t="shared" si="2"/>
        <v>0.25048638350834151</v>
      </c>
      <c r="O69" s="25">
        <v>2210239</v>
      </c>
      <c r="P69" s="65">
        <v>193000</v>
      </c>
      <c r="Q69" s="133">
        <v>182150</v>
      </c>
      <c r="R69" s="65">
        <v>0</v>
      </c>
      <c r="S69" s="66">
        <f t="shared" si="3"/>
        <v>0.94378238341968912</v>
      </c>
      <c r="T69" s="67" t="str">
        <f t="shared" si="4"/>
        <v xml:space="preserve"> -</v>
      </c>
    </row>
    <row r="70" spans="2:20" ht="45" x14ac:dyDescent="0.2">
      <c r="B70" s="203"/>
      <c r="C70" s="200"/>
      <c r="D70" s="194" t="s">
        <v>103</v>
      </c>
      <c r="E70" s="117">
        <v>42736</v>
      </c>
      <c r="F70" s="117">
        <v>43100</v>
      </c>
      <c r="G70" s="8" t="s">
        <v>80</v>
      </c>
      <c r="H70" s="130">
        <v>2</v>
      </c>
      <c r="I70" s="131" t="e">
        <f>+J70+(#REF!-#REF!)</f>
        <v>#REF!</v>
      </c>
      <c r="J70" s="49">
        <v>1</v>
      </c>
      <c r="K70" s="77">
        <v>1</v>
      </c>
      <c r="L70" s="88">
        <f t="shared" si="0"/>
        <v>1</v>
      </c>
      <c r="M70" s="99">
        <f t="shared" si="1"/>
        <v>1</v>
      </c>
      <c r="N70" s="51">
        <f t="shared" si="2"/>
        <v>1</v>
      </c>
      <c r="O70" s="107">
        <v>2210242</v>
      </c>
      <c r="P70" s="49">
        <v>54340</v>
      </c>
      <c r="Q70" s="130">
        <v>45060</v>
      </c>
      <c r="R70" s="49">
        <v>0</v>
      </c>
      <c r="S70" s="50">
        <f t="shared" si="3"/>
        <v>0.82922340817077655</v>
      </c>
      <c r="T70" s="51" t="str">
        <f t="shared" si="4"/>
        <v xml:space="preserve"> -</v>
      </c>
    </row>
    <row r="71" spans="2:20" ht="45.75" thickBot="1" x14ac:dyDescent="0.25">
      <c r="B71" s="203"/>
      <c r="C71" s="200"/>
      <c r="D71" s="196"/>
      <c r="E71" s="119">
        <v>42736</v>
      </c>
      <c r="F71" s="119">
        <v>43100</v>
      </c>
      <c r="G71" s="10" t="s">
        <v>81</v>
      </c>
      <c r="H71" s="126">
        <v>3</v>
      </c>
      <c r="I71" s="126" t="e">
        <f>+J71+(#REF!-#REF!)</f>
        <v>#REF!</v>
      </c>
      <c r="J71" s="52">
        <v>1</v>
      </c>
      <c r="K71" s="79">
        <v>1</v>
      </c>
      <c r="L71" s="90">
        <f t="shared" si="0"/>
        <v>1</v>
      </c>
      <c r="M71" s="100">
        <f t="shared" si="1"/>
        <v>1</v>
      </c>
      <c r="N71" s="54">
        <f t="shared" si="2"/>
        <v>1</v>
      </c>
      <c r="O71" s="109">
        <v>0</v>
      </c>
      <c r="P71" s="52">
        <v>3960</v>
      </c>
      <c r="Q71" s="126">
        <v>3240</v>
      </c>
      <c r="R71" s="52">
        <v>0</v>
      </c>
      <c r="S71" s="53">
        <f t="shared" si="3"/>
        <v>0.81818181818181823</v>
      </c>
      <c r="T71" s="54" t="str">
        <f t="shared" si="4"/>
        <v xml:space="preserve"> -</v>
      </c>
    </row>
    <row r="72" spans="2:20" ht="45" x14ac:dyDescent="0.2">
      <c r="B72" s="203"/>
      <c r="C72" s="200"/>
      <c r="D72" s="191" t="s">
        <v>104</v>
      </c>
      <c r="E72" s="134">
        <v>42736</v>
      </c>
      <c r="F72" s="134">
        <v>43100</v>
      </c>
      <c r="G72" s="13" t="s">
        <v>82</v>
      </c>
      <c r="H72" s="124">
        <v>1</v>
      </c>
      <c r="I72" s="124" t="e">
        <f>+J72+(#REF!-#REF!)</f>
        <v>#REF!</v>
      </c>
      <c r="J72" s="69">
        <v>0.2</v>
      </c>
      <c r="K72" s="82">
        <v>0.01</v>
      </c>
      <c r="L72" s="92">
        <f t="shared" si="0"/>
        <v>4.9999999999999996E-2</v>
      </c>
      <c r="M72" s="102">
        <f t="shared" si="1"/>
        <v>1</v>
      </c>
      <c r="N72" s="70">
        <f t="shared" si="2"/>
        <v>4.9999999999999996E-2</v>
      </c>
      <c r="O72" s="110">
        <v>2210544</v>
      </c>
      <c r="P72" s="68">
        <v>30821984</v>
      </c>
      <c r="Q72" s="131">
        <v>489357</v>
      </c>
      <c r="R72" s="68">
        <v>0</v>
      </c>
      <c r="S72" s="69">
        <f t="shared" si="3"/>
        <v>1.5876881903514065E-2</v>
      </c>
      <c r="T72" s="70" t="str">
        <f t="shared" si="4"/>
        <v xml:space="preserve"> -</v>
      </c>
    </row>
    <row r="73" spans="2:20" ht="60" x14ac:dyDescent="0.2">
      <c r="B73" s="203"/>
      <c r="C73" s="200"/>
      <c r="D73" s="192"/>
      <c r="E73" s="118">
        <v>42736</v>
      </c>
      <c r="F73" s="118">
        <v>43100</v>
      </c>
      <c r="G73" s="9" t="s">
        <v>83</v>
      </c>
      <c r="H73" s="125">
        <v>1</v>
      </c>
      <c r="I73" s="125">
        <f>+J73</f>
        <v>1</v>
      </c>
      <c r="J73" s="45">
        <v>1</v>
      </c>
      <c r="K73" s="78">
        <v>0.8</v>
      </c>
      <c r="L73" s="19">
        <f t="shared" si="0"/>
        <v>0.8</v>
      </c>
      <c r="M73" s="20">
        <f t="shared" si="1"/>
        <v>1</v>
      </c>
      <c r="N73" s="21">
        <f t="shared" si="2"/>
        <v>0.8</v>
      </c>
      <c r="O73" s="108">
        <v>2210506</v>
      </c>
      <c r="P73" s="45">
        <v>1089885</v>
      </c>
      <c r="Q73" s="45">
        <v>954886</v>
      </c>
      <c r="R73" s="45">
        <v>0</v>
      </c>
      <c r="S73" s="22">
        <f t="shared" si="3"/>
        <v>0.87613463805814373</v>
      </c>
      <c r="T73" s="21" t="str">
        <f t="shared" si="4"/>
        <v xml:space="preserve"> -</v>
      </c>
    </row>
    <row r="74" spans="2:20" ht="30.75" thickBot="1" x14ac:dyDescent="0.25">
      <c r="B74" s="204"/>
      <c r="C74" s="201"/>
      <c r="D74" s="197"/>
      <c r="E74" s="119">
        <v>42736</v>
      </c>
      <c r="F74" s="119">
        <v>43100</v>
      </c>
      <c r="G74" s="10" t="s">
        <v>84</v>
      </c>
      <c r="H74" s="126">
        <v>4</v>
      </c>
      <c r="I74" s="126" t="e">
        <f>+J74+(#REF!-#REF!)</f>
        <v>#REF!</v>
      </c>
      <c r="J74" s="52">
        <v>2</v>
      </c>
      <c r="K74" s="79">
        <v>0</v>
      </c>
      <c r="L74" s="90">
        <f t="shared" si="0"/>
        <v>0</v>
      </c>
      <c r="M74" s="100">
        <f t="shared" si="1"/>
        <v>1</v>
      </c>
      <c r="N74" s="54">
        <f t="shared" si="2"/>
        <v>0</v>
      </c>
      <c r="O74" s="109">
        <v>2210546</v>
      </c>
      <c r="P74" s="52">
        <v>0</v>
      </c>
      <c r="Q74" s="52">
        <v>0</v>
      </c>
      <c r="R74" s="52">
        <v>0</v>
      </c>
      <c r="S74" s="53" t="str">
        <f t="shared" si="3"/>
        <v xml:space="preserve"> -</v>
      </c>
      <c r="T74" s="54" t="str">
        <f t="shared" si="4"/>
        <v xml:space="preserve"> -</v>
      </c>
    </row>
    <row r="75" spans="2:20" ht="20.100000000000001" customHeight="1" thickBot="1" x14ac:dyDescent="0.25">
      <c r="M75" s="151">
        <f>+AVERAGE(M12,M14:M16,M18:M22,M24:M26,M28,M30:M40,M42:M74)</f>
        <v>1</v>
      </c>
      <c r="N75" s="152">
        <f>+AVERAGE(N12,N14:N16,N18:N22,N24:N26,N28,N30:N40,N42:N74)</f>
        <v>0.82079083878127779</v>
      </c>
      <c r="O75" s="149"/>
      <c r="P75" s="153">
        <f>+SUM(P12,P14:P16,P18:P22,P24:P26,P28,P30:P40,P42:P74)</f>
        <v>186721571</v>
      </c>
      <c r="Q75" s="150">
        <f t="shared" ref="Q75:R75" si="6">+SUM(Q12,Q14:Q16,Q18:Q22,Q24:Q26,Q28,Q30:Q40,Q42:Q74)</f>
        <v>139854138</v>
      </c>
      <c r="R75" s="150">
        <f t="shared" si="6"/>
        <v>0</v>
      </c>
      <c r="S75" s="148">
        <f t="shared" si="3"/>
        <v>0.74899829329306578</v>
      </c>
      <c r="T75" s="152" t="str">
        <f t="shared" si="4"/>
        <v xml:space="preserve"> -</v>
      </c>
    </row>
  </sheetData>
  <mergeCells count="3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4:B22"/>
    <mergeCell ref="C14:C16"/>
    <mergeCell ref="C18:C22"/>
    <mergeCell ref="D18:D21"/>
    <mergeCell ref="B24:B40"/>
    <mergeCell ref="C24:C26"/>
    <mergeCell ref="D24:D26"/>
    <mergeCell ref="C30:C40"/>
    <mergeCell ref="D30:D35"/>
    <mergeCell ref="D37:D40"/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Robayo</cp:lastModifiedBy>
  <cp:lastPrinted>2010-09-21T16:46:22Z</cp:lastPrinted>
  <dcterms:created xsi:type="dcterms:W3CDTF">2008-07-08T21:30:46Z</dcterms:created>
  <dcterms:modified xsi:type="dcterms:W3CDTF">2018-01-24T20:48:54Z</dcterms:modified>
</cp:coreProperties>
</file>