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<sst xmlns="http://schemas.openxmlformats.org/spreadsheetml/2006/main" count="132" uniqueCount="129">
  <si>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</si>
  <si>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</si>
  <si>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</si>
  <si>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</si>
  <si>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</si>
  <si>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</si>
  <si>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</si>
  <si>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</si>
  <si>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</si>
  <si>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</si>
  <si>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</si>
  <si>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</si>
  <si>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</si>
  <si>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</si>
  <si>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</si>
  <si>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</si>
  <si>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</si>
  <si>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</si>
  <si>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</si>
  <si>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</si>
  <si>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</si>
  <si>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</si>
  <si>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</si>
  <si>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</si>
  <si>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</si>
  <si>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</si>
  <si>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</si>
  <si>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personas en situación de discapacidad caracterizados según protocolo DANE.</t>
  </si>
  <si>
    <t>Número de planes municipales para la discapacidad acorde a la política pública mantenidos.</t>
  </si>
  <si>
    <t>Número de rutas de atención a población en condición y/o situación de discapacidad diseñadas e implementadas.</t>
  </si>
  <si>
    <t>Número de programas de promoción, prevención y vigilancia en salud en salud para población víctima.</t>
  </si>
  <si>
    <t>Cobertura en salud de la población víctima del conflicto armado.</t>
  </si>
  <si>
    <t>Porcentaje de cobertura universal de la población bumanguesa.</t>
  </si>
  <si>
    <t>Número de modelos de auditoría implementados y mantenidos a las empresas promotoras de servicios de salud.</t>
  </si>
  <si>
    <t>Porcentaje de las IPS y EPS con asesoría en la implementación de estrategias tales como: PAI, IAMI, AIEPI.</t>
  </si>
  <si>
    <t>Porcentaje de biológicos del Programa Ampliado de Inmunizaciones - PAI con cobertura de vacunación.</t>
  </si>
  <si>
    <t>Número de planes de choque de la mortalidad materna y perinatal implementadas y mantenidas.</t>
  </si>
  <si>
    <t>Número de pruebas de tamizaje realizadas para la detención de VIH/SIDA en población de alto riesgo.</t>
  </si>
  <si>
    <t>Número de estrategias de información, educación y comunicación - IEC diseñadas e implementadas para la promoción de sexualidad sana y prevención de embarazos en adolescentes.</t>
  </si>
  <si>
    <t>Número de estudios de prevalencia de uso de métodos anticonceptivos realizados en mujeres entre 15 y 19 años unidas y no unidas, sexualmente activas.</t>
  </si>
  <si>
    <t>Número de estrategias de información, educación y comunicación en salud bucal mantenidas.</t>
  </si>
  <si>
    <t>Número de planes territoriales de la política pública nacional de salud mental y de reducción del consumo de sustancias psicoactivas implementadas y mantenidas.</t>
  </si>
  <si>
    <t>Porcentaje de casos de tuberculosis que se presentan en el municipio monitoreados.</t>
  </si>
  <si>
    <t>Porcentaje de casos de accidentes por mordeduras (caninos y felinos) que se presentan en el municipio monitoreados.</t>
  </si>
  <si>
    <t>Número de campañas masivas realizadas para la vacunación de caninos y felinos en el municipio.</t>
  </si>
  <si>
    <t>Porcentaje de casos de notificación obligatoria con seguimiento realizados.</t>
  </si>
  <si>
    <t>Número de planes de seguridad alimentaria y nutricional mantenidos.</t>
  </si>
  <si>
    <t>Número de grupos mantenidos con la estrategia CARMEN.</t>
  </si>
  <si>
    <t>Número de estrategias educomunicativas mantenidas para la reducción del consumo de tabaco y alcohol en jóvenes escolarizados y no escolarizados.</t>
  </si>
  <si>
    <t>Número de defensorías del usuario del SGSSS implementadas y mantenidas.</t>
  </si>
  <si>
    <t>Porcentaje de quejas y/o peticiones de los usuarios del Sistema General de Seguridad Social en Salud (SGSSS) con recepción y trámite.</t>
  </si>
  <si>
    <t>Número de programas de salud sistematizados y mantenidos actualizados.</t>
  </si>
  <si>
    <t>Número de visitas de inspección, vigilancia y control a los establecimientos sujetos de vigilancia en saneamiento realizadas por parte de la Secretaría de Salud.</t>
  </si>
  <si>
    <t>Número de análisis de muestras de agua realizadas.</t>
  </si>
  <si>
    <t>Número de análisis microbiológicos de la calidad de los alimentos realizados en establecimientos gastronómicos y ventas ambulantes incluyendo establecimientos educativos.</t>
  </si>
  <si>
    <t>Número de estrategias de gestión integral para la prevención y control de dengue mantenidas.</t>
  </si>
  <si>
    <t>Porcentaje de avance en la reubicación del centro de zoonosis municipal.</t>
  </si>
  <si>
    <t>Número de plazas de mercado y asentamientos humanos del municipio con la aplicación mantenida de raticidas.</t>
  </si>
  <si>
    <t>Número de estrategias educativas y preventivas desarrolladas y mantenidas orientadas al control de la contaminación visual, auditiva, de calidad del aire, así como las relacionadas con el maltrato animal y comparendo ambiental.</t>
  </si>
  <si>
    <t>Número de esterilizaciones de caninos y felinos realizados en el municipio.</t>
  </si>
  <si>
    <t>Número de instituciones de salud apoyadas mediante la estrategia "hospital verde".</t>
  </si>
  <si>
    <t>Porcentaje de avance en la renovación del parque automotor para las acciones de inspección, vigilancia y control sanitario.</t>
  </si>
  <si>
    <t>Número de planes locales de seguridad laboral mantenidos para el mejoramiento de la seguridad en el trabajo y reduccuón de la enfermedad profesional.</t>
  </si>
  <si>
    <t>LO SOCIAL ES VITAL</t>
  </si>
  <si>
    <t>SALUD Y PROTECCIÓN SOCIAL</t>
  </si>
  <si>
    <t>DIMENSIÓN 1: SOSTENIBILIDAD SOCIAL Y ECONÓMICA</t>
  </si>
  <si>
    <t>POBLACIONES INCLUIDAS AL DESARROLLO SOSTENIBLE</t>
  </si>
  <si>
    <t>ATENCIÓN A POBLACIÓN EN SITUACIÓN O CONDICIÓN DE DISCAPACIDAD</t>
  </si>
  <si>
    <t>PREVENCIÓN, ATENCIÓN Y ASISTENCIA INTEGRAL A VÍCTIMAS DEL CONFLICTO INTERNO ARMADO</t>
  </si>
  <si>
    <t>Número de planes municipales de reducción del impacto de emergencias y desastres en salud formulados, ejecutados y evaluados.</t>
  </si>
  <si>
    <t>Número de estrategias diseñadas e implementadas que permita identificar las fuentes contaminantes de GEI en el municipio y efectuar el cálculo respectivo para la reducción de la huella de carbono.</t>
  </si>
  <si>
    <t>Número de estrategias educativas y pedagógicas desarrolladas con participación de la ciudadanía e instituciones públicas y privadas (día sin carro, ciclorutas, celebración días verde, etc) con la participación del CIDEA.</t>
  </si>
  <si>
    <t>Número de hectáreas reforestadas como medida compensatoria.</t>
  </si>
  <si>
    <t>Número de programas de eficiencia energética evaluados y puestos en marcha.</t>
  </si>
  <si>
    <t>Número de SIGAMs mantenidos en el municipio.</t>
  </si>
  <si>
    <t>Número de jornadas de control de contaminación del aire y desarrolladas por fuentes móviles en asocio con Dirección de Tránsito y la Autoridad Ambiental.</t>
  </si>
  <si>
    <t>Número de operativos de inspección y control de la contaminación por ruido desarrollados.</t>
  </si>
  <si>
    <t>Número de acciones de educación ambiental (ayueda, residuos sólidos, uso de energía, etc) implementadas para líderes, estudiantes, docentes, empresarios, promotores, etc articulandolas con el CIDEA.</t>
  </si>
  <si>
    <t>Número de acciones realizadas que conlleven a la implementación del edificio verde de la Alcaldía de Bucaramanga.</t>
  </si>
  <si>
    <t>Porcentaje de sancionados de las normas ambientales capacitados.</t>
  </si>
  <si>
    <t>Número de senderos ecológicos diseñados y delimitados (cerros orientales, circunvalar bosconia km 12 y escarpa occidental de la meseta de Bucaramanga).</t>
  </si>
  <si>
    <t>Número de parques y zonas verdes del municipio señalizadas.</t>
  </si>
  <si>
    <t>Número de estrategias asociadas a la silvicultura urbana implementadas.</t>
  </si>
  <si>
    <t>Número de invernaderos especializados construidos.</t>
  </si>
  <si>
    <t>Número de huertas caseras implementadas en el sector urbano del municipio.</t>
  </si>
  <si>
    <t>Número de prácticas sostenibles agropecuarias.</t>
  </si>
  <si>
    <t>Número de hectáreas de reforestación productora protectora establecidas.</t>
  </si>
  <si>
    <t>Número de hectáreas de áreas de recarga de acuíferos y bosques de galería conservadas y protegidas.</t>
  </si>
  <si>
    <t>CONOCIMIENTO, PREVENCIÓN Y REDUCCIÓN DEL RIESGO</t>
  </si>
  <si>
    <t>REDUCCIÓN DE EMISIONES GASES EEFECTO INVERNADERO - GEI EN LA CIUDAD</t>
  </si>
  <si>
    <t>IMPLEMENTACIÓN DEL SISTEMA DE GESTIÓN AMBIENTAL MUNICIPAL</t>
  </si>
  <si>
    <t>ESPACIOS PÚBLICOS SOSTENIBLES</t>
  </si>
  <si>
    <t>SEGURIDAD ALIMENTARIA Y EXTENSIÓN RURAL</t>
  </si>
  <si>
    <t>CONSERVACIÓN DE MICROCUENCAS Y ÁREAS PROTEGIDAS</t>
  </si>
  <si>
    <t>EN BUCARAMANGA EL CAMPO CUENTA</t>
  </si>
  <si>
    <t>BUCARAMANGA CIUDAD VERDE DE AMÉRICA LATINA</t>
  </si>
  <si>
    <t>BUCARAMANGA FRENTE A LA GESTIÓN INTEGRAL DEL RIESGO</t>
  </si>
  <si>
    <t>DIMENSIÓN 2: SOSTENIBILIDAD AMBIENTAL, CAMBIO CLIMÁTICO Y ORDENAMIENTO TERRITORIAL</t>
  </si>
  <si>
    <t>MEDIO AMBIENTE Y ORDENAMIENTO TERRITORIAL</t>
  </si>
  <si>
    <t>ASEGURAMIENTO UNIVERSAL DE LA POBLACIÓN BUMANGUESA</t>
  </si>
  <si>
    <t>SALUD PARA TODAS Y TODOS CON CALIDAD</t>
  </si>
  <si>
    <t>FORTALECIMIENTO DE LA SALUD PÚBLICA - ATENCIÓN PRIMARIA EN SALUD (APS)</t>
  </si>
  <si>
    <t>SANEAMIENTO Y ENTORNO SALUDABLE</t>
  </si>
  <si>
    <t>SEGURIDAD LABORAL</t>
  </si>
  <si>
    <t>Promover el desarrollo de acciones de identificación y atención a la población en situación y/o condición de discapacidad.</t>
  </si>
  <si>
    <t>Fomentar el aseguramiento universal y la calidad en la prestación de los servicos de salud.</t>
  </si>
  <si>
    <t>Implementar acciones de promoción de la salud y calidad de vida para los niños y niñas del municipio.</t>
  </si>
  <si>
    <t>Promover la salud bucal de los bumangueses.</t>
  </si>
  <si>
    <t>Desarrollar y evaluar acciones de educación, información, comunicación y movilización social con enfoque diferencial, para promover el ejercicio responsable de la sexualidad y la salud sexual y reproductiva.</t>
  </si>
  <si>
    <t>Coordinar con los diferentes sectores de la ciudad la implementación del plan de salud mental.</t>
  </si>
  <si>
    <t>Realizar seguimiento, monitoreo y evaluación a enfermedades transmisibles.</t>
  </si>
  <si>
    <t>Movilizar y coordinar acciones intersectoriales y con participación de la comunidad para la vacunación de caninos y felinos.</t>
  </si>
  <si>
    <t>Promover e implementar los planes de seguridad alimientaria y nutricional.</t>
  </si>
  <si>
    <t>Impelentar estrategias educomunicativas para la reducción del consumo de sustancias psicoactivas.</t>
  </si>
  <si>
    <t>Fortalecer el servicio de atención a los usuarios y su participación en el SGSSS.</t>
  </si>
  <si>
    <t>Fortalecer las acciones de inspección, vigilancia y control en saneamiento.</t>
  </si>
  <si>
    <t>Promover estrategias educomunicativas para el mejoramiento de las condicones ambientales del municipio.</t>
  </si>
  <si>
    <t>Coordinar y evaluar planes con acciones de promoción y prevención para el mejoramiento de la salud en el trabajo.</t>
  </si>
  <si>
    <t>Coordinar el plan de gestión del Riesgo municipal en salud para la atención de  emergencias y desastres.</t>
  </si>
  <si>
    <t>Coordinar estrategias pedagogicas con el fin de concientizar a la población bumanguesa en la reducción de GEI.</t>
  </si>
  <si>
    <t>Mantener acciones compensatorias para la reducción de gasesn efecto invernadero - GEI en Bucaramanga.</t>
  </si>
  <si>
    <t>Coordinar acciones de control de contaminación articuladamente.</t>
  </si>
  <si>
    <t>Mantener estrategias educativas ambientales en el municipio.</t>
  </si>
  <si>
    <t>Coordinar estrategias en convenio con la CDMB y con la AMB para la construcción de senderos ecológicos.</t>
  </si>
  <si>
    <t>Fomentar actividades que mantengan en buen estado los parques y zonas verdes del Municipio.</t>
  </si>
  <si>
    <t>Articular acciones de buenas prácticas en el area rural con entidades del sector agropecuario.</t>
  </si>
  <si>
    <t>Coordinar y monitorear acciones de forma estregica en convenio con la AMB para la conservación de bosques.</t>
  </si>
  <si>
    <t>Coordinar acciones de promoción prevención y control en salud para la población víctima de conflícto armado.</t>
  </si>
  <si>
    <t>PLAN DE ACCIÓN - SECRETARÍA DE SALUD Y AMBIENTE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</si>
</sst>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  <numFmt numFmtId="203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800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9" fontId="42" fillId="0" borderId="26" xfId="0" applyNumberFormat="1" applyFont="1" applyBorder="1" applyAlignment="1">
      <alignment horizontal="center" vertical="center" wrapText="1"/>
    </xf>
    <xf numFmtId="9" fontId="42" fillId="0" borderId="27" xfId="0" applyNumberFormat="1" applyFont="1" applyBorder="1" applyAlignment="1">
      <alignment horizontal="center" vertical="center" wrapText="1"/>
    </xf>
    <xf numFmtId="9" fontId="42" fillId="0" borderId="28" xfId="0" applyNumberFormat="1" applyFont="1" applyBorder="1" applyAlignment="1">
      <alignment horizontal="center" vertical="center" wrapText="1"/>
    </xf>
    <xf numFmtId="9" fontId="42" fillId="0" borderId="29" xfId="0" applyNumberFormat="1" applyFont="1" applyBorder="1" applyAlignment="1">
      <alignment horizontal="center" vertical="center" wrapText="1"/>
    </xf>
    <xf numFmtId="9" fontId="42" fillId="0" borderId="30" xfId="0" applyNumberFormat="1" applyFont="1" applyBorder="1" applyAlignment="1">
      <alignment horizontal="center" vertical="center" wrapText="1"/>
    </xf>
    <xf numFmtId="9" fontId="42" fillId="0" borderId="31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9" fontId="42" fillId="0" borderId="32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9" fontId="42" fillId="0" borderId="33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9" fontId="42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2" fillId="0" borderId="27" xfId="0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3" fontId="42" fillId="0" borderId="31" xfId="0" applyNumberFormat="1" applyFont="1" applyBorder="1" applyAlignment="1">
      <alignment horizontal="center" vertical="center" wrapText="1"/>
    </xf>
    <xf numFmtId="9" fontId="43" fillId="0" borderId="36" xfId="0" applyNumberFormat="1" applyFont="1" applyBorder="1" applyAlignment="1">
      <alignment horizontal="center" vertical="center" wrapText="1"/>
    </xf>
    <xf numFmtId="9" fontId="43" fillId="0" borderId="35" xfId="0" applyNumberFormat="1" applyFont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14" fontId="7" fillId="33" borderId="38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justify" vertical="center" wrapText="1"/>
    </xf>
    <xf numFmtId="3" fontId="7" fillId="33" borderId="38" xfId="0" applyNumberFormat="1" applyFont="1" applyFill="1" applyBorder="1" applyAlignment="1">
      <alignment horizontal="center" vertical="center" wrapText="1"/>
    </xf>
    <xf numFmtId="9" fontId="43" fillId="33" borderId="38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202" fontId="42" fillId="34" borderId="38" xfId="0" applyNumberFormat="1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justify" vertical="center" wrapText="1"/>
    </xf>
    <xf numFmtId="3" fontId="42" fillId="34" borderId="38" xfId="0" applyNumberFormat="1" applyFont="1" applyFill="1" applyBorder="1" applyAlignment="1">
      <alignment horizontal="center" vertical="center"/>
    </xf>
    <xf numFmtId="9" fontId="43" fillId="34" borderId="38" xfId="0" applyNumberFormat="1" applyFont="1" applyFill="1" applyBorder="1" applyAlignment="1">
      <alignment horizontal="center" vertical="center" wrapText="1"/>
    </xf>
    <xf numFmtId="9" fontId="42" fillId="34" borderId="38" xfId="0" applyNumberFormat="1" applyFont="1" applyFill="1" applyBorder="1" applyAlignment="1">
      <alignment horizontal="center" vertical="center" wrapText="1"/>
    </xf>
    <xf numFmtId="202" fontId="42" fillId="34" borderId="39" xfId="0" applyNumberFormat="1" applyFont="1" applyFill="1" applyBorder="1" applyAlignment="1">
      <alignment horizontal="center" vertical="center" wrapText="1"/>
    </xf>
    <xf numFmtId="0" fontId="42" fillId="35" borderId="40" xfId="0" applyFont="1" applyFill="1" applyBorder="1" applyAlignment="1">
      <alignment horizontal="center" vertical="center" wrapText="1"/>
    </xf>
    <xf numFmtId="0" fontId="42" fillId="35" borderId="38" xfId="0" applyFont="1" applyFill="1" applyBorder="1" applyAlignment="1">
      <alignment horizontal="center" vertical="center" wrapText="1"/>
    </xf>
    <xf numFmtId="202" fontId="42" fillId="35" borderId="38" xfId="0" applyNumberFormat="1" applyFont="1" applyFill="1" applyBorder="1" applyAlignment="1">
      <alignment horizontal="center" vertical="center" wrapText="1"/>
    </xf>
    <xf numFmtId="0" fontId="42" fillId="35" borderId="38" xfId="0" applyFont="1" applyFill="1" applyBorder="1" applyAlignment="1">
      <alignment/>
    </xf>
    <xf numFmtId="3" fontId="42" fillId="35" borderId="38" xfId="0" applyNumberFormat="1" applyFont="1" applyFill="1" applyBorder="1" applyAlignment="1">
      <alignment horizontal="center" vertical="center" wrapText="1"/>
    </xf>
    <xf numFmtId="9" fontId="43" fillId="35" borderId="38" xfId="0" applyNumberFormat="1" applyFont="1" applyFill="1" applyBorder="1" applyAlignment="1">
      <alignment horizontal="center" vertical="center" wrapText="1"/>
    </xf>
    <xf numFmtId="9" fontId="42" fillId="35" borderId="38" xfId="0" applyNumberFormat="1" applyFont="1" applyFill="1" applyBorder="1" applyAlignment="1">
      <alignment horizontal="center" vertical="center" wrapText="1"/>
    </xf>
    <xf numFmtId="0" fontId="42" fillId="35" borderId="38" xfId="0" applyFont="1" applyFill="1" applyBorder="1" applyAlignment="1">
      <alignment horizontal="justify" vertical="center" wrapText="1"/>
    </xf>
    <xf numFmtId="202" fontId="42" fillId="35" borderId="39" xfId="0" applyNumberFormat="1" applyFont="1" applyFill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justify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9" fontId="43" fillId="0" borderId="37" xfId="0" applyNumberFormat="1" applyFont="1" applyBorder="1" applyAlignment="1">
      <alignment horizontal="center" vertical="center" wrapText="1"/>
    </xf>
    <xf numFmtId="9" fontId="44" fillId="36" borderId="42" xfId="0" applyNumberFormat="1" applyFont="1" applyFill="1" applyBorder="1" applyAlignment="1">
      <alignment horizontal="center" vertical="center"/>
    </xf>
    <xf numFmtId="9" fontId="44" fillId="36" borderId="43" xfId="0" applyNumberFormat="1" applyFont="1" applyFill="1" applyBorder="1" applyAlignment="1">
      <alignment horizontal="center" vertical="center"/>
    </xf>
    <xf numFmtId="3" fontId="44" fillId="36" borderId="42" xfId="0" applyNumberFormat="1" applyFont="1" applyFill="1" applyBorder="1" applyAlignment="1">
      <alignment horizontal="center" vertical="center"/>
    </xf>
    <xf numFmtId="3" fontId="44" fillId="36" borderId="44" xfId="0" applyNumberFormat="1" applyFont="1" applyFill="1" applyBorder="1" applyAlignment="1">
      <alignment horizontal="center" vertical="center"/>
    </xf>
    <xf numFmtId="202" fontId="42" fillId="0" borderId="17" xfId="0" applyNumberFormat="1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3" fontId="42" fillId="0" borderId="45" xfId="0" applyNumberFormat="1" applyFont="1" applyBorder="1" applyAlignment="1">
      <alignment horizontal="center" vertical="center" wrapText="1"/>
    </xf>
    <xf numFmtId="9" fontId="43" fillId="0" borderId="46" xfId="0" applyNumberFormat="1" applyFont="1" applyBorder="1" applyAlignment="1">
      <alignment horizontal="center" vertical="center" wrapText="1"/>
    </xf>
    <xf numFmtId="9" fontId="42" fillId="0" borderId="47" xfId="0" applyNumberFormat="1" applyFont="1" applyBorder="1" applyAlignment="1">
      <alignment horizontal="center" vertical="center" wrapText="1"/>
    </xf>
    <xf numFmtId="9" fontId="42" fillId="0" borderId="45" xfId="0" applyNumberFormat="1" applyFont="1" applyBorder="1" applyAlignment="1">
      <alignment horizontal="center" vertical="center" wrapText="1"/>
    </xf>
    <xf numFmtId="3" fontId="42" fillId="0" borderId="48" xfId="0" applyNumberFormat="1" applyFont="1" applyBorder="1" applyAlignment="1">
      <alignment horizontal="center" vertical="center" wrapText="1"/>
    </xf>
    <xf numFmtId="9" fontId="42" fillId="0" borderId="17" xfId="0" applyNumberFormat="1" applyFont="1" applyBorder="1" applyAlignment="1">
      <alignment horizontal="center" vertical="center" wrapText="1"/>
    </xf>
    <xf numFmtId="9" fontId="42" fillId="0" borderId="49" xfId="0" applyNumberFormat="1" applyFont="1" applyBorder="1" applyAlignment="1">
      <alignment horizontal="center" vertical="center" wrapText="1"/>
    </xf>
    <xf numFmtId="0" fontId="42" fillId="0" borderId="47" xfId="0" applyFont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center" vertical="center" wrapText="1"/>
    </xf>
    <xf numFmtId="14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9" fontId="43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 wrapText="1"/>
    </xf>
    <xf numFmtId="9" fontId="43" fillId="0" borderId="51" xfId="0" applyNumberFormat="1" applyFont="1" applyBorder="1" applyAlignment="1">
      <alignment horizontal="center" vertical="center" wrapText="1"/>
    </xf>
    <xf numFmtId="9" fontId="42" fillId="0" borderId="52" xfId="0" applyNumberFormat="1" applyFont="1" applyBorder="1" applyAlignment="1">
      <alignment horizontal="center" vertical="center" wrapText="1"/>
    </xf>
    <xf numFmtId="3" fontId="42" fillId="0" borderId="52" xfId="0" applyNumberFormat="1" applyFont="1" applyBorder="1" applyAlignment="1">
      <alignment horizontal="center" vertical="center" wrapText="1"/>
    </xf>
    <xf numFmtId="9" fontId="42" fillId="0" borderId="53" xfId="0" applyNumberFormat="1" applyFont="1" applyBorder="1" applyAlignment="1">
      <alignment horizontal="center"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202" fontId="42" fillId="0" borderId="29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18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202" fontId="42" fillId="0" borderId="45" xfId="0" applyNumberFormat="1" applyFont="1" applyBorder="1" applyAlignment="1">
      <alignment horizontal="center" vertical="center" wrapText="1"/>
    </xf>
    <xf numFmtId="0" fontId="42" fillId="0" borderId="28" xfId="0" applyFont="1" applyBorder="1" applyAlignment="1">
      <alignment horizontal="justify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9" fontId="44" fillId="36" borderId="54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 wrapText="1"/>
    </xf>
    <xf numFmtId="3" fontId="42" fillId="0" borderId="25" xfId="0" applyNumberFormat="1" applyFont="1" applyFill="1" applyBorder="1" applyAlignment="1">
      <alignment horizontal="center" vertical="center" wrapText="1"/>
    </xf>
    <xf numFmtId="3" fontId="42" fillId="0" borderId="24" xfId="0" applyNumberFormat="1" applyFont="1" applyFill="1" applyBorder="1" applyAlignment="1">
      <alignment horizontal="center" vertical="center" wrapText="1"/>
    </xf>
    <xf numFmtId="9" fontId="42" fillId="0" borderId="52" xfId="0" applyNumberFormat="1" applyFont="1" applyFill="1" applyBorder="1" applyAlignment="1">
      <alignment horizontal="center" vertical="center" wrapText="1"/>
    </xf>
    <xf numFmtId="3" fontId="42" fillId="0" borderId="29" xfId="0" applyNumberFormat="1" applyFont="1" applyFill="1" applyBorder="1" applyAlignment="1">
      <alignment horizontal="center" vertical="center" wrapText="1"/>
    </xf>
    <xf numFmtId="3" fontId="42" fillId="0" borderId="52" xfId="0" applyNumberFormat="1" applyFont="1" applyFill="1" applyBorder="1" applyAlignment="1">
      <alignment horizontal="center" vertical="center" wrapText="1"/>
    </xf>
    <xf numFmtId="202" fontId="42" fillId="0" borderId="29" xfId="0" applyNumberFormat="1" applyFont="1" applyBorder="1" applyAlignment="1">
      <alignment horizontal="center" vertical="center" wrapText="1"/>
    </xf>
    <xf numFmtId="202" fontId="42" fillId="0" borderId="20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18" xfId="0" applyNumberFormat="1" applyFont="1" applyBorder="1" applyAlignment="1">
      <alignment horizontal="center" vertical="center" wrapText="1"/>
    </xf>
    <xf numFmtId="202" fontId="42" fillId="0" borderId="27" xfId="0" applyNumberFormat="1" applyFont="1" applyBorder="1" applyAlignment="1">
      <alignment horizontal="center" vertical="center" wrapText="1"/>
    </xf>
    <xf numFmtId="202" fontId="42" fillId="0" borderId="31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202" fontId="42" fillId="0" borderId="45" xfId="0" applyNumberFormat="1" applyFont="1" applyBorder="1" applyAlignment="1">
      <alignment horizontal="center" vertical="center" wrapText="1"/>
    </xf>
    <xf numFmtId="202" fontId="42" fillId="0" borderId="33" xfId="0" applyNumberFormat="1" applyFont="1" applyBorder="1" applyAlignment="1">
      <alignment horizontal="center" vertical="center" wrapText="1"/>
    </xf>
    <xf numFmtId="202" fontId="42" fillId="0" borderId="32" xfId="0" applyNumberFormat="1" applyFont="1" applyBorder="1" applyAlignment="1">
      <alignment horizontal="center" vertical="center" wrapText="1"/>
    </xf>
    <xf numFmtId="0" fontId="42" fillId="0" borderId="28" xfId="0" applyFont="1" applyBorder="1" applyAlignment="1">
      <alignment horizontal="justify" vertical="center" wrapText="1"/>
    </xf>
    <xf numFmtId="0" fontId="42" fillId="0" borderId="30" xfId="0" applyFont="1" applyBorder="1" applyAlignment="1">
      <alignment horizontal="justify" vertical="center" wrapText="1"/>
    </xf>
    <xf numFmtId="0" fontId="42" fillId="0" borderId="22" xfId="0" applyFont="1" applyBorder="1" applyAlignment="1">
      <alignment horizontal="justify" vertical="center" wrapText="1"/>
    </xf>
    <xf numFmtId="0" fontId="42" fillId="0" borderId="26" xfId="0" applyFont="1" applyBorder="1" applyAlignment="1">
      <alignment horizontal="justify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1419225</xdr:colOff>
      <xdr:row>1</xdr:row>
      <xdr:rowOff>123825</xdr:rowOff>
    </xdr:from>
    <xdr:to>
      <xdr:col>18</xdr:col>
      <xdr:colOff>695325</xdr:colOff>
      <xdr:row>4</xdr:row>
      <xdr:rowOff>95250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30800" y="304800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695325</xdr:colOff>
      <xdr:row>0</xdr:row>
      <xdr:rowOff>142875</xdr:rowOff>
    </xdr:from>
    <xdr:to>
      <xdr:col>7</xdr:col>
      <xdr:colOff>942975</xdr:colOff>
      <xdr:row>5</xdr:row>
      <xdr:rowOff>85725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42875"/>
          <a:ext cx="1143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0">
        <row r="137">
          <cell r="X137">
            <v>5000</v>
          </cell>
        </row>
        <row r="138">
          <cell r="X138">
            <v>1</v>
          </cell>
        </row>
        <row r="139">
          <cell r="X139">
            <v>0</v>
          </cell>
        </row>
        <row r="177">
          <cell r="X177">
            <v>1</v>
          </cell>
        </row>
        <row r="178">
          <cell r="X178">
            <v>1</v>
          </cell>
        </row>
        <row r="186">
          <cell r="X186">
            <v>1</v>
          </cell>
        </row>
        <row r="187">
          <cell r="X187">
            <v>1</v>
          </cell>
        </row>
        <row r="188">
          <cell r="X188">
            <v>1</v>
          </cell>
        </row>
        <row r="189">
          <cell r="X189">
            <v>0.97</v>
          </cell>
        </row>
        <row r="190">
          <cell r="X190">
            <v>1</v>
          </cell>
        </row>
        <row r="191">
          <cell r="X191">
            <v>300</v>
          </cell>
        </row>
        <row r="192">
          <cell r="X192">
            <v>1</v>
          </cell>
        </row>
        <row r="193">
          <cell r="X193">
            <v>0</v>
          </cell>
        </row>
        <row r="194">
          <cell r="X194">
            <v>3</v>
          </cell>
        </row>
        <row r="195">
          <cell r="X195">
            <v>1</v>
          </cell>
        </row>
        <row r="196">
          <cell r="X196">
            <v>1</v>
          </cell>
        </row>
        <row r="197">
          <cell r="X197">
            <v>1</v>
          </cell>
        </row>
        <row r="198">
          <cell r="X198">
            <v>1</v>
          </cell>
        </row>
        <row r="199">
          <cell r="X199">
            <v>1</v>
          </cell>
        </row>
        <row r="200">
          <cell r="X200">
            <v>1</v>
          </cell>
        </row>
        <row r="201">
          <cell r="X201">
            <v>160</v>
          </cell>
        </row>
        <row r="202">
          <cell r="X202">
            <v>1</v>
          </cell>
        </row>
        <row r="203">
          <cell r="X203">
            <v>1</v>
          </cell>
        </row>
        <row r="204">
          <cell r="X204">
            <v>1</v>
          </cell>
        </row>
        <row r="205">
          <cell r="X205">
            <v>3</v>
          </cell>
        </row>
        <row r="219">
          <cell r="X219">
            <v>9250</v>
          </cell>
        </row>
        <row r="220">
          <cell r="X220">
            <v>2000</v>
          </cell>
        </row>
        <row r="221">
          <cell r="X221">
            <v>500</v>
          </cell>
        </row>
        <row r="222">
          <cell r="X222">
            <v>1</v>
          </cell>
        </row>
        <row r="223">
          <cell r="X223">
            <v>0.33</v>
          </cell>
        </row>
        <row r="224">
          <cell r="X224">
            <v>10</v>
          </cell>
        </row>
        <row r="225">
          <cell r="X225">
            <v>1</v>
          </cell>
        </row>
        <row r="226">
          <cell r="X226">
            <v>3150</v>
          </cell>
        </row>
        <row r="227">
          <cell r="X227">
            <v>2</v>
          </cell>
        </row>
        <row r="228">
          <cell r="X228">
            <v>0.4</v>
          </cell>
        </row>
        <row r="229">
          <cell r="X229">
            <v>1</v>
          </cell>
        </row>
      </sheetData>
      <sheetData sheetId="1">
        <row r="21">
          <cell r="X21">
            <v>1</v>
          </cell>
        </row>
        <row r="27">
          <cell r="X27">
            <v>1</v>
          </cell>
        </row>
        <row r="28">
          <cell r="X28">
            <v>1</v>
          </cell>
        </row>
        <row r="29">
          <cell r="X29">
            <v>90</v>
          </cell>
        </row>
        <row r="30">
          <cell r="X30">
            <v>0</v>
          </cell>
        </row>
        <row r="40">
          <cell r="X40">
            <v>1</v>
          </cell>
        </row>
        <row r="41">
          <cell r="X41">
            <v>10</v>
          </cell>
        </row>
        <row r="42">
          <cell r="X42">
            <v>15</v>
          </cell>
        </row>
        <row r="43">
          <cell r="X43">
            <v>1250</v>
          </cell>
        </row>
        <row r="44">
          <cell r="X44">
            <v>2</v>
          </cell>
        </row>
        <row r="45">
          <cell r="X45">
            <v>1</v>
          </cell>
        </row>
        <row r="48">
          <cell r="X48">
            <v>1</v>
          </cell>
        </row>
        <row r="49">
          <cell r="X49">
            <v>25</v>
          </cell>
        </row>
        <row r="50">
          <cell r="X50">
            <v>0</v>
          </cell>
        </row>
        <row r="71">
          <cell r="X71">
            <v>3</v>
          </cell>
        </row>
        <row r="72">
          <cell r="X72">
            <v>5</v>
          </cell>
        </row>
        <row r="73">
          <cell r="X73">
            <v>1</v>
          </cell>
        </row>
        <row r="74">
          <cell r="X74">
            <v>57</v>
          </cell>
        </row>
        <row r="75">
          <cell r="X75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47" t="s">
        <v>25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2:21" ht="18.75" customHeight="1">
      <c r="B3" s="147" t="s">
        <v>26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1" ht="18.75" customHeight="1">
      <c r="B4" s="147" t="s">
        <v>128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2014</v>
      </c>
      <c r="C8" s="8">
        <v>42004</v>
      </c>
      <c r="D8" s="7"/>
      <c r="E8" s="148" t="s">
        <v>3</v>
      </c>
      <c r="F8" s="149"/>
      <c r="G8" s="149"/>
      <c r="H8" s="149"/>
      <c r="I8" s="149"/>
      <c r="J8" s="150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51" t="s">
        <v>23</v>
      </c>
      <c r="C9" s="154" t="s">
        <v>24</v>
      </c>
      <c r="D9" s="151" t="s">
        <v>0</v>
      </c>
      <c r="E9" s="156" t="s">
        <v>22</v>
      </c>
      <c r="F9" s="159" t="s">
        <v>4</v>
      </c>
      <c r="G9" s="159"/>
      <c r="H9" s="159" t="s">
        <v>5</v>
      </c>
      <c r="I9" s="159"/>
      <c r="J9" s="161"/>
      <c r="K9" s="37"/>
      <c r="L9" s="156" t="s">
        <v>6</v>
      </c>
      <c r="M9" s="161"/>
      <c r="N9" s="165" t="s">
        <v>15</v>
      </c>
      <c r="O9" s="166"/>
      <c r="P9" s="167"/>
      <c r="Q9" s="167"/>
      <c r="R9" s="167"/>
      <c r="S9" s="156" t="s">
        <v>7</v>
      </c>
      <c r="T9" s="159"/>
      <c r="U9" s="161"/>
    </row>
    <row r="10" spans="2:21" ht="15" customHeight="1">
      <c r="B10" s="152"/>
      <c r="C10" s="155"/>
      <c r="D10" s="152"/>
      <c r="E10" s="157"/>
      <c r="F10" s="160"/>
      <c r="G10" s="160"/>
      <c r="H10" s="160"/>
      <c r="I10" s="160"/>
      <c r="J10" s="162"/>
      <c r="K10" s="38"/>
      <c r="L10" s="157"/>
      <c r="M10" s="162"/>
      <c r="N10" s="168"/>
      <c r="O10" s="169"/>
      <c r="P10" s="170"/>
      <c r="Q10" s="170"/>
      <c r="R10" s="170"/>
      <c r="S10" s="157"/>
      <c r="T10" s="160"/>
      <c r="U10" s="162"/>
    </row>
    <row r="11" spans="2:21" ht="15" customHeight="1">
      <c r="B11" s="152"/>
      <c r="C11" s="155"/>
      <c r="D11" s="152"/>
      <c r="E11" s="157"/>
      <c r="F11" s="160"/>
      <c r="G11" s="160"/>
      <c r="H11" s="160" t="s">
        <v>8</v>
      </c>
      <c r="I11" s="172" t="s">
        <v>1</v>
      </c>
      <c r="J11" s="163" t="s">
        <v>9</v>
      </c>
      <c r="K11" s="39"/>
      <c r="L11" s="174" t="s">
        <v>10</v>
      </c>
      <c r="M11" s="176" t="s">
        <v>11</v>
      </c>
      <c r="N11" s="168"/>
      <c r="O11" s="169"/>
      <c r="P11" s="170"/>
      <c r="Q11" s="170"/>
      <c r="R11" s="170"/>
      <c r="S11" s="157"/>
      <c r="T11" s="160"/>
      <c r="U11" s="162"/>
    </row>
    <row r="12" spans="2:21" ht="37.5" customHeight="1" thickBot="1">
      <c r="B12" s="153"/>
      <c r="C12" s="155"/>
      <c r="D12" s="153"/>
      <c r="E12" s="158"/>
      <c r="F12" s="13" t="s">
        <v>12</v>
      </c>
      <c r="G12" s="13" t="s">
        <v>13</v>
      </c>
      <c r="H12" s="171"/>
      <c r="I12" s="173"/>
      <c r="J12" s="164"/>
      <c r="K12" s="40"/>
      <c r="L12" s="175"/>
      <c r="M12" s="177"/>
      <c r="N12" s="17" t="s">
        <v>19</v>
      </c>
      <c r="O12" s="14" t="s">
        <v>20</v>
      </c>
      <c r="P12" s="15" t="s">
        <v>21</v>
      </c>
      <c r="Q12" s="15" t="s">
        <v>17</v>
      </c>
      <c r="R12" s="15" t="s">
        <v>18</v>
      </c>
      <c r="S12" s="18" t="s">
        <v>14</v>
      </c>
      <c r="T12" s="13" t="s">
        <v>12</v>
      </c>
      <c r="U12" s="16" t="s">
        <v>13</v>
      </c>
    </row>
    <row r="13" spans="2:21" ht="44.25" customHeight="1">
      <c r="B13" s="139" t="s">
        <v>65</v>
      </c>
      <c r="C13" s="139" t="s">
        <v>63</v>
      </c>
      <c r="D13" s="139" t="s">
        <v>66</v>
      </c>
      <c r="E13" s="146" t="s">
        <v>67</v>
      </c>
      <c r="F13" s="104">
        <v>41640</v>
      </c>
      <c r="G13" s="104">
        <v>42004</v>
      </c>
      <c r="H13" s="10" t="s">
        <v>27</v>
      </c>
      <c r="I13" s="19">
        <f>+'[1]DIMENSIÓN 1'!X137</f>
        <v>5000</v>
      </c>
      <c r="J13" s="41">
        <v>5000</v>
      </c>
      <c r="K13" s="45">
        <f>+J13/I13</f>
        <v>1</v>
      </c>
      <c r="L13" s="25">
        <f>DAYS360(F13,$C$8)/DAYS360(F13,G13)</f>
        <v>1</v>
      </c>
      <c r="M13" s="26">
        <f>IF(I13=0," -",IF(K13&gt;100%,100%,K13))</f>
        <v>1</v>
      </c>
      <c r="N13" s="22">
        <v>105396</v>
      </c>
      <c r="O13" s="19">
        <v>105396</v>
      </c>
      <c r="P13" s="19">
        <v>0</v>
      </c>
      <c r="Q13" s="33">
        <f>IF(N13=0," -",O13/N13)</f>
        <v>1</v>
      </c>
      <c r="R13" s="34" t="str">
        <f>IF(P13=0," -",IF(O13=0,100%,P13/O13))</f>
        <v> -</v>
      </c>
      <c r="S13" s="133" t="s">
        <v>104</v>
      </c>
      <c r="T13" s="125">
        <v>41640</v>
      </c>
      <c r="U13" s="123">
        <v>42004</v>
      </c>
    </row>
    <row r="14" spans="2:21" ht="44.25" customHeight="1">
      <c r="B14" s="140"/>
      <c r="C14" s="140"/>
      <c r="D14" s="140"/>
      <c r="E14" s="137"/>
      <c r="F14" s="102">
        <v>41640</v>
      </c>
      <c r="G14" s="102">
        <v>42004</v>
      </c>
      <c r="H14" s="9" t="s">
        <v>28</v>
      </c>
      <c r="I14" s="20">
        <f>+'[1]DIMENSIÓN 1'!X138</f>
        <v>1</v>
      </c>
      <c r="J14" s="42">
        <v>1</v>
      </c>
      <c r="K14" s="44">
        <f>+J14/I14</f>
        <v>1</v>
      </c>
      <c r="L14" s="27">
        <f>DAYS360(F14,$C$8)/DAYS360(F14,G14)</f>
        <v>1</v>
      </c>
      <c r="M14" s="28">
        <f>IF(I14=0," -",IF(K14&gt;100%,100%,K14))</f>
        <v>1</v>
      </c>
      <c r="N14" s="23">
        <v>28600</v>
      </c>
      <c r="O14" s="20">
        <v>27300</v>
      </c>
      <c r="P14" s="20">
        <v>0</v>
      </c>
      <c r="Q14" s="31">
        <f>IF(N14=0," -",O14/N14)</f>
        <v>0.9545454545454546</v>
      </c>
      <c r="R14" s="32" t="str">
        <f>IF(P14=0," -",IF(O14=0,100%,P14/O14))</f>
        <v> -</v>
      </c>
      <c r="S14" s="130"/>
      <c r="T14" s="121"/>
      <c r="U14" s="119"/>
    </row>
    <row r="15" spans="2:21" ht="44.25" customHeight="1" thickBot="1">
      <c r="B15" s="140"/>
      <c r="C15" s="140"/>
      <c r="D15" s="140"/>
      <c r="E15" s="138"/>
      <c r="F15" s="103">
        <v>41640</v>
      </c>
      <c r="G15" s="103">
        <v>42004</v>
      </c>
      <c r="H15" s="72" t="s">
        <v>29</v>
      </c>
      <c r="I15" s="70">
        <f>+'[1]DIMENSIÓN 1'!X139</f>
        <v>0</v>
      </c>
      <c r="J15" s="73">
        <v>0</v>
      </c>
      <c r="K15" s="74" t="e">
        <f aca="true" t="shared" si="0" ref="K15:K72">+J15/I15</f>
        <v>#DIV/0!</v>
      </c>
      <c r="L15" s="69">
        <f>DAYS360(F15,$C$8)/DAYS360(F15,G15)</f>
        <v>1</v>
      </c>
      <c r="M15" s="30" t="str">
        <f aca="true" t="shared" si="1" ref="M15:M72">IF(I15=0," -",IF(K15&gt;100%,100%,K15))</f>
        <v> -</v>
      </c>
      <c r="N15" s="24">
        <v>0</v>
      </c>
      <c r="O15" s="21">
        <v>0</v>
      </c>
      <c r="P15" s="21">
        <v>0</v>
      </c>
      <c r="Q15" s="35" t="str">
        <f aca="true" t="shared" si="2" ref="Q15:Q73">IF(N15=0," -",O15/N15)</f>
        <v> -</v>
      </c>
      <c r="R15" s="30" t="str">
        <f aca="true" t="shared" si="3" ref="R15:R73">IF(P15=0," -",IF(O15=0,100%,P15/O15))</f>
        <v> -</v>
      </c>
      <c r="S15" s="132"/>
      <c r="T15" s="122"/>
      <c r="U15" s="120"/>
    </row>
    <row r="16" spans="2:21" ht="44.25" customHeight="1">
      <c r="B16" s="140"/>
      <c r="C16" s="140"/>
      <c r="D16" s="140"/>
      <c r="E16" s="134" t="s">
        <v>68</v>
      </c>
      <c r="F16" s="104">
        <v>41640</v>
      </c>
      <c r="G16" s="104">
        <v>42004</v>
      </c>
      <c r="H16" s="10" t="s">
        <v>30</v>
      </c>
      <c r="I16" s="19">
        <f>+'[1]DIMENSIÓN 1'!X177</f>
        <v>1</v>
      </c>
      <c r="J16" s="41">
        <v>1</v>
      </c>
      <c r="K16" s="45">
        <f t="shared" si="0"/>
        <v>1</v>
      </c>
      <c r="L16" s="25">
        <f>DAYS360(F16,$C$8)/DAYS360(F16,G16)</f>
        <v>1</v>
      </c>
      <c r="M16" s="84">
        <f t="shared" si="1"/>
        <v>1</v>
      </c>
      <c r="N16" s="85">
        <v>159500</v>
      </c>
      <c r="O16" s="80">
        <v>36050</v>
      </c>
      <c r="P16" s="80">
        <v>0</v>
      </c>
      <c r="Q16" s="86">
        <f t="shared" si="2"/>
        <v>0.22601880877742947</v>
      </c>
      <c r="R16" s="87" t="str">
        <f t="shared" si="3"/>
        <v> -</v>
      </c>
      <c r="S16" s="133" t="s">
        <v>127</v>
      </c>
      <c r="T16" s="125">
        <v>41640</v>
      </c>
      <c r="U16" s="123">
        <v>42004</v>
      </c>
    </row>
    <row r="17" spans="2:21" ht="39" customHeight="1" thickBot="1">
      <c r="B17" s="140"/>
      <c r="C17" s="142"/>
      <c r="D17" s="142"/>
      <c r="E17" s="135"/>
      <c r="F17" s="105">
        <v>41640</v>
      </c>
      <c r="G17" s="105">
        <v>42004</v>
      </c>
      <c r="H17" s="11" t="s">
        <v>31</v>
      </c>
      <c r="I17" s="35">
        <f>+'[1]DIMENSIÓN 1'!X178</f>
        <v>1</v>
      </c>
      <c r="J17" s="30">
        <v>1</v>
      </c>
      <c r="K17" s="96">
        <f t="shared" si="0"/>
        <v>1</v>
      </c>
      <c r="L17" s="29">
        <f>DAYS360(F17,$C$8)/DAYS360(F17,G17)</f>
        <v>1</v>
      </c>
      <c r="M17" s="28">
        <f t="shared" si="1"/>
        <v>1</v>
      </c>
      <c r="N17" s="24">
        <v>5311957</v>
      </c>
      <c r="O17" s="21">
        <v>3983968</v>
      </c>
      <c r="P17" s="21">
        <v>0</v>
      </c>
      <c r="Q17" s="31">
        <f t="shared" si="2"/>
        <v>0.750000047063634</v>
      </c>
      <c r="R17" s="32" t="str">
        <f t="shared" si="3"/>
        <v> -</v>
      </c>
      <c r="S17" s="131"/>
      <c r="T17" s="126"/>
      <c r="U17" s="124"/>
    </row>
    <row r="18" spans="2:21" ht="11.25" customHeight="1" thickBot="1">
      <c r="B18" s="140"/>
      <c r="C18" s="53"/>
      <c r="D18" s="53"/>
      <c r="E18" s="53"/>
      <c r="F18" s="54"/>
      <c r="G18" s="54"/>
      <c r="H18" s="55"/>
      <c r="I18" s="56"/>
      <c r="J18" s="56"/>
      <c r="K18" s="57"/>
      <c r="L18" s="58"/>
      <c r="M18" s="58"/>
      <c r="N18" s="56"/>
      <c r="O18" s="56"/>
      <c r="P18" s="56"/>
      <c r="Q18" s="56"/>
      <c r="R18" s="56"/>
      <c r="S18" s="55"/>
      <c r="T18" s="54"/>
      <c r="U18" s="59"/>
    </row>
    <row r="19" spans="2:21" ht="29.25" customHeight="1">
      <c r="B19" s="140"/>
      <c r="C19" s="139" t="s">
        <v>64</v>
      </c>
      <c r="D19" s="139" t="s">
        <v>100</v>
      </c>
      <c r="E19" s="137" t="s">
        <v>99</v>
      </c>
      <c r="F19" s="102">
        <v>41640</v>
      </c>
      <c r="G19" s="102">
        <v>42004</v>
      </c>
      <c r="H19" s="9" t="s">
        <v>32</v>
      </c>
      <c r="I19" s="31">
        <f>+'[1]DIMENSIÓN 1'!X186</f>
        <v>1</v>
      </c>
      <c r="J19" s="28">
        <v>1</v>
      </c>
      <c r="K19" s="44">
        <f t="shared" si="0"/>
        <v>1</v>
      </c>
      <c r="L19" s="27">
        <f aca="true" t="shared" si="4" ref="L19:L38">DAYS360(F19,$C$8)/DAYS360(F19,G19)</f>
        <v>1</v>
      </c>
      <c r="M19" s="28">
        <f t="shared" si="1"/>
        <v>1</v>
      </c>
      <c r="N19" s="23">
        <v>134554998</v>
      </c>
      <c r="O19" s="20">
        <v>64394871</v>
      </c>
      <c r="P19" s="20">
        <v>0</v>
      </c>
      <c r="Q19" s="31">
        <f t="shared" si="2"/>
        <v>0.4785765817483792</v>
      </c>
      <c r="R19" s="32" t="str">
        <f t="shared" si="3"/>
        <v> -</v>
      </c>
      <c r="S19" s="130" t="s">
        <v>105</v>
      </c>
      <c r="T19" s="121">
        <v>41640</v>
      </c>
      <c r="U19" s="119">
        <v>42004</v>
      </c>
    </row>
    <row r="20" spans="2:21" ht="44.25" customHeight="1" thickBot="1">
      <c r="B20" s="140"/>
      <c r="C20" s="140"/>
      <c r="D20" s="140"/>
      <c r="E20" s="138"/>
      <c r="F20" s="103">
        <v>41640</v>
      </c>
      <c r="G20" s="103">
        <v>42004</v>
      </c>
      <c r="H20" s="72" t="s">
        <v>33</v>
      </c>
      <c r="I20" s="70">
        <f>+'[1]DIMENSIÓN 1'!X187</f>
        <v>1</v>
      </c>
      <c r="J20" s="73">
        <v>1</v>
      </c>
      <c r="K20" s="74">
        <f t="shared" si="0"/>
        <v>1</v>
      </c>
      <c r="L20" s="69">
        <f t="shared" si="4"/>
        <v>1</v>
      </c>
      <c r="M20" s="30">
        <f t="shared" si="1"/>
        <v>1</v>
      </c>
      <c r="N20" s="24">
        <v>495188</v>
      </c>
      <c r="O20" s="21">
        <v>300300</v>
      </c>
      <c r="P20" s="21">
        <v>0</v>
      </c>
      <c r="Q20" s="35">
        <f t="shared" si="2"/>
        <v>0.6064363433685792</v>
      </c>
      <c r="R20" s="30" t="str">
        <f t="shared" si="3"/>
        <v> -</v>
      </c>
      <c r="S20" s="132"/>
      <c r="T20" s="122"/>
      <c r="U20" s="120"/>
    </row>
    <row r="21" spans="2:21" ht="44.25" customHeight="1">
      <c r="B21" s="140"/>
      <c r="C21" s="140"/>
      <c r="D21" s="141"/>
      <c r="E21" s="134" t="s">
        <v>101</v>
      </c>
      <c r="F21" s="104">
        <v>41640</v>
      </c>
      <c r="G21" s="104">
        <v>42004</v>
      </c>
      <c r="H21" s="10" t="s">
        <v>34</v>
      </c>
      <c r="I21" s="33">
        <f>+'[1]DIMENSIÓN 1'!X188</f>
        <v>1</v>
      </c>
      <c r="J21" s="26">
        <v>0.8</v>
      </c>
      <c r="K21" s="45">
        <f t="shared" si="0"/>
        <v>0.8</v>
      </c>
      <c r="L21" s="25">
        <f t="shared" si="4"/>
        <v>1</v>
      </c>
      <c r="M21" s="84">
        <f t="shared" si="1"/>
        <v>0.8</v>
      </c>
      <c r="N21" s="85">
        <v>148700</v>
      </c>
      <c r="O21" s="80">
        <v>37100</v>
      </c>
      <c r="P21" s="80">
        <v>0</v>
      </c>
      <c r="Q21" s="86">
        <f t="shared" si="2"/>
        <v>0.24949562878278414</v>
      </c>
      <c r="R21" s="87" t="str">
        <f t="shared" si="3"/>
        <v> -</v>
      </c>
      <c r="S21" s="133" t="s">
        <v>106</v>
      </c>
      <c r="T21" s="128">
        <v>41640</v>
      </c>
      <c r="U21" s="123">
        <v>42004</v>
      </c>
    </row>
    <row r="22" spans="2:21" ht="44.25" customHeight="1">
      <c r="B22" s="140"/>
      <c r="C22" s="140"/>
      <c r="D22" s="141"/>
      <c r="E22" s="144"/>
      <c r="F22" s="102">
        <v>41640</v>
      </c>
      <c r="G22" s="102">
        <v>42004</v>
      </c>
      <c r="H22" s="9" t="s">
        <v>35</v>
      </c>
      <c r="I22" s="31">
        <f>+'[1]DIMENSIÓN 1'!X189</f>
        <v>0.97</v>
      </c>
      <c r="J22" s="28">
        <v>0.97</v>
      </c>
      <c r="K22" s="44">
        <f t="shared" si="0"/>
        <v>1</v>
      </c>
      <c r="L22" s="27">
        <f t="shared" si="4"/>
        <v>1</v>
      </c>
      <c r="M22" s="28">
        <f t="shared" si="1"/>
        <v>1</v>
      </c>
      <c r="N22" s="23">
        <v>128608</v>
      </c>
      <c r="O22" s="20">
        <v>96608</v>
      </c>
      <c r="P22" s="20">
        <v>0</v>
      </c>
      <c r="Q22" s="31">
        <f t="shared" si="2"/>
        <v>0.7511818860413038</v>
      </c>
      <c r="R22" s="32" t="str">
        <f t="shared" si="3"/>
        <v> -</v>
      </c>
      <c r="S22" s="130"/>
      <c r="T22" s="129"/>
      <c r="U22" s="119"/>
    </row>
    <row r="23" spans="2:21" ht="44.25" customHeight="1">
      <c r="B23" s="140"/>
      <c r="C23" s="140"/>
      <c r="D23" s="141"/>
      <c r="E23" s="144"/>
      <c r="F23" s="102">
        <v>41640</v>
      </c>
      <c r="G23" s="102">
        <v>42004</v>
      </c>
      <c r="H23" s="9" t="s">
        <v>36</v>
      </c>
      <c r="I23" s="20">
        <f>+'[1]DIMENSIÓN 1'!X190</f>
        <v>1</v>
      </c>
      <c r="J23" s="42">
        <v>1</v>
      </c>
      <c r="K23" s="44">
        <f t="shared" si="0"/>
        <v>1</v>
      </c>
      <c r="L23" s="27">
        <f t="shared" si="4"/>
        <v>1</v>
      </c>
      <c r="M23" s="28">
        <f t="shared" si="1"/>
        <v>1</v>
      </c>
      <c r="N23" s="23">
        <v>65400</v>
      </c>
      <c r="O23" s="20">
        <v>45400</v>
      </c>
      <c r="P23" s="20">
        <v>0</v>
      </c>
      <c r="Q23" s="31">
        <f t="shared" si="2"/>
        <v>0.6941896024464832</v>
      </c>
      <c r="R23" s="32" t="str">
        <f t="shared" si="3"/>
        <v> -</v>
      </c>
      <c r="S23" s="130" t="s">
        <v>108</v>
      </c>
      <c r="T23" s="121">
        <v>41640</v>
      </c>
      <c r="U23" s="127">
        <v>42004</v>
      </c>
    </row>
    <row r="24" spans="2:21" ht="44.25" customHeight="1">
      <c r="B24" s="140"/>
      <c r="C24" s="140"/>
      <c r="D24" s="141"/>
      <c r="E24" s="144"/>
      <c r="F24" s="102">
        <v>41640</v>
      </c>
      <c r="G24" s="102">
        <v>42004</v>
      </c>
      <c r="H24" s="9" t="s">
        <v>37</v>
      </c>
      <c r="I24" s="20">
        <f>+'[1]DIMENSIÓN 1'!X191</f>
        <v>300</v>
      </c>
      <c r="J24" s="42">
        <v>300</v>
      </c>
      <c r="K24" s="44">
        <f t="shared" si="0"/>
        <v>1</v>
      </c>
      <c r="L24" s="27">
        <f t="shared" si="4"/>
        <v>1</v>
      </c>
      <c r="M24" s="28">
        <f t="shared" si="1"/>
        <v>1</v>
      </c>
      <c r="N24" s="23">
        <v>20000</v>
      </c>
      <c r="O24" s="20">
        <v>20000</v>
      </c>
      <c r="P24" s="20">
        <v>0</v>
      </c>
      <c r="Q24" s="31">
        <f t="shared" si="2"/>
        <v>1</v>
      </c>
      <c r="R24" s="32" t="str">
        <f t="shared" si="3"/>
        <v> -</v>
      </c>
      <c r="S24" s="130"/>
      <c r="T24" s="121"/>
      <c r="U24" s="119"/>
    </row>
    <row r="25" spans="2:21" ht="68.25" customHeight="1">
      <c r="B25" s="140"/>
      <c r="C25" s="140"/>
      <c r="D25" s="141"/>
      <c r="E25" s="144"/>
      <c r="F25" s="102">
        <v>41640</v>
      </c>
      <c r="G25" s="102">
        <v>42004</v>
      </c>
      <c r="H25" s="9" t="s">
        <v>38</v>
      </c>
      <c r="I25" s="20">
        <f>+'[1]DIMENSIÓN 1'!X192</f>
        <v>1</v>
      </c>
      <c r="J25" s="42">
        <v>1</v>
      </c>
      <c r="K25" s="44">
        <f t="shared" si="0"/>
        <v>1</v>
      </c>
      <c r="L25" s="27">
        <f t="shared" si="4"/>
        <v>1</v>
      </c>
      <c r="M25" s="28">
        <f t="shared" si="1"/>
        <v>1</v>
      </c>
      <c r="N25" s="23">
        <v>300600</v>
      </c>
      <c r="O25" s="20">
        <v>210790</v>
      </c>
      <c r="P25" s="20">
        <v>0</v>
      </c>
      <c r="Q25" s="31">
        <f t="shared" si="2"/>
        <v>0.7012308715901531</v>
      </c>
      <c r="R25" s="32" t="str">
        <f t="shared" si="3"/>
        <v> -</v>
      </c>
      <c r="S25" s="130" t="s">
        <v>107</v>
      </c>
      <c r="T25" s="121">
        <v>41640</v>
      </c>
      <c r="U25" s="119">
        <v>42004</v>
      </c>
    </row>
    <row r="26" spans="2:21" ht="55.5" customHeight="1">
      <c r="B26" s="140"/>
      <c r="C26" s="140"/>
      <c r="D26" s="141"/>
      <c r="E26" s="144"/>
      <c r="F26" s="102">
        <v>41640</v>
      </c>
      <c r="G26" s="102">
        <v>42004</v>
      </c>
      <c r="H26" s="9" t="s">
        <v>39</v>
      </c>
      <c r="I26" s="20">
        <f>+'[1]DIMENSIÓN 1'!X193</f>
        <v>0</v>
      </c>
      <c r="J26" s="117">
        <v>1</v>
      </c>
      <c r="K26" s="44" t="e">
        <f t="shared" si="0"/>
        <v>#DIV/0!</v>
      </c>
      <c r="L26" s="27">
        <f t="shared" si="4"/>
        <v>1</v>
      </c>
      <c r="M26" s="28" t="str">
        <f t="shared" si="1"/>
        <v> -</v>
      </c>
      <c r="N26" s="115">
        <v>60000</v>
      </c>
      <c r="O26" s="20">
        <v>60000</v>
      </c>
      <c r="P26" s="20">
        <v>0</v>
      </c>
      <c r="Q26" s="31">
        <f t="shared" si="2"/>
        <v>1</v>
      </c>
      <c r="R26" s="32" t="str">
        <f t="shared" si="3"/>
        <v> -</v>
      </c>
      <c r="S26" s="130"/>
      <c r="T26" s="121"/>
      <c r="U26" s="119"/>
    </row>
    <row r="27" spans="2:21" ht="44.25" customHeight="1">
      <c r="B27" s="140"/>
      <c r="C27" s="140"/>
      <c r="D27" s="141"/>
      <c r="E27" s="144"/>
      <c r="F27" s="102">
        <v>41640</v>
      </c>
      <c r="G27" s="102">
        <v>42004</v>
      </c>
      <c r="H27" s="9" t="s">
        <v>40</v>
      </c>
      <c r="I27" s="20">
        <f>+'[1]DIMENSIÓN 1'!X194</f>
        <v>3</v>
      </c>
      <c r="J27" s="117">
        <v>3</v>
      </c>
      <c r="K27" s="44">
        <f t="shared" si="0"/>
        <v>1</v>
      </c>
      <c r="L27" s="27">
        <f t="shared" si="4"/>
        <v>1</v>
      </c>
      <c r="M27" s="28">
        <f t="shared" si="1"/>
        <v>1</v>
      </c>
      <c r="N27" s="23">
        <v>77200</v>
      </c>
      <c r="O27" s="20">
        <v>46183</v>
      </c>
      <c r="P27" s="20">
        <v>0</v>
      </c>
      <c r="Q27" s="31">
        <f t="shared" si="2"/>
        <v>0.5982253886010362</v>
      </c>
      <c r="R27" s="32" t="str">
        <f t="shared" si="3"/>
        <v> -</v>
      </c>
      <c r="S27" s="130" t="s">
        <v>109</v>
      </c>
      <c r="T27" s="121">
        <v>41640</v>
      </c>
      <c r="U27" s="119">
        <v>42004</v>
      </c>
    </row>
    <row r="28" spans="2:21" ht="55.5" customHeight="1">
      <c r="B28" s="140"/>
      <c r="C28" s="140"/>
      <c r="D28" s="141"/>
      <c r="E28" s="144"/>
      <c r="F28" s="102">
        <v>41640</v>
      </c>
      <c r="G28" s="102">
        <v>42004</v>
      </c>
      <c r="H28" s="9" t="s">
        <v>41</v>
      </c>
      <c r="I28" s="20">
        <f>+'[1]DIMENSIÓN 1'!X195</f>
        <v>1</v>
      </c>
      <c r="J28" s="117">
        <v>0</v>
      </c>
      <c r="K28" s="44">
        <f t="shared" si="0"/>
        <v>0</v>
      </c>
      <c r="L28" s="27">
        <f t="shared" si="4"/>
        <v>1</v>
      </c>
      <c r="M28" s="28">
        <f t="shared" si="1"/>
        <v>0</v>
      </c>
      <c r="N28" s="23">
        <v>864734</v>
      </c>
      <c r="O28" s="113">
        <v>850228</v>
      </c>
      <c r="P28" s="20">
        <v>0</v>
      </c>
      <c r="Q28" s="31">
        <f t="shared" si="2"/>
        <v>0.9832248992175628</v>
      </c>
      <c r="R28" s="32" t="str">
        <f t="shared" si="3"/>
        <v> -</v>
      </c>
      <c r="S28" s="130"/>
      <c r="T28" s="121"/>
      <c r="U28" s="119"/>
    </row>
    <row r="29" spans="2:21" ht="29.25" customHeight="1">
      <c r="B29" s="140"/>
      <c r="C29" s="140"/>
      <c r="D29" s="141"/>
      <c r="E29" s="144"/>
      <c r="F29" s="102">
        <v>41640</v>
      </c>
      <c r="G29" s="102">
        <v>42004</v>
      </c>
      <c r="H29" s="9" t="s">
        <v>42</v>
      </c>
      <c r="I29" s="31">
        <f>+'[1]DIMENSIÓN 1'!X196</f>
        <v>1</v>
      </c>
      <c r="J29" s="116">
        <v>1</v>
      </c>
      <c r="K29" s="44">
        <f t="shared" si="0"/>
        <v>1</v>
      </c>
      <c r="L29" s="27">
        <f t="shared" si="4"/>
        <v>1</v>
      </c>
      <c r="M29" s="28">
        <f t="shared" si="1"/>
        <v>1</v>
      </c>
      <c r="N29" s="23">
        <v>77467</v>
      </c>
      <c r="O29" s="20">
        <v>77467</v>
      </c>
      <c r="P29" s="20">
        <v>0</v>
      </c>
      <c r="Q29" s="31">
        <f t="shared" si="2"/>
        <v>1</v>
      </c>
      <c r="R29" s="32" t="str">
        <f t="shared" si="3"/>
        <v> -</v>
      </c>
      <c r="S29" s="130" t="s">
        <v>110</v>
      </c>
      <c r="T29" s="121">
        <v>41640</v>
      </c>
      <c r="U29" s="119">
        <v>42004</v>
      </c>
    </row>
    <row r="30" spans="2:21" ht="44.25" customHeight="1">
      <c r="B30" s="140"/>
      <c r="C30" s="140"/>
      <c r="D30" s="141"/>
      <c r="E30" s="144"/>
      <c r="F30" s="102">
        <v>41640</v>
      </c>
      <c r="G30" s="102">
        <v>42004</v>
      </c>
      <c r="H30" s="9" t="s">
        <v>43</v>
      </c>
      <c r="I30" s="31">
        <f>+'[1]DIMENSIÓN 1'!X197</f>
        <v>1</v>
      </c>
      <c r="J30" s="116">
        <v>1</v>
      </c>
      <c r="K30" s="44">
        <f t="shared" si="0"/>
        <v>1</v>
      </c>
      <c r="L30" s="27">
        <f t="shared" si="4"/>
        <v>1</v>
      </c>
      <c r="M30" s="28">
        <f t="shared" si="1"/>
        <v>1</v>
      </c>
      <c r="N30" s="23">
        <v>210000</v>
      </c>
      <c r="O30" s="20">
        <v>210000</v>
      </c>
      <c r="P30" s="20">
        <v>0</v>
      </c>
      <c r="Q30" s="31">
        <f t="shared" si="2"/>
        <v>1</v>
      </c>
      <c r="R30" s="32" t="str">
        <f t="shared" si="3"/>
        <v> -</v>
      </c>
      <c r="S30" s="130"/>
      <c r="T30" s="121"/>
      <c r="U30" s="119"/>
    </row>
    <row r="31" spans="2:21" ht="44.25" customHeight="1">
      <c r="B31" s="140"/>
      <c r="C31" s="140"/>
      <c r="D31" s="141"/>
      <c r="E31" s="144"/>
      <c r="F31" s="102">
        <v>41640</v>
      </c>
      <c r="G31" s="102">
        <v>42004</v>
      </c>
      <c r="H31" s="9" t="s">
        <v>44</v>
      </c>
      <c r="I31" s="20">
        <f>+'[1]DIMENSIÓN 1'!X198</f>
        <v>1</v>
      </c>
      <c r="J31" s="118">
        <v>1</v>
      </c>
      <c r="K31" s="44">
        <f t="shared" si="0"/>
        <v>1</v>
      </c>
      <c r="L31" s="27">
        <f t="shared" si="4"/>
        <v>1</v>
      </c>
      <c r="M31" s="28">
        <f t="shared" si="1"/>
        <v>1</v>
      </c>
      <c r="N31" s="23">
        <v>160200</v>
      </c>
      <c r="O31" s="20">
        <v>141400</v>
      </c>
      <c r="P31" s="20">
        <v>0</v>
      </c>
      <c r="Q31" s="31">
        <f t="shared" si="2"/>
        <v>0.8826466916354557</v>
      </c>
      <c r="R31" s="32" t="str">
        <f t="shared" si="3"/>
        <v> -</v>
      </c>
      <c r="S31" s="130" t="s">
        <v>111</v>
      </c>
      <c r="T31" s="121">
        <v>41640</v>
      </c>
      <c r="U31" s="119">
        <v>42004</v>
      </c>
    </row>
    <row r="32" spans="2:21" ht="29.25" customHeight="1">
      <c r="B32" s="140"/>
      <c r="C32" s="140"/>
      <c r="D32" s="141"/>
      <c r="E32" s="144"/>
      <c r="F32" s="102">
        <v>41640</v>
      </c>
      <c r="G32" s="102">
        <v>42004</v>
      </c>
      <c r="H32" s="9" t="s">
        <v>45</v>
      </c>
      <c r="I32" s="31">
        <f>+'[1]DIMENSIÓN 1'!X199</f>
        <v>1</v>
      </c>
      <c r="J32" s="116">
        <v>1</v>
      </c>
      <c r="K32" s="44">
        <f t="shared" si="0"/>
        <v>1</v>
      </c>
      <c r="L32" s="27">
        <f t="shared" si="4"/>
        <v>1</v>
      </c>
      <c r="M32" s="28">
        <f t="shared" si="1"/>
        <v>1</v>
      </c>
      <c r="N32" s="23">
        <v>85100</v>
      </c>
      <c r="O32" s="20">
        <v>65100</v>
      </c>
      <c r="P32" s="20">
        <v>0</v>
      </c>
      <c r="Q32" s="31">
        <f t="shared" si="2"/>
        <v>0.7649823736780259</v>
      </c>
      <c r="R32" s="32" t="str">
        <f t="shared" si="3"/>
        <v> -</v>
      </c>
      <c r="S32" s="130"/>
      <c r="T32" s="121"/>
      <c r="U32" s="119"/>
    </row>
    <row r="33" spans="2:21" ht="29.25" customHeight="1">
      <c r="B33" s="140"/>
      <c r="C33" s="140"/>
      <c r="D33" s="141"/>
      <c r="E33" s="144"/>
      <c r="F33" s="102">
        <v>41640</v>
      </c>
      <c r="G33" s="102">
        <v>42004</v>
      </c>
      <c r="H33" s="9" t="s">
        <v>46</v>
      </c>
      <c r="I33" s="20">
        <f>+'[1]DIMENSIÓN 1'!X200</f>
        <v>1</v>
      </c>
      <c r="J33" s="118">
        <v>1</v>
      </c>
      <c r="K33" s="44">
        <f t="shared" si="0"/>
        <v>1</v>
      </c>
      <c r="L33" s="27">
        <f t="shared" si="4"/>
        <v>1</v>
      </c>
      <c r="M33" s="28">
        <f t="shared" si="1"/>
        <v>1</v>
      </c>
      <c r="N33" s="23">
        <v>287100</v>
      </c>
      <c r="O33" s="113">
        <v>261050</v>
      </c>
      <c r="P33" s="20">
        <v>0</v>
      </c>
      <c r="Q33" s="31">
        <f t="shared" si="2"/>
        <v>0.9092650644374782</v>
      </c>
      <c r="R33" s="32" t="str">
        <f t="shared" si="3"/>
        <v> -</v>
      </c>
      <c r="S33" s="130" t="s">
        <v>112</v>
      </c>
      <c r="T33" s="121">
        <v>41640</v>
      </c>
      <c r="U33" s="119">
        <v>42004</v>
      </c>
    </row>
    <row r="34" spans="2:21" ht="29.25" customHeight="1">
      <c r="B34" s="140"/>
      <c r="C34" s="140"/>
      <c r="D34" s="141"/>
      <c r="E34" s="144"/>
      <c r="F34" s="102">
        <v>41640</v>
      </c>
      <c r="G34" s="102">
        <v>42004</v>
      </c>
      <c r="H34" s="9" t="s">
        <v>47</v>
      </c>
      <c r="I34" s="20">
        <f>+'[1]DIMENSIÓN 1'!X201</f>
        <v>160</v>
      </c>
      <c r="J34" s="98">
        <v>160</v>
      </c>
      <c r="K34" s="44">
        <f t="shared" si="0"/>
        <v>1</v>
      </c>
      <c r="L34" s="27">
        <f t="shared" si="4"/>
        <v>1</v>
      </c>
      <c r="M34" s="28">
        <f t="shared" si="1"/>
        <v>1</v>
      </c>
      <c r="N34" s="23">
        <v>253100</v>
      </c>
      <c r="O34" s="20">
        <v>217133</v>
      </c>
      <c r="P34" s="20">
        <v>0</v>
      </c>
      <c r="Q34" s="31">
        <f t="shared" si="2"/>
        <v>0.8578941129988147</v>
      </c>
      <c r="R34" s="32" t="str">
        <f t="shared" si="3"/>
        <v> -</v>
      </c>
      <c r="S34" s="130"/>
      <c r="T34" s="121"/>
      <c r="U34" s="119"/>
    </row>
    <row r="35" spans="2:21" ht="55.5" customHeight="1">
      <c r="B35" s="140"/>
      <c r="C35" s="140"/>
      <c r="D35" s="141"/>
      <c r="E35" s="144"/>
      <c r="F35" s="102">
        <v>41640</v>
      </c>
      <c r="G35" s="102">
        <v>42004</v>
      </c>
      <c r="H35" s="9" t="s">
        <v>48</v>
      </c>
      <c r="I35" s="20">
        <f>+'[1]DIMENSIÓN 1'!X202</f>
        <v>1</v>
      </c>
      <c r="J35" s="98">
        <v>1</v>
      </c>
      <c r="K35" s="44">
        <f t="shared" si="0"/>
        <v>1</v>
      </c>
      <c r="L35" s="27">
        <f t="shared" si="4"/>
        <v>1</v>
      </c>
      <c r="M35" s="28">
        <f t="shared" si="1"/>
        <v>1</v>
      </c>
      <c r="N35" s="23">
        <v>10000</v>
      </c>
      <c r="O35" s="20">
        <v>10000</v>
      </c>
      <c r="P35" s="20">
        <v>0</v>
      </c>
      <c r="Q35" s="31">
        <f t="shared" si="2"/>
        <v>1</v>
      </c>
      <c r="R35" s="32" t="str">
        <f t="shared" si="3"/>
        <v> -</v>
      </c>
      <c r="S35" s="130" t="s">
        <v>113</v>
      </c>
      <c r="T35" s="121">
        <v>41640</v>
      </c>
      <c r="U35" s="119">
        <v>42004</v>
      </c>
    </row>
    <row r="36" spans="2:21" ht="29.25" customHeight="1">
      <c r="B36" s="140"/>
      <c r="C36" s="140"/>
      <c r="D36" s="141"/>
      <c r="E36" s="144"/>
      <c r="F36" s="102">
        <v>41640</v>
      </c>
      <c r="G36" s="102">
        <v>42004</v>
      </c>
      <c r="H36" s="9" t="s">
        <v>49</v>
      </c>
      <c r="I36" s="20">
        <f>+'[1]DIMENSIÓN 1'!X203</f>
        <v>1</v>
      </c>
      <c r="J36" s="98">
        <v>1</v>
      </c>
      <c r="K36" s="44">
        <f t="shared" si="0"/>
        <v>1</v>
      </c>
      <c r="L36" s="27">
        <f t="shared" si="4"/>
        <v>1</v>
      </c>
      <c r="M36" s="28">
        <f t="shared" si="1"/>
        <v>1</v>
      </c>
      <c r="N36" s="23">
        <v>35000</v>
      </c>
      <c r="O36" s="20">
        <v>35000</v>
      </c>
      <c r="P36" s="20">
        <v>0</v>
      </c>
      <c r="Q36" s="31">
        <f t="shared" si="2"/>
        <v>1</v>
      </c>
      <c r="R36" s="32" t="str">
        <f t="shared" si="3"/>
        <v> -</v>
      </c>
      <c r="S36" s="130"/>
      <c r="T36" s="121"/>
      <c r="U36" s="119"/>
    </row>
    <row r="37" spans="2:21" ht="55.5" customHeight="1">
      <c r="B37" s="140"/>
      <c r="C37" s="140"/>
      <c r="D37" s="141"/>
      <c r="E37" s="144"/>
      <c r="F37" s="102">
        <v>41640</v>
      </c>
      <c r="G37" s="102">
        <v>42004</v>
      </c>
      <c r="H37" s="9" t="s">
        <v>50</v>
      </c>
      <c r="I37" s="31">
        <f>+'[1]DIMENSIÓN 1'!X204</f>
        <v>1</v>
      </c>
      <c r="J37" s="97">
        <v>1</v>
      </c>
      <c r="K37" s="44">
        <f t="shared" si="0"/>
        <v>1</v>
      </c>
      <c r="L37" s="27">
        <f t="shared" si="4"/>
        <v>1</v>
      </c>
      <c r="M37" s="28">
        <f t="shared" si="1"/>
        <v>1</v>
      </c>
      <c r="N37" s="23">
        <v>120000</v>
      </c>
      <c r="O37" s="20">
        <v>116700</v>
      </c>
      <c r="P37" s="20">
        <v>0</v>
      </c>
      <c r="Q37" s="31">
        <f t="shared" si="2"/>
        <v>0.9725</v>
      </c>
      <c r="R37" s="32" t="str">
        <f t="shared" si="3"/>
        <v> -</v>
      </c>
      <c r="S37" s="130" t="s">
        <v>114</v>
      </c>
      <c r="T37" s="121">
        <v>41640</v>
      </c>
      <c r="U37" s="119">
        <v>42004</v>
      </c>
    </row>
    <row r="38" spans="2:21" ht="29.25" customHeight="1" thickBot="1">
      <c r="B38" s="140"/>
      <c r="C38" s="140"/>
      <c r="D38" s="143"/>
      <c r="E38" s="135"/>
      <c r="F38" s="105">
        <v>41640</v>
      </c>
      <c r="G38" s="105">
        <v>42004</v>
      </c>
      <c r="H38" s="11" t="s">
        <v>51</v>
      </c>
      <c r="I38" s="21">
        <f>+'[1]DIMENSIÓN 1'!X205</f>
        <v>3</v>
      </c>
      <c r="J38" s="43">
        <v>3</v>
      </c>
      <c r="K38" s="96">
        <f t="shared" si="0"/>
        <v>1</v>
      </c>
      <c r="L38" s="29">
        <f t="shared" si="4"/>
        <v>1</v>
      </c>
      <c r="M38" s="30">
        <f t="shared" si="1"/>
        <v>1</v>
      </c>
      <c r="N38" s="24">
        <v>3448915</v>
      </c>
      <c r="O38" s="21">
        <v>2790952</v>
      </c>
      <c r="P38" s="21">
        <v>0</v>
      </c>
      <c r="Q38" s="35">
        <f t="shared" si="2"/>
        <v>0.8092260899442288</v>
      </c>
      <c r="R38" s="36" t="str">
        <f t="shared" si="3"/>
        <v> -</v>
      </c>
      <c r="S38" s="131"/>
      <c r="T38" s="126"/>
      <c r="U38" s="124"/>
    </row>
    <row r="39" spans="2:21" ht="11.25" customHeight="1" thickBot="1">
      <c r="B39" s="140"/>
      <c r="C39" s="140"/>
      <c r="D39" s="46"/>
      <c r="E39" s="89"/>
      <c r="F39" s="90"/>
      <c r="G39" s="90"/>
      <c r="H39" s="91"/>
      <c r="I39" s="92"/>
      <c r="J39" s="92"/>
      <c r="K39" s="93"/>
      <c r="L39" s="94"/>
      <c r="M39" s="112"/>
      <c r="N39" s="94"/>
      <c r="O39" s="94"/>
      <c r="P39" s="94"/>
      <c r="Q39" s="111"/>
      <c r="R39" s="111"/>
      <c r="S39" s="91"/>
      <c r="T39" s="89"/>
      <c r="U39" s="95"/>
    </row>
    <row r="40" spans="2:21" ht="57" customHeight="1">
      <c r="B40" s="140"/>
      <c r="C40" s="140"/>
      <c r="D40" s="145" t="s">
        <v>102</v>
      </c>
      <c r="E40" s="134" t="s">
        <v>102</v>
      </c>
      <c r="F40" s="104">
        <v>41640</v>
      </c>
      <c r="G40" s="104">
        <v>42004</v>
      </c>
      <c r="H40" s="10" t="s">
        <v>52</v>
      </c>
      <c r="I40" s="19">
        <f>+'[1]DIMENSIÓN 1'!X219</f>
        <v>9250</v>
      </c>
      <c r="J40" s="41">
        <v>29224</v>
      </c>
      <c r="K40" s="45">
        <f t="shared" si="0"/>
        <v>3.159351351351351</v>
      </c>
      <c r="L40" s="25">
        <f aca="true" t="shared" si="5" ref="L40:L50">DAYS360(F40,$C$8)/DAYS360(F40,G40)</f>
        <v>1</v>
      </c>
      <c r="M40" s="84">
        <f t="shared" si="1"/>
        <v>1</v>
      </c>
      <c r="N40" s="22">
        <v>81900</v>
      </c>
      <c r="O40" s="19">
        <v>81900</v>
      </c>
      <c r="P40" s="19">
        <v>0</v>
      </c>
      <c r="Q40" s="86">
        <f t="shared" si="2"/>
        <v>1</v>
      </c>
      <c r="R40" s="87" t="str">
        <f t="shared" si="3"/>
        <v> -</v>
      </c>
      <c r="S40" s="133" t="s">
        <v>115</v>
      </c>
      <c r="T40" s="125">
        <v>41640</v>
      </c>
      <c r="U40" s="123">
        <v>42004</v>
      </c>
    </row>
    <row r="41" spans="2:21" ht="29.25" customHeight="1">
      <c r="B41" s="140"/>
      <c r="C41" s="140"/>
      <c r="D41" s="141"/>
      <c r="E41" s="144"/>
      <c r="F41" s="102">
        <v>41640</v>
      </c>
      <c r="G41" s="102">
        <v>42004</v>
      </c>
      <c r="H41" s="9" t="s">
        <v>53</v>
      </c>
      <c r="I41" s="20">
        <f>+'[1]DIMENSIÓN 1'!X220</f>
        <v>2000</v>
      </c>
      <c r="J41" s="42">
        <v>6225</v>
      </c>
      <c r="K41" s="44">
        <f t="shared" si="0"/>
        <v>3.1125</v>
      </c>
      <c r="L41" s="27">
        <f t="shared" si="5"/>
        <v>1</v>
      </c>
      <c r="M41" s="28">
        <f t="shared" si="1"/>
        <v>1</v>
      </c>
      <c r="N41" s="23">
        <v>266708</v>
      </c>
      <c r="O41" s="20">
        <v>155850</v>
      </c>
      <c r="P41" s="20">
        <v>0</v>
      </c>
      <c r="Q41" s="31">
        <f t="shared" si="2"/>
        <v>0.5843469262264349</v>
      </c>
      <c r="R41" s="32" t="str">
        <f t="shared" si="3"/>
        <v> -</v>
      </c>
      <c r="S41" s="130"/>
      <c r="T41" s="121"/>
      <c r="U41" s="119"/>
    </row>
    <row r="42" spans="2:21" ht="68.25" customHeight="1">
      <c r="B42" s="140"/>
      <c r="C42" s="140"/>
      <c r="D42" s="141"/>
      <c r="E42" s="144"/>
      <c r="F42" s="102">
        <v>41640</v>
      </c>
      <c r="G42" s="102">
        <v>42004</v>
      </c>
      <c r="H42" s="9" t="s">
        <v>54</v>
      </c>
      <c r="I42" s="20">
        <f>+'[1]DIMENSIÓN 1'!X221</f>
        <v>500</v>
      </c>
      <c r="J42" s="42">
        <v>850</v>
      </c>
      <c r="K42" s="44">
        <f t="shared" si="0"/>
        <v>1.7</v>
      </c>
      <c r="L42" s="27">
        <f t="shared" si="5"/>
        <v>1</v>
      </c>
      <c r="M42" s="28">
        <f t="shared" si="1"/>
        <v>1</v>
      </c>
      <c r="N42" s="23">
        <v>114050</v>
      </c>
      <c r="O42" s="20">
        <v>114050</v>
      </c>
      <c r="P42" s="20">
        <v>0</v>
      </c>
      <c r="Q42" s="31">
        <f t="shared" si="2"/>
        <v>1</v>
      </c>
      <c r="R42" s="32" t="str">
        <f t="shared" si="3"/>
        <v> -</v>
      </c>
      <c r="S42" s="130"/>
      <c r="T42" s="121"/>
      <c r="U42" s="119"/>
    </row>
    <row r="43" spans="2:21" ht="29.25" customHeight="1">
      <c r="B43" s="140"/>
      <c r="C43" s="140"/>
      <c r="D43" s="141"/>
      <c r="E43" s="144"/>
      <c r="F43" s="102">
        <v>41640</v>
      </c>
      <c r="G43" s="102">
        <v>42004</v>
      </c>
      <c r="H43" s="9" t="s">
        <v>55</v>
      </c>
      <c r="I43" s="20">
        <f>+'[1]DIMENSIÓN 1'!X222</f>
        <v>1</v>
      </c>
      <c r="J43" s="42">
        <v>1</v>
      </c>
      <c r="K43" s="44">
        <f t="shared" si="0"/>
        <v>1</v>
      </c>
      <c r="L43" s="27">
        <f t="shared" si="5"/>
        <v>1</v>
      </c>
      <c r="M43" s="28">
        <f t="shared" si="1"/>
        <v>1</v>
      </c>
      <c r="N43" s="23">
        <v>227669</v>
      </c>
      <c r="O43" s="20">
        <v>221043</v>
      </c>
      <c r="P43" s="20">
        <v>0</v>
      </c>
      <c r="Q43" s="31">
        <f t="shared" si="2"/>
        <v>0.9708963451326268</v>
      </c>
      <c r="R43" s="32" t="str">
        <f t="shared" si="3"/>
        <v> -</v>
      </c>
      <c r="S43" s="130"/>
      <c r="T43" s="121"/>
      <c r="U43" s="119"/>
    </row>
    <row r="44" spans="2:21" ht="29.25" customHeight="1">
      <c r="B44" s="140"/>
      <c r="C44" s="140"/>
      <c r="D44" s="141"/>
      <c r="E44" s="144"/>
      <c r="F44" s="102">
        <v>41640</v>
      </c>
      <c r="G44" s="102">
        <v>42004</v>
      </c>
      <c r="H44" s="9" t="s">
        <v>56</v>
      </c>
      <c r="I44" s="31">
        <f>+'[1]DIMENSIÓN 1'!X223</f>
        <v>0.33</v>
      </c>
      <c r="J44" s="116">
        <v>0</v>
      </c>
      <c r="K44" s="44">
        <f t="shared" si="0"/>
        <v>0</v>
      </c>
      <c r="L44" s="27">
        <f t="shared" si="5"/>
        <v>1</v>
      </c>
      <c r="M44" s="28">
        <f t="shared" si="1"/>
        <v>0</v>
      </c>
      <c r="N44" s="115">
        <v>0</v>
      </c>
      <c r="O44" s="20">
        <v>0</v>
      </c>
      <c r="P44" s="20">
        <v>0</v>
      </c>
      <c r="Q44" s="31" t="str">
        <f t="shared" si="2"/>
        <v> -</v>
      </c>
      <c r="R44" s="32" t="str">
        <f t="shared" si="3"/>
        <v> -</v>
      </c>
      <c r="S44" s="130"/>
      <c r="T44" s="121"/>
      <c r="U44" s="119"/>
    </row>
    <row r="45" spans="2:21" ht="44.25" customHeight="1">
      <c r="B45" s="140"/>
      <c r="C45" s="140"/>
      <c r="D45" s="141"/>
      <c r="E45" s="144"/>
      <c r="F45" s="102">
        <v>41640</v>
      </c>
      <c r="G45" s="102">
        <v>42004</v>
      </c>
      <c r="H45" s="9" t="s">
        <v>57</v>
      </c>
      <c r="I45" s="20">
        <f>+'[1]DIMENSIÓN 1'!X224</f>
        <v>10</v>
      </c>
      <c r="J45" s="98">
        <v>10</v>
      </c>
      <c r="K45" s="44">
        <f t="shared" si="0"/>
        <v>1</v>
      </c>
      <c r="L45" s="27">
        <f t="shared" si="5"/>
        <v>1</v>
      </c>
      <c r="M45" s="28">
        <f t="shared" si="1"/>
        <v>1</v>
      </c>
      <c r="N45" s="23">
        <v>31488</v>
      </c>
      <c r="O45" s="20">
        <v>31488</v>
      </c>
      <c r="P45" s="20">
        <v>0</v>
      </c>
      <c r="Q45" s="31">
        <f t="shared" si="2"/>
        <v>1</v>
      </c>
      <c r="R45" s="32" t="str">
        <f t="shared" si="3"/>
        <v> -</v>
      </c>
      <c r="S45" s="130" t="s">
        <v>116</v>
      </c>
      <c r="T45" s="121">
        <v>41640</v>
      </c>
      <c r="U45" s="119">
        <v>42004</v>
      </c>
    </row>
    <row r="46" spans="2:21" ht="81" customHeight="1">
      <c r="B46" s="140"/>
      <c r="C46" s="140"/>
      <c r="D46" s="141"/>
      <c r="E46" s="144"/>
      <c r="F46" s="102">
        <v>41640</v>
      </c>
      <c r="G46" s="102">
        <v>42004</v>
      </c>
      <c r="H46" s="9" t="s">
        <v>58</v>
      </c>
      <c r="I46" s="20">
        <f>+'[1]DIMENSIÓN 1'!X225</f>
        <v>1</v>
      </c>
      <c r="J46" s="98">
        <v>1</v>
      </c>
      <c r="K46" s="44">
        <f t="shared" si="0"/>
        <v>1</v>
      </c>
      <c r="L46" s="27">
        <f t="shared" si="5"/>
        <v>1</v>
      </c>
      <c r="M46" s="28">
        <f t="shared" si="1"/>
        <v>1</v>
      </c>
      <c r="N46" s="23">
        <v>212100</v>
      </c>
      <c r="O46" s="20">
        <v>210100</v>
      </c>
      <c r="P46" s="20">
        <v>0</v>
      </c>
      <c r="Q46" s="31">
        <f t="shared" si="2"/>
        <v>0.9905704856199906</v>
      </c>
      <c r="R46" s="32" t="str">
        <f t="shared" si="3"/>
        <v> -</v>
      </c>
      <c r="S46" s="130"/>
      <c r="T46" s="121"/>
      <c r="U46" s="119"/>
    </row>
    <row r="47" spans="2:21" ht="29.25" customHeight="1">
      <c r="B47" s="140"/>
      <c r="C47" s="140"/>
      <c r="D47" s="141"/>
      <c r="E47" s="144"/>
      <c r="F47" s="102">
        <v>41640</v>
      </c>
      <c r="G47" s="102">
        <v>42004</v>
      </c>
      <c r="H47" s="9" t="s">
        <v>59</v>
      </c>
      <c r="I47" s="20">
        <f>+'[1]DIMENSIÓN 1'!X226</f>
        <v>3150</v>
      </c>
      <c r="J47" s="98">
        <v>3169</v>
      </c>
      <c r="K47" s="44">
        <f t="shared" si="0"/>
        <v>1.006031746031746</v>
      </c>
      <c r="L47" s="27">
        <f t="shared" si="5"/>
        <v>1</v>
      </c>
      <c r="M47" s="28">
        <f t="shared" si="1"/>
        <v>1</v>
      </c>
      <c r="N47" s="23">
        <v>355051</v>
      </c>
      <c r="O47" s="20">
        <v>330000</v>
      </c>
      <c r="P47" s="20">
        <v>0</v>
      </c>
      <c r="Q47" s="31">
        <f t="shared" si="2"/>
        <v>0.9294439390397435</v>
      </c>
      <c r="R47" s="32" t="str">
        <f t="shared" si="3"/>
        <v> -</v>
      </c>
      <c r="S47" s="130"/>
      <c r="T47" s="121"/>
      <c r="U47" s="119"/>
    </row>
    <row r="48" spans="2:21" ht="29.25" customHeight="1">
      <c r="B48" s="140"/>
      <c r="C48" s="140"/>
      <c r="D48" s="141"/>
      <c r="E48" s="144"/>
      <c r="F48" s="102">
        <v>41640</v>
      </c>
      <c r="G48" s="102">
        <v>42004</v>
      </c>
      <c r="H48" s="9" t="s">
        <v>60</v>
      </c>
      <c r="I48" s="20">
        <f>+'[1]DIMENSIÓN 1'!X227</f>
        <v>2</v>
      </c>
      <c r="J48" s="98">
        <v>0</v>
      </c>
      <c r="K48" s="44">
        <f t="shared" si="0"/>
        <v>0</v>
      </c>
      <c r="L48" s="27">
        <f t="shared" si="5"/>
        <v>1</v>
      </c>
      <c r="M48" s="28">
        <f t="shared" si="1"/>
        <v>0</v>
      </c>
      <c r="N48" s="23">
        <v>0</v>
      </c>
      <c r="O48" s="20">
        <v>0</v>
      </c>
      <c r="P48" s="20">
        <v>0</v>
      </c>
      <c r="Q48" s="31" t="str">
        <f t="shared" si="2"/>
        <v> -</v>
      </c>
      <c r="R48" s="32" t="str">
        <f t="shared" si="3"/>
        <v> -</v>
      </c>
      <c r="S48" s="130"/>
      <c r="T48" s="121"/>
      <c r="U48" s="119"/>
    </row>
    <row r="49" spans="2:21" ht="44.25" customHeight="1" thickBot="1">
      <c r="B49" s="140"/>
      <c r="C49" s="140"/>
      <c r="D49" s="141"/>
      <c r="E49" s="135"/>
      <c r="F49" s="105">
        <v>41640</v>
      </c>
      <c r="G49" s="105">
        <v>42004</v>
      </c>
      <c r="H49" s="11" t="s">
        <v>61</v>
      </c>
      <c r="I49" s="35">
        <f>+'[1]DIMENSIÓN 1'!X228</f>
        <v>0.4</v>
      </c>
      <c r="J49" s="99">
        <v>1</v>
      </c>
      <c r="K49" s="96">
        <f t="shared" si="0"/>
        <v>2.5</v>
      </c>
      <c r="L49" s="29">
        <f t="shared" si="5"/>
        <v>1</v>
      </c>
      <c r="M49" s="30">
        <f t="shared" si="1"/>
        <v>1</v>
      </c>
      <c r="N49" s="24">
        <v>0</v>
      </c>
      <c r="O49" s="21">
        <v>0</v>
      </c>
      <c r="P49" s="21">
        <v>0</v>
      </c>
      <c r="Q49" s="35" t="str">
        <f t="shared" si="2"/>
        <v> -</v>
      </c>
      <c r="R49" s="30" t="str">
        <f t="shared" si="3"/>
        <v> -</v>
      </c>
      <c r="S49" s="131"/>
      <c r="T49" s="126"/>
      <c r="U49" s="124"/>
    </row>
    <row r="50" spans="2:21" ht="55.5" customHeight="1" thickBot="1">
      <c r="B50" s="142"/>
      <c r="C50" s="142"/>
      <c r="D50" s="142"/>
      <c r="E50" s="108" t="s">
        <v>103</v>
      </c>
      <c r="F50" s="79">
        <v>41640</v>
      </c>
      <c r="G50" s="79">
        <v>42004</v>
      </c>
      <c r="H50" s="12" t="s">
        <v>62</v>
      </c>
      <c r="I50" s="80">
        <f>+'[1]DIMENSIÓN 1'!X229</f>
        <v>1</v>
      </c>
      <c r="J50" s="81">
        <v>1</v>
      </c>
      <c r="K50" s="82">
        <f t="shared" si="0"/>
        <v>1</v>
      </c>
      <c r="L50" s="83">
        <f t="shared" si="5"/>
        <v>1</v>
      </c>
      <c r="M50" s="84">
        <f t="shared" si="1"/>
        <v>1</v>
      </c>
      <c r="N50" s="85">
        <v>100500</v>
      </c>
      <c r="O50" s="80">
        <v>97700</v>
      </c>
      <c r="P50" s="80">
        <v>0</v>
      </c>
      <c r="Q50" s="86">
        <f t="shared" si="2"/>
        <v>0.972139303482587</v>
      </c>
      <c r="R50" s="87" t="str">
        <f t="shared" si="3"/>
        <v> -</v>
      </c>
      <c r="S50" s="88" t="s">
        <v>117</v>
      </c>
      <c r="T50" s="79">
        <v>41640</v>
      </c>
      <c r="U50" s="106">
        <v>42004</v>
      </c>
    </row>
    <row r="51" spans="2:21" ht="11.25" customHeight="1" thickBot="1">
      <c r="B51" s="60"/>
      <c r="C51" s="61"/>
      <c r="D51" s="61"/>
      <c r="E51" s="61"/>
      <c r="F51" s="62"/>
      <c r="G51" s="62"/>
      <c r="H51" s="63"/>
      <c r="I51" s="64"/>
      <c r="J51" s="64"/>
      <c r="K51" s="65"/>
      <c r="L51" s="66"/>
      <c r="M51" s="66"/>
      <c r="N51" s="64"/>
      <c r="O51" s="64"/>
      <c r="P51" s="64"/>
      <c r="Q51" s="64"/>
      <c r="R51" s="64"/>
      <c r="S51" s="67"/>
      <c r="T51" s="62"/>
      <c r="U51" s="68"/>
    </row>
    <row r="52" spans="2:21" ht="69.75" customHeight="1" thickBot="1">
      <c r="B52" s="139" t="s">
        <v>97</v>
      </c>
      <c r="C52" s="139" t="s">
        <v>98</v>
      </c>
      <c r="D52" s="71" t="s">
        <v>96</v>
      </c>
      <c r="E52" s="109" t="s">
        <v>88</v>
      </c>
      <c r="F52" s="102">
        <v>41640</v>
      </c>
      <c r="G52" s="102">
        <v>42004</v>
      </c>
      <c r="H52" s="9" t="s">
        <v>69</v>
      </c>
      <c r="I52" s="20">
        <f>+'[1]DIMENSIÓN 2'!X21</f>
        <v>1</v>
      </c>
      <c r="J52" s="42">
        <v>0</v>
      </c>
      <c r="K52" s="44">
        <f t="shared" si="0"/>
        <v>0</v>
      </c>
      <c r="L52" s="27">
        <f>DAYS360(F52,$C$8)/DAYS360(F52,G52)</f>
        <v>1</v>
      </c>
      <c r="M52" s="28">
        <f t="shared" si="1"/>
        <v>0</v>
      </c>
      <c r="N52" s="23">
        <v>173266</v>
      </c>
      <c r="O52" s="20">
        <v>0</v>
      </c>
      <c r="P52" s="20">
        <v>0</v>
      </c>
      <c r="Q52" s="35">
        <f t="shared" si="2"/>
        <v>0</v>
      </c>
      <c r="R52" s="30" t="str">
        <f t="shared" si="3"/>
        <v> -</v>
      </c>
      <c r="S52" s="107" t="s">
        <v>118</v>
      </c>
      <c r="T52" s="102">
        <v>41640</v>
      </c>
      <c r="U52" s="101">
        <v>42004</v>
      </c>
    </row>
    <row r="53" spans="2:21" ht="11.25" customHeight="1" thickBot="1">
      <c r="B53" s="140"/>
      <c r="C53" s="140"/>
      <c r="D53" s="46"/>
      <c r="E53" s="46"/>
      <c r="F53" s="47"/>
      <c r="G53" s="47"/>
      <c r="H53" s="48"/>
      <c r="I53" s="49"/>
      <c r="J53" s="49"/>
      <c r="K53" s="50"/>
      <c r="L53" s="51"/>
      <c r="M53" s="51"/>
      <c r="N53" s="51"/>
      <c r="O53" s="51"/>
      <c r="P53" s="51"/>
      <c r="Q53" s="112"/>
      <c r="R53" s="112"/>
      <c r="S53" s="48"/>
      <c r="T53" s="46"/>
      <c r="U53" s="52"/>
    </row>
    <row r="54" spans="2:21" ht="67.5" customHeight="1">
      <c r="B54" s="140"/>
      <c r="C54" s="140"/>
      <c r="D54" s="139" t="s">
        <v>95</v>
      </c>
      <c r="E54" s="137" t="s">
        <v>89</v>
      </c>
      <c r="F54" s="102">
        <v>41640</v>
      </c>
      <c r="G54" s="102">
        <v>42004</v>
      </c>
      <c r="H54" s="9" t="s">
        <v>70</v>
      </c>
      <c r="I54" s="20">
        <f>+'[1]DIMENSIÓN 2'!X27</f>
        <v>1</v>
      </c>
      <c r="J54" s="42">
        <v>1</v>
      </c>
      <c r="K54" s="44">
        <f t="shared" si="0"/>
        <v>1</v>
      </c>
      <c r="L54" s="27">
        <f aca="true" t="shared" si="6" ref="L54:L66">DAYS360(F54,$C$8)/DAYS360(F54,G54)</f>
        <v>1</v>
      </c>
      <c r="M54" s="28">
        <f t="shared" si="1"/>
        <v>1</v>
      </c>
      <c r="N54" s="23">
        <v>27200</v>
      </c>
      <c r="O54" s="20">
        <v>19800</v>
      </c>
      <c r="P54" s="20">
        <v>0</v>
      </c>
      <c r="Q54" s="31">
        <f t="shared" si="2"/>
        <v>0.7279411764705882</v>
      </c>
      <c r="R54" s="32" t="str">
        <f t="shared" si="3"/>
        <v> -</v>
      </c>
      <c r="S54" s="130" t="s">
        <v>119</v>
      </c>
      <c r="T54" s="121">
        <v>41640</v>
      </c>
      <c r="U54" s="119">
        <v>42004</v>
      </c>
    </row>
    <row r="55" spans="2:21" ht="68.25" customHeight="1">
      <c r="B55" s="140"/>
      <c r="C55" s="140"/>
      <c r="D55" s="140"/>
      <c r="E55" s="137"/>
      <c r="F55" s="102">
        <v>41640</v>
      </c>
      <c r="G55" s="102">
        <v>42004</v>
      </c>
      <c r="H55" s="9" t="s">
        <v>71</v>
      </c>
      <c r="I55" s="20">
        <f>+'[1]DIMENSIÓN 2'!X28</f>
        <v>1</v>
      </c>
      <c r="J55" s="42">
        <v>1</v>
      </c>
      <c r="K55" s="44">
        <f t="shared" si="0"/>
        <v>1</v>
      </c>
      <c r="L55" s="27">
        <f t="shared" si="6"/>
        <v>1</v>
      </c>
      <c r="M55" s="28">
        <f t="shared" si="1"/>
        <v>1</v>
      </c>
      <c r="N55" s="23">
        <v>40000</v>
      </c>
      <c r="O55" s="20">
        <v>40000</v>
      </c>
      <c r="P55" s="20">
        <v>0</v>
      </c>
      <c r="Q55" s="31">
        <f t="shared" si="2"/>
        <v>1</v>
      </c>
      <c r="R55" s="32" t="str">
        <f t="shared" si="3"/>
        <v> -</v>
      </c>
      <c r="S55" s="130"/>
      <c r="T55" s="121"/>
      <c r="U55" s="119"/>
    </row>
    <row r="56" spans="2:21" ht="29.25" customHeight="1">
      <c r="B56" s="140"/>
      <c r="C56" s="140"/>
      <c r="D56" s="140"/>
      <c r="E56" s="137"/>
      <c r="F56" s="102">
        <v>41640</v>
      </c>
      <c r="G56" s="102">
        <v>42004</v>
      </c>
      <c r="H56" s="9" t="s">
        <v>72</v>
      </c>
      <c r="I56" s="20">
        <f>+'[1]DIMENSIÓN 2'!X29</f>
        <v>90</v>
      </c>
      <c r="J56" s="42">
        <v>28</v>
      </c>
      <c r="K56" s="44">
        <f t="shared" si="0"/>
        <v>0.3111111111111111</v>
      </c>
      <c r="L56" s="27">
        <f t="shared" si="6"/>
        <v>1</v>
      </c>
      <c r="M56" s="28">
        <f t="shared" si="1"/>
        <v>0.3111111111111111</v>
      </c>
      <c r="N56" s="23">
        <v>40000</v>
      </c>
      <c r="O56" s="20">
        <v>39821</v>
      </c>
      <c r="P56" s="20">
        <v>0</v>
      </c>
      <c r="Q56" s="31">
        <f t="shared" si="2"/>
        <v>0.995525</v>
      </c>
      <c r="R56" s="32" t="str">
        <f t="shared" si="3"/>
        <v> -</v>
      </c>
      <c r="S56" s="130" t="s">
        <v>120</v>
      </c>
      <c r="T56" s="121">
        <v>41640</v>
      </c>
      <c r="U56" s="119">
        <v>42004</v>
      </c>
    </row>
    <row r="57" spans="2:21" ht="29.25" customHeight="1" thickBot="1">
      <c r="B57" s="140"/>
      <c r="C57" s="140"/>
      <c r="D57" s="140"/>
      <c r="E57" s="138"/>
      <c r="F57" s="103">
        <v>41640</v>
      </c>
      <c r="G57" s="103">
        <v>42004</v>
      </c>
      <c r="H57" s="72" t="s">
        <v>73</v>
      </c>
      <c r="I57" s="20">
        <f>+'[1]DIMENSIÓN 2'!X30</f>
        <v>0</v>
      </c>
      <c r="J57" s="73">
        <v>1</v>
      </c>
      <c r="K57" s="74" t="e">
        <f t="shared" si="0"/>
        <v>#DIV/0!</v>
      </c>
      <c r="L57" s="69">
        <f t="shared" si="6"/>
        <v>1</v>
      </c>
      <c r="M57" s="30" t="str">
        <f t="shared" si="1"/>
        <v> -</v>
      </c>
      <c r="N57" s="114">
        <v>30800</v>
      </c>
      <c r="O57" s="21">
        <v>24500</v>
      </c>
      <c r="P57" s="21">
        <v>0</v>
      </c>
      <c r="Q57" s="35">
        <f t="shared" si="2"/>
        <v>0.7954545454545454</v>
      </c>
      <c r="R57" s="30" t="str">
        <f t="shared" si="3"/>
        <v> -</v>
      </c>
      <c r="S57" s="132"/>
      <c r="T57" s="122"/>
      <c r="U57" s="120"/>
    </row>
    <row r="58" spans="2:21" ht="29.25" customHeight="1">
      <c r="B58" s="140"/>
      <c r="C58" s="140"/>
      <c r="D58" s="141"/>
      <c r="E58" s="134" t="s">
        <v>90</v>
      </c>
      <c r="F58" s="104">
        <v>41640</v>
      </c>
      <c r="G58" s="104">
        <v>42004</v>
      </c>
      <c r="H58" s="10" t="s">
        <v>74</v>
      </c>
      <c r="I58" s="19">
        <f>+'[1]DIMENSIÓN 2'!X40</f>
        <v>1</v>
      </c>
      <c r="J58" s="41">
        <v>1</v>
      </c>
      <c r="K58" s="45">
        <f t="shared" si="0"/>
        <v>1</v>
      </c>
      <c r="L58" s="25">
        <f t="shared" si="6"/>
        <v>1</v>
      </c>
      <c r="M58" s="84">
        <f t="shared" si="1"/>
        <v>1</v>
      </c>
      <c r="N58" s="85">
        <v>122100</v>
      </c>
      <c r="O58" s="80">
        <v>106430</v>
      </c>
      <c r="P58" s="80">
        <v>0</v>
      </c>
      <c r="Q58" s="86">
        <f t="shared" si="2"/>
        <v>0.8716625716625717</v>
      </c>
      <c r="R58" s="87" t="str">
        <f t="shared" si="3"/>
        <v> -</v>
      </c>
      <c r="S58" s="133" t="s">
        <v>121</v>
      </c>
      <c r="T58" s="125">
        <v>41640</v>
      </c>
      <c r="U58" s="123">
        <v>42004</v>
      </c>
    </row>
    <row r="59" spans="2:21" ht="57.75" customHeight="1">
      <c r="B59" s="140"/>
      <c r="C59" s="140"/>
      <c r="D59" s="141"/>
      <c r="E59" s="144"/>
      <c r="F59" s="102">
        <v>41640</v>
      </c>
      <c r="G59" s="102">
        <v>42004</v>
      </c>
      <c r="H59" s="9" t="s">
        <v>75</v>
      </c>
      <c r="I59" s="20">
        <f>+'[1]DIMENSIÓN 2'!X41</f>
        <v>10</v>
      </c>
      <c r="J59" s="117">
        <v>10</v>
      </c>
      <c r="K59" s="44">
        <f t="shared" si="0"/>
        <v>1</v>
      </c>
      <c r="L59" s="27">
        <f t="shared" si="6"/>
        <v>1</v>
      </c>
      <c r="M59" s="28">
        <f t="shared" si="1"/>
        <v>1</v>
      </c>
      <c r="N59" s="23">
        <v>46200</v>
      </c>
      <c r="O59" s="20">
        <v>43700</v>
      </c>
      <c r="P59" s="20">
        <v>0</v>
      </c>
      <c r="Q59" s="31">
        <f t="shared" si="2"/>
        <v>0.9458874458874459</v>
      </c>
      <c r="R59" s="32" t="str">
        <f t="shared" si="3"/>
        <v> -</v>
      </c>
      <c r="S59" s="130"/>
      <c r="T59" s="121"/>
      <c r="U59" s="119"/>
    </row>
    <row r="60" spans="2:21" ht="29.25" customHeight="1">
      <c r="B60" s="140"/>
      <c r="C60" s="140"/>
      <c r="D60" s="141"/>
      <c r="E60" s="144"/>
      <c r="F60" s="102">
        <v>41640</v>
      </c>
      <c r="G60" s="102">
        <v>42004</v>
      </c>
      <c r="H60" s="9" t="s">
        <v>76</v>
      </c>
      <c r="I60" s="20">
        <f>+'[1]DIMENSIÓN 2'!X42</f>
        <v>15</v>
      </c>
      <c r="J60" s="42">
        <v>15</v>
      </c>
      <c r="K60" s="44">
        <f t="shared" si="0"/>
        <v>1</v>
      </c>
      <c r="L60" s="27">
        <f t="shared" si="6"/>
        <v>1</v>
      </c>
      <c r="M60" s="28">
        <f t="shared" si="1"/>
        <v>1</v>
      </c>
      <c r="N60" s="23">
        <v>30000</v>
      </c>
      <c r="O60" s="20">
        <v>30000</v>
      </c>
      <c r="P60" s="20">
        <v>0</v>
      </c>
      <c r="Q60" s="31">
        <f t="shared" si="2"/>
        <v>1</v>
      </c>
      <c r="R60" s="32" t="str">
        <f t="shared" si="3"/>
        <v> -</v>
      </c>
      <c r="S60" s="130"/>
      <c r="T60" s="121"/>
      <c r="U60" s="119"/>
    </row>
    <row r="61" spans="2:21" ht="68.25" customHeight="1">
      <c r="B61" s="140"/>
      <c r="C61" s="140"/>
      <c r="D61" s="141"/>
      <c r="E61" s="144"/>
      <c r="F61" s="102">
        <v>41640</v>
      </c>
      <c r="G61" s="102">
        <v>42004</v>
      </c>
      <c r="H61" s="9" t="s">
        <v>77</v>
      </c>
      <c r="I61" s="20">
        <f>+'[1]DIMENSIÓN 2'!X43</f>
        <v>1250</v>
      </c>
      <c r="J61" s="42">
        <v>4923</v>
      </c>
      <c r="K61" s="44">
        <f t="shared" si="0"/>
        <v>3.9384</v>
      </c>
      <c r="L61" s="27">
        <f t="shared" si="6"/>
        <v>1</v>
      </c>
      <c r="M61" s="28">
        <f t="shared" si="1"/>
        <v>1</v>
      </c>
      <c r="N61" s="23">
        <v>531900</v>
      </c>
      <c r="O61" s="20">
        <v>520300</v>
      </c>
      <c r="P61" s="20">
        <v>0</v>
      </c>
      <c r="Q61" s="31">
        <f t="shared" si="2"/>
        <v>0.978191389358902</v>
      </c>
      <c r="R61" s="32" t="str">
        <f t="shared" si="3"/>
        <v> -</v>
      </c>
      <c r="S61" s="130" t="s">
        <v>122</v>
      </c>
      <c r="T61" s="121">
        <v>41640</v>
      </c>
      <c r="U61" s="119">
        <v>42004</v>
      </c>
    </row>
    <row r="62" spans="2:21" ht="44.25" customHeight="1">
      <c r="B62" s="140"/>
      <c r="C62" s="140"/>
      <c r="D62" s="141"/>
      <c r="E62" s="144"/>
      <c r="F62" s="102">
        <v>41640</v>
      </c>
      <c r="G62" s="102">
        <v>42004</v>
      </c>
      <c r="H62" s="9" t="s">
        <v>78</v>
      </c>
      <c r="I62" s="20">
        <f>+'[1]DIMENSIÓN 2'!X44</f>
        <v>2</v>
      </c>
      <c r="J62" s="42">
        <v>2</v>
      </c>
      <c r="K62" s="44">
        <f t="shared" si="0"/>
        <v>1</v>
      </c>
      <c r="L62" s="27">
        <f t="shared" si="6"/>
        <v>1</v>
      </c>
      <c r="M62" s="28">
        <f t="shared" si="1"/>
        <v>1</v>
      </c>
      <c r="N62" s="23">
        <v>29700</v>
      </c>
      <c r="O62" s="20">
        <v>29700</v>
      </c>
      <c r="P62" s="20">
        <v>0</v>
      </c>
      <c r="Q62" s="31">
        <f t="shared" si="2"/>
        <v>1</v>
      </c>
      <c r="R62" s="32" t="str">
        <f t="shared" si="3"/>
        <v> -</v>
      </c>
      <c r="S62" s="130"/>
      <c r="T62" s="121"/>
      <c r="U62" s="119"/>
    </row>
    <row r="63" spans="2:21" ht="29.25" customHeight="1" thickBot="1">
      <c r="B63" s="140"/>
      <c r="C63" s="140"/>
      <c r="D63" s="141"/>
      <c r="E63" s="135"/>
      <c r="F63" s="105">
        <v>41640</v>
      </c>
      <c r="G63" s="105">
        <v>42004</v>
      </c>
      <c r="H63" s="11" t="s">
        <v>79</v>
      </c>
      <c r="I63" s="35">
        <f>+'[1]DIMENSIÓN 2'!X45</f>
        <v>1</v>
      </c>
      <c r="J63" s="99">
        <v>1</v>
      </c>
      <c r="K63" s="96">
        <f t="shared" si="0"/>
        <v>1</v>
      </c>
      <c r="L63" s="29">
        <f t="shared" si="6"/>
        <v>1</v>
      </c>
      <c r="M63" s="30">
        <f t="shared" si="1"/>
        <v>1</v>
      </c>
      <c r="N63" s="100">
        <v>16500</v>
      </c>
      <c r="O63" s="21">
        <v>16500</v>
      </c>
      <c r="P63" s="21">
        <v>0</v>
      </c>
      <c r="Q63" s="35">
        <f t="shared" si="2"/>
        <v>1</v>
      </c>
      <c r="R63" s="30" t="str">
        <f t="shared" si="3"/>
        <v> -</v>
      </c>
      <c r="S63" s="131"/>
      <c r="T63" s="126"/>
      <c r="U63" s="124"/>
    </row>
    <row r="64" spans="2:21" ht="55.5" customHeight="1">
      <c r="B64" s="140"/>
      <c r="C64" s="140"/>
      <c r="D64" s="140"/>
      <c r="E64" s="136" t="s">
        <v>91</v>
      </c>
      <c r="F64" s="79">
        <v>41640</v>
      </c>
      <c r="G64" s="79">
        <v>42004</v>
      </c>
      <c r="H64" s="12" t="s">
        <v>80</v>
      </c>
      <c r="I64" s="80">
        <f>+'[1]DIMENSIÓN 2'!X48</f>
        <v>1</v>
      </c>
      <c r="J64" s="81">
        <v>1</v>
      </c>
      <c r="K64" s="82">
        <f t="shared" si="0"/>
        <v>1</v>
      </c>
      <c r="L64" s="83">
        <f t="shared" si="6"/>
        <v>1</v>
      </c>
      <c r="M64" s="84">
        <f t="shared" si="1"/>
        <v>1</v>
      </c>
      <c r="N64" s="85">
        <v>43400</v>
      </c>
      <c r="O64" s="80">
        <v>43400</v>
      </c>
      <c r="P64" s="80">
        <v>0</v>
      </c>
      <c r="Q64" s="86">
        <f t="shared" si="2"/>
        <v>1</v>
      </c>
      <c r="R64" s="87" t="str">
        <f t="shared" si="3"/>
        <v> -</v>
      </c>
      <c r="S64" s="88" t="s">
        <v>123</v>
      </c>
      <c r="T64" s="79">
        <v>41640</v>
      </c>
      <c r="U64" s="106">
        <v>42004</v>
      </c>
    </row>
    <row r="65" spans="2:21" ht="29.25" customHeight="1">
      <c r="B65" s="140"/>
      <c r="C65" s="140"/>
      <c r="D65" s="140"/>
      <c r="E65" s="137"/>
      <c r="F65" s="102">
        <v>41640</v>
      </c>
      <c r="G65" s="102">
        <v>42004</v>
      </c>
      <c r="H65" s="9" t="s">
        <v>81</v>
      </c>
      <c r="I65" s="20">
        <f>+'[1]DIMENSIÓN 2'!X49</f>
        <v>25</v>
      </c>
      <c r="J65" s="42">
        <v>16</v>
      </c>
      <c r="K65" s="44">
        <f t="shared" si="0"/>
        <v>0.64</v>
      </c>
      <c r="L65" s="27">
        <f t="shared" si="6"/>
        <v>1</v>
      </c>
      <c r="M65" s="28">
        <f t="shared" si="1"/>
        <v>0.64</v>
      </c>
      <c r="N65" s="23">
        <v>664600</v>
      </c>
      <c r="O65" s="20">
        <v>459126</v>
      </c>
      <c r="P65" s="20">
        <v>0</v>
      </c>
      <c r="Q65" s="31">
        <f t="shared" si="2"/>
        <v>0.6908305747818236</v>
      </c>
      <c r="R65" s="32" t="str">
        <f t="shared" si="3"/>
        <v> -</v>
      </c>
      <c r="S65" s="130" t="s">
        <v>124</v>
      </c>
      <c r="T65" s="121">
        <v>41640</v>
      </c>
      <c r="U65" s="119">
        <v>42004</v>
      </c>
    </row>
    <row r="66" spans="2:21" ht="29.25" customHeight="1" thickBot="1">
      <c r="B66" s="140"/>
      <c r="C66" s="140"/>
      <c r="D66" s="142"/>
      <c r="E66" s="137"/>
      <c r="F66" s="102">
        <v>41640</v>
      </c>
      <c r="G66" s="102">
        <v>42004</v>
      </c>
      <c r="H66" s="9" t="s">
        <v>82</v>
      </c>
      <c r="I66" s="20">
        <f>+'[1]DIMENSIÓN 2'!X50</f>
        <v>0</v>
      </c>
      <c r="J66" s="42">
        <v>1</v>
      </c>
      <c r="K66" s="44" t="e">
        <f t="shared" si="0"/>
        <v>#DIV/0!</v>
      </c>
      <c r="L66" s="27">
        <f t="shared" si="6"/>
        <v>1</v>
      </c>
      <c r="M66" s="28" t="str">
        <f t="shared" si="1"/>
        <v> -</v>
      </c>
      <c r="N66" s="115">
        <v>30000</v>
      </c>
      <c r="O66" s="20">
        <v>29998</v>
      </c>
      <c r="P66" s="20">
        <v>0</v>
      </c>
      <c r="Q66" s="35">
        <f t="shared" si="2"/>
        <v>0.9999333333333333</v>
      </c>
      <c r="R66" s="30" t="str">
        <f t="shared" si="3"/>
        <v> -</v>
      </c>
      <c r="S66" s="130"/>
      <c r="T66" s="121"/>
      <c r="U66" s="119"/>
    </row>
    <row r="67" spans="2:21" ht="11.25" customHeight="1" thickBot="1">
      <c r="B67" s="140"/>
      <c r="C67" s="140"/>
      <c r="D67" s="46"/>
      <c r="E67" s="46"/>
      <c r="F67" s="47"/>
      <c r="G67" s="47"/>
      <c r="H67" s="48"/>
      <c r="I67" s="49"/>
      <c r="J67" s="49"/>
      <c r="K67" s="50"/>
      <c r="L67" s="51"/>
      <c r="M67" s="51"/>
      <c r="N67" s="51"/>
      <c r="O67" s="51"/>
      <c r="P67" s="51"/>
      <c r="Q67" s="112"/>
      <c r="R67" s="112"/>
      <c r="S67" s="48"/>
      <c r="T67" s="46"/>
      <c r="U67" s="52"/>
    </row>
    <row r="68" spans="2:21" ht="29.25" customHeight="1">
      <c r="B68" s="140"/>
      <c r="C68" s="140"/>
      <c r="D68" s="139" t="s">
        <v>94</v>
      </c>
      <c r="E68" s="137" t="s">
        <v>92</v>
      </c>
      <c r="F68" s="102">
        <v>41640</v>
      </c>
      <c r="G68" s="102">
        <v>42004</v>
      </c>
      <c r="H68" s="9" t="s">
        <v>83</v>
      </c>
      <c r="I68" s="20">
        <f>+'[1]DIMENSIÓN 2'!X71</f>
        <v>3</v>
      </c>
      <c r="J68" s="42">
        <v>6</v>
      </c>
      <c r="K68" s="44">
        <f t="shared" si="0"/>
        <v>2</v>
      </c>
      <c r="L68" s="27">
        <f>DAYS360(F68,$C$8)/DAYS360(F68,G68)</f>
        <v>1</v>
      </c>
      <c r="M68" s="28">
        <f t="shared" si="1"/>
        <v>1</v>
      </c>
      <c r="N68" s="23">
        <v>16667</v>
      </c>
      <c r="O68" s="20">
        <v>16667</v>
      </c>
      <c r="P68" s="20">
        <v>0</v>
      </c>
      <c r="Q68" s="31">
        <f t="shared" si="2"/>
        <v>1</v>
      </c>
      <c r="R68" s="32" t="str">
        <f t="shared" si="3"/>
        <v> -</v>
      </c>
      <c r="S68" s="130" t="s">
        <v>125</v>
      </c>
      <c r="T68" s="121">
        <v>41640</v>
      </c>
      <c r="U68" s="119">
        <v>42004</v>
      </c>
    </row>
    <row r="69" spans="2:21" ht="29.25" customHeight="1">
      <c r="B69" s="140"/>
      <c r="C69" s="140"/>
      <c r="D69" s="140"/>
      <c r="E69" s="137"/>
      <c r="F69" s="102">
        <v>41640</v>
      </c>
      <c r="G69" s="102">
        <v>42004</v>
      </c>
      <c r="H69" s="9" t="s">
        <v>84</v>
      </c>
      <c r="I69" s="20">
        <f>+'[1]DIMENSIÓN 2'!X72</f>
        <v>5</v>
      </c>
      <c r="J69" s="42">
        <v>12</v>
      </c>
      <c r="K69" s="44">
        <f t="shared" si="0"/>
        <v>2.4</v>
      </c>
      <c r="L69" s="27">
        <f>DAYS360(F69,$C$8)/DAYS360(F69,G69)</f>
        <v>1</v>
      </c>
      <c r="M69" s="28">
        <f t="shared" si="1"/>
        <v>1</v>
      </c>
      <c r="N69" s="23">
        <v>16667</v>
      </c>
      <c r="O69" s="20">
        <v>16667</v>
      </c>
      <c r="P69" s="20">
        <v>0</v>
      </c>
      <c r="Q69" s="31">
        <f t="shared" si="2"/>
        <v>1</v>
      </c>
      <c r="R69" s="32" t="str">
        <f t="shared" si="3"/>
        <v> -</v>
      </c>
      <c r="S69" s="130"/>
      <c r="T69" s="121"/>
      <c r="U69" s="119"/>
    </row>
    <row r="70" spans="2:21" ht="29.25" customHeight="1" thickBot="1">
      <c r="B70" s="140"/>
      <c r="C70" s="140"/>
      <c r="D70" s="140"/>
      <c r="E70" s="138"/>
      <c r="F70" s="103">
        <v>41640</v>
      </c>
      <c r="G70" s="103">
        <v>42004</v>
      </c>
      <c r="H70" s="72" t="s">
        <v>85</v>
      </c>
      <c r="I70" s="21">
        <f>+'[1]DIMENSIÓN 2'!X73</f>
        <v>1</v>
      </c>
      <c r="J70" s="43">
        <v>2</v>
      </c>
      <c r="K70" s="96">
        <f t="shared" si="0"/>
        <v>2</v>
      </c>
      <c r="L70" s="29">
        <f>DAYS360(F70,$C$8)/DAYS360(F70,G70)</f>
        <v>1</v>
      </c>
      <c r="M70" s="30">
        <f t="shared" si="1"/>
        <v>1</v>
      </c>
      <c r="N70" s="24">
        <v>16666</v>
      </c>
      <c r="O70" s="21">
        <v>16666</v>
      </c>
      <c r="P70" s="21">
        <v>0</v>
      </c>
      <c r="Q70" s="35">
        <f t="shared" si="2"/>
        <v>1</v>
      </c>
      <c r="R70" s="30" t="str">
        <f t="shared" si="3"/>
        <v> -</v>
      </c>
      <c r="S70" s="132"/>
      <c r="T70" s="122"/>
      <c r="U70" s="120"/>
    </row>
    <row r="71" spans="2:21" ht="29.25" customHeight="1">
      <c r="B71" s="140"/>
      <c r="C71" s="140"/>
      <c r="D71" s="141"/>
      <c r="E71" s="134" t="s">
        <v>93</v>
      </c>
      <c r="F71" s="104">
        <v>41640</v>
      </c>
      <c r="G71" s="104">
        <v>42004</v>
      </c>
      <c r="H71" s="10" t="s">
        <v>86</v>
      </c>
      <c r="I71" s="80">
        <f>+'[1]DIMENSIÓN 2'!X74</f>
        <v>57</v>
      </c>
      <c r="J71" s="81">
        <v>15</v>
      </c>
      <c r="K71" s="82">
        <f t="shared" si="0"/>
        <v>0.2631578947368421</v>
      </c>
      <c r="L71" s="83">
        <f>DAYS360(F71,$C$8)/DAYS360(F71,G71)</f>
        <v>1</v>
      </c>
      <c r="M71" s="84">
        <f t="shared" si="1"/>
        <v>0.2631578947368421</v>
      </c>
      <c r="N71" s="85">
        <v>70000</v>
      </c>
      <c r="O71" s="80">
        <v>69321</v>
      </c>
      <c r="P71" s="80">
        <v>0</v>
      </c>
      <c r="Q71" s="86">
        <f t="shared" si="2"/>
        <v>0.9903</v>
      </c>
      <c r="R71" s="87" t="str">
        <f t="shared" si="3"/>
        <v> -</v>
      </c>
      <c r="S71" s="133" t="s">
        <v>126</v>
      </c>
      <c r="T71" s="125">
        <v>41640</v>
      </c>
      <c r="U71" s="123">
        <v>42004</v>
      </c>
    </row>
    <row r="72" spans="2:21" ht="44.25" customHeight="1" thickBot="1">
      <c r="B72" s="142"/>
      <c r="C72" s="142"/>
      <c r="D72" s="143"/>
      <c r="E72" s="135"/>
      <c r="F72" s="105">
        <v>41640</v>
      </c>
      <c r="G72" s="105">
        <v>42004</v>
      </c>
      <c r="H72" s="11" t="s">
        <v>87</v>
      </c>
      <c r="I72" s="21">
        <f>+'[1]DIMENSIÓN 2'!X75</f>
        <v>13</v>
      </c>
      <c r="J72" s="43">
        <v>10</v>
      </c>
      <c r="K72" s="96">
        <f t="shared" si="0"/>
        <v>0.7692307692307693</v>
      </c>
      <c r="L72" s="29">
        <f>DAYS360(F72,$C$8)/DAYS360(F72,G72)</f>
        <v>1</v>
      </c>
      <c r="M72" s="30">
        <f t="shared" si="1"/>
        <v>0.7692307692307693</v>
      </c>
      <c r="N72" s="24">
        <v>30000</v>
      </c>
      <c r="O72" s="21">
        <v>30000</v>
      </c>
      <c r="P72" s="21">
        <v>0</v>
      </c>
      <c r="Q72" s="35">
        <f t="shared" si="2"/>
        <v>1</v>
      </c>
      <c r="R72" s="30" t="str">
        <f t="shared" si="3"/>
        <v> -</v>
      </c>
      <c r="S72" s="131"/>
      <c r="T72" s="126"/>
      <c r="U72" s="124"/>
    </row>
    <row r="73" spans="12:18" ht="16.5" thickBot="1">
      <c r="L73" s="75">
        <f>+AVERAGE(L13:L17,L19:L38,L40:L50,L52,L54:L66,L68:L72)</f>
        <v>1</v>
      </c>
      <c r="M73" s="76">
        <f>+AVERAGE(M13:M17,M19:M38,M40:M50,M52,M54:M66,M68:M72)</f>
        <v>0.8781078387270337</v>
      </c>
      <c r="N73" s="77">
        <f>+SUM(N13:N17,N19:N38,N40:N50,N52,N54:N66,N68:N72)</f>
        <v>150372895</v>
      </c>
      <c r="O73" s="78">
        <f>+SUM(O13:O17,O19:O38,O40:O50,O52,O54:O66,O68:O72)</f>
        <v>76933723</v>
      </c>
      <c r="P73" s="78">
        <f>+SUM(P13:P17,P19:P38,P40:P50,P52,P54:P66,P68:P72)</f>
        <v>0</v>
      </c>
      <c r="Q73" s="110">
        <f t="shared" si="2"/>
        <v>0.5116196173519171</v>
      </c>
      <c r="R73" s="76" t="str">
        <f t="shared" si="3"/>
        <v> -</v>
      </c>
    </row>
  </sheetData>
  <sheetProtection/>
  <mergeCells count="101"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  <mergeCell ref="L9:M10"/>
    <mergeCell ref="N9:R11"/>
    <mergeCell ref="S9:U11"/>
    <mergeCell ref="H11:H12"/>
    <mergeCell ref="I11:I12"/>
    <mergeCell ref="J11:J12"/>
    <mergeCell ref="L11:L12"/>
    <mergeCell ref="M11:M12"/>
    <mergeCell ref="B13:B50"/>
    <mergeCell ref="C13:C17"/>
    <mergeCell ref="D13:D17"/>
    <mergeCell ref="E13:E15"/>
    <mergeCell ref="S13:S15"/>
    <mergeCell ref="T13:T15"/>
    <mergeCell ref="S31:S32"/>
    <mergeCell ref="T31:T32"/>
    <mergeCell ref="S37:S38"/>
    <mergeCell ref="T37:T38"/>
    <mergeCell ref="U13:U15"/>
    <mergeCell ref="E16:E17"/>
    <mergeCell ref="S16:S17"/>
    <mergeCell ref="T16:T17"/>
    <mergeCell ref="U16:U17"/>
    <mergeCell ref="C19:C50"/>
    <mergeCell ref="D19:D38"/>
    <mergeCell ref="E19:E20"/>
    <mergeCell ref="S19:S20"/>
    <mergeCell ref="T19:T20"/>
    <mergeCell ref="U19:U20"/>
    <mergeCell ref="E21:E38"/>
    <mergeCell ref="S21:S22"/>
    <mergeCell ref="T21:T22"/>
    <mergeCell ref="U21:U22"/>
    <mergeCell ref="S23:S24"/>
    <mergeCell ref="T23:T24"/>
    <mergeCell ref="U23:U24"/>
    <mergeCell ref="S25:S26"/>
    <mergeCell ref="T25:T26"/>
    <mergeCell ref="U25:U26"/>
    <mergeCell ref="S27:S28"/>
    <mergeCell ref="T27:T28"/>
    <mergeCell ref="U27:U28"/>
    <mergeCell ref="S29:S30"/>
    <mergeCell ref="T29:T30"/>
    <mergeCell ref="U29:U30"/>
    <mergeCell ref="S45:S49"/>
    <mergeCell ref="T45:T49"/>
    <mergeCell ref="U45:U49"/>
    <mergeCell ref="U31:U32"/>
    <mergeCell ref="S33:S34"/>
    <mergeCell ref="T33:T34"/>
    <mergeCell ref="U33:U34"/>
    <mergeCell ref="S35:S36"/>
    <mergeCell ref="T35:T36"/>
    <mergeCell ref="U35:U36"/>
    <mergeCell ref="T54:T55"/>
    <mergeCell ref="E71:E72"/>
    <mergeCell ref="S71:S72"/>
    <mergeCell ref="T71:T72"/>
    <mergeCell ref="U37:U38"/>
    <mergeCell ref="D40:D50"/>
    <mergeCell ref="E40:E49"/>
    <mergeCell ref="S40:S44"/>
    <mergeCell ref="T40:T44"/>
    <mergeCell ref="U40:U44"/>
    <mergeCell ref="S58:S60"/>
    <mergeCell ref="T58:T60"/>
    <mergeCell ref="U58:U60"/>
    <mergeCell ref="S61:S63"/>
    <mergeCell ref="T61:T63"/>
    <mergeCell ref="B52:B72"/>
    <mergeCell ref="C52:C72"/>
    <mergeCell ref="D54:D66"/>
    <mergeCell ref="E54:E57"/>
    <mergeCell ref="S54:S55"/>
    <mergeCell ref="D68:D72"/>
    <mergeCell ref="E68:E70"/>
    <mergeCell ref="S68:S70"/>
    <mergeCell ref="T68:T70"/>
    <mergeCell ref="U68:U70"/>
    <mergeCell ref="U54:U55"/>
    <mergeCell ref="S56:S57"/>
    <mergeCell ref="T56:T57"/>
    <mergeCell ref="U56:U57"/>
    <mergeCell ref="E58:E63"/>
    <mergeCell ref="U71:U72"/>
    <mergeCell ref="U61:U63"/>
    <mergeCell ref="E64:E66"/>
    <mergeCell ref="S65:S66"/>
    <mergeCell ref="T65:T66"/>
    <mergeCell ref="U65:U66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2022-10-04T22:21:40Z</dcterms:modified>
  <cp:category/>
  <cp:version/>
  <cp:contentType/>
  <cp:contentStatus/>
</cp:coreProperties>
</file>