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3 - Marzo\"/>
    </mc:Choice>
  </mc:AlternateContent>
  <xr:revisionPtr revIDLastSave="0" documentId="13_ncr:1_{2FFE36A9-2536-402C-9284-062042A9139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021" sheetId="12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5" i="12" l="1"/>
  <c r="Y25" i="12"/>
  <c r="T25" i="12"/>
  <c r="R25" i="12"/>
  <c r="S25" i="12"/>
  <c r="O25" i="12"/>
  <c r="M11" i="12"/>
  <c r="M23" i="12"/>
  <c r="M22" i="12"/>
  <c r="M21" i="12"/>
  <c r="M20" i="12"/>
  <c r="M18" i="12"/>
  <c r="M17" i="12"/>
  <c r="M16" i="12"/>
  <c r="M15" i="12"/>
  <c r="X11" i="12"/>
  <c r="S11" i="12"/>
  <c r="X25" i="12"/>
  <c r="X15" i="12"/>
  <c r="X23" i="12"/>
  <c r="X18" i="12"/>
  <c r="X7" i="12"/>
  <c r="S7" i="12"/>
  <c r="Y7" i="12"/>
  <c r="M7" i="12"/>
  <c r="Y18" i="12"/>
  <c r="Y23" i="12"/>
  <c r="S18" i="12"/>
  <c r="Y22" i="12"/>
  <c r="Y21" i="12"/>
  <c r="Y20" i="12"/>
  <c r="Y17" i="12"/>
  <c r="Y16" i="12"/>
  <c r="Y15" i="12"/>
  <c r="Y6" i="12"/>
  <c r="O18" i="12"/>
  <c r="X16" i="12"/>
  <c r="S16" i="12"/>
  <c r="Y11" i="12"/>
  <c r="S23" i="12"/>
  <c r="S22" i="12"/>
  <c r="S21" i="12"/>
  <c r="S20" i="12"/>
  <c r="S17" i="12"/>
  <c r="S15" i="12"/>
  <c r="Z25" i="12"/>
  <c r="P25" i="12"/>
  <c r="Q25" i="12"/>
  <c r="U25" i="12"/>
  <c r="V25" i="12"/>
  <c r="W25" i="12"/>
  <c r="X6" i="12"/>
  <c r="X22" i="12"/>
  <c r="X21" i="12"/>
  <c r="X20" i="12"/>
  <c r="X17" i="12"/>
  <c r="M6" i="12"/>
  <c r="S6" i="12"/>
</calcChain>
</file>

<file path=xl/sharedStrings.xml><?xml version="1.0" encoding="utf-8"?>
<sst xmlns="http://schemas.openxmlformats.org/spreadsheetml/2006/main" count="150" uniqueCount="90">
  <si>
    <t>AVANCE</t>
  </si>
  <si>
    <t>Porcentaje de avance de la revisión del Plan de Ordenamiento Territorial - POT.</t>
  </si>
  <si>
    <t>Número de instrumentos desarrollados para promover un desarrollo ordenado.</t>
  </si>
  <si>
    <t>Porcentaje de obras licenciadas en el municipio con inspección, vigilancia y control.</t>
  </si>
  <si>
    <t>Número de asentamientos humanos legalizados.</t>
  </si>
  <si>
    <t>Número de estrategias de presupuestos participativos mantenidas.</t>
  </si>
  <si>
    <t>Número de actividades de fortalecimiento realizadas para el Consejo Territorial de Planeación.</t>
  </si>
  <si>
    <t>Número de observatorios municipales mantenidos.</t>
  </si>
  <si>
    <t>Número de bases de datos del SISBEN mantenidas.</t>
  </si>
  <si>
    <t>Número de estratificaciones socioeconómicas urbanas y rurales actualizadas.</t>
  </si>
  <si>
    <t>Porcentaje de programas que desarrolla la Administración Central mantenidos.</t>
  </si>
  <si>
    <t>Número de archivos de planos mantenidos en funcionamiento.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</si>
  <si>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</si>
  <si>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</si>
  <si>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</si>
  <si>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</si>
  <si>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</si>
  <si>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</si>
  <si>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Realizar inspección, vigilancia y control al 100% de las obras licenciadas en el municipio.</t>
  </si>
  <si>
    <t>Mantener la estrategia de presupuestos participativos.</t>
  </si>
  <si>
    <t>Mantener actualizada la estratificación socioeconómica urbana y rural del municipio.</t>
  </si>
  <si>
    <t>Mantener el 100% de los programas que desarrolla la Administración Central.</t>
  </si>
  <si>
    <t>Mantener en funcionamiento el archivo de planos.</t>
  </si>
  <si>
    <t>Legalizar 25 asentamientos humanos.</t>
  </si>
  <si>
    <t>Realizar 4 actividades de fortalecimiento para el Consejo Territorial de Planeación.</t>
  </si>
  <si>
    <t>Mantener 1 observatorio municipal.</t>
  </si>
  <si>
    <t>Mantener actualizada la base de datos del SISBEN.</t>
  </si>
  <si>
    <t>Meta PDM</t>
  </si>
  <si>
    <t>APOYO EN LOS PROCESOS DE LEGALIZACIÓN Y REGULARIZACIÓN URBANÍSTICA DE ASENTAMIENTOS HUMANOS EN EL MUNICIPIO DE BUCARAMANGA</t>
  </si>
  <si>
    <t>IDENTIFICACIÓN Y SELECCION DE LA POBLACION POBRE Y VULNERABLE DEL MUNICIPIO DE BUCARAMANGA, SANTANDER</t>
  </si>
  <si>
    <t>SGP</t>
  </si>
  <si>
    <t>Realizar la revisión del Plan de Ordenamiento Territorial - POT.</t>
  </si>
  <si>
    <t>Desarrollar 4 instrumentos derivados del POT para promover un desarrollo ordenado.</t>
  </si>
  <si>
    <t>Rubro</t>
  </si>
  <si>
    <t>PDM 2020-2023</t>
  </si>
  <si>
    <t>PROYECTOS DE INVERSIÓN</t>
  </si>
  <si>
    <t>RECURSOS PROPIOS</t>
  </si>
  <si>
    <t>OTROS</t>
  </si>
  <si>
    <t>Dependencia</t>
  </si>
  <si>
    <t>Responsable</t>
  </si>
  <si>
    <t>APOYO A LA REVISIÓN Y/O MODIFICACIÓN EXCEPCIONAL DEL PLAN DE ORDENAMIENTO TERRITORIAL DEL MUNICIPIO DE BUCARAMANGA</t>
  </si>
  <si>
    <t>2.3.2.02.02.008.4002001.201</t>
  </si>
  <si>
    <t>Sec. Planeación</t>
  </si>
  <si>
    <t>Joaquín Augusto Tobón Blanco</t>
  </si>
  <si>
    <t>APOYO EN LA ESTRUCTURACIÓN DEL CONCURSO INTERNACIONAL DE IDEAS QUE PERMITA LA FORMULACIÓN Y EJECUCIÓN DE PROPUESTAS PARA LA EXPANSIÓN URBANA DEL MUNICIPIO DE BUCARAMANGA.</t>
  </si>
  <si>
    <t>FORTALECIMIENTO DE LOS PROCESOS DE PLANEACIÓN INSTITUCIONAL Y DEL DESARROLLO TERRITORIAL EN EL MUNICIPIO DE BUCARAMANGA</t>
  </si>
  <si>
    <t>FORTALECIENDO LAS INSTANCIAS DE PLANEACIÓN Y LA PARTICIPACIÓN CIUDADANA</t>
  </si>
  <si>
    <t>FORTALECIMIENTO DEL SISTEMA DE INFORMACIÓN OBSERVATORIO DIGITAL MUNICIPAL DE BUCARAMANGA</t>
  </si>
  <si>
    <t>2.3.2.02.02.008.0401102.201
2.3.2.02.01.004.0401102.201</t>
  </si>
  <si>
    <t>2.3.2.02.02.008.4599033.201</t>
  </si>
  <si>
    <t>Código BPIM</t>
  </si>
  <si>
    <t>Actividades</t>
  </si>
  <si>
    <t>FECHA DE CORTE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</si>
  <si>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</si>
  <si>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</si>
  <si>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</si>
  <si>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</si>
  <si>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</si>
  <si>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</si>
  <si>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</si>
  <si>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</si>
  <si>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</si>
  <si>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PLAN DE ACCIÓN
SECRETARÍA DE PLANEACIÓN</t>
  </si>
  <si>
    <t>VIGENCIA 2021</t>
  </si>
  <si>
    <t>CUMPLIMIENTO DE META</t>
  </si>
  <si>
    <t>2.3.2.02.02.008.4002002.201</t>
  </si>
  <si>
    <t>RECURSOS GESTIONADOS</t>
  </si>
  <si>
    <t>Bucaramanga, territorio ordenado</t>
  </si>
  <si>
    <t>Planeando construimos ciudad y territorio</t>
  </si>
  <si>
    <t>BUCARAMANGA CIUDAD VITAL: LA VIDA ES SAGRADA</t>
  </si>
  <si>
    <t>BUCARAMANGA TERRITORIO LIBRE DE CORRUPCIÓN: INSTITUCIONES SÓLIDAS Y CONFIABLES</t>
  </si>
  <si>
    <t xml:space="preserve">Administración pública moderna e innovadora </t>
  </si>
  <si>
    <t>Gobierno fortalecido para ser y hacer</t>
  </si>
  <si>
    <t>Servicio al ciudadano</t>
  </si>
  <si>
    <t>Instalaciones de vanguardia</t>
  </si>
  <si>
    <t>Fortalecimiento de las instituciones democráticas y ciudadanía participativa</t>
  </si>
  <si>
    <t>Acceso a la información y participación</t>
  </si>
  <si>
    <t>SGR</t>
  </si>
  <si>
    <t>TOTAL EJECUTADO</t>
  </si>
  <si>
    <t>2.3.2.02.02.008.4502001.201</t>
  </si>
  <si>
    <t>APOYO EN LA ACTUALIZACIÓN DEL PLAN MAESTRO DE MOVILIDAD DEL MUNICIPIO DE BUCARAMANGA</t>
  </si>
  <si>
    <t>ESTUDIO DETALLADO DE AMENAZA, VULNERABILIDAD Y RIESGO POR MOVIMIENTOS EN MASA E INUNDACIÓN EN LA COMUNA 14, MUNICIPIO DE BUCARAMANGA</t>
  </si>
  <si>
    <t>2.3.2.02.02.008.4599031.201
2.3.2.02.02.008.4599017.201</t>
  </si>
  <si>
    <t>2.3.2.02.02.008.4002002.201
2.3.2.02.02.008.4002001.201</t>
  </si>
  <si>
    <t>2.3.2.02.02.008.4599031.201</t>
  </si>
  <si>
    <t>2.3.2.02.02.008.4599031.201
2.3.2.02.02.008.4599031.231
2.3.2.02.02.008.4599031.263</t>
  </si>
  <si>
    <t>2.3.2.02.02.008.4002001.201
2.3.2.02.02.008.4599031.201</t>
  </si>
  <si>
    <t>ESTUDIOS DETALLADOS DE AMENAZA, VULNERABILIDAD Y RIESGO POR MOVIMIENTOS EN MASA E INUNDACIÓN EN EL ASENTAMIENTO HUMANO DENOMINADO LA FORTUNA, EN LA COMUNA No 1, DEL MUNICIPIO DE BUCARAMANGA</t>
  </si>
  <si>
    <t>Realizar los estudios AVR en la Comuna 1 del municipio de Bucaramanga.</t>
  </si>
  <si>
    <t>POR DEFINIR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</si>
</sst>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  <numFmt numFmtId="167" formatCode="_(* #,##0.00_);_(* \(#,##0.00\);_(* &quot;-&quot;??_);_(@_)"/>
    <numFmt numFmtId="168" formatCode="_-* #,##0_-;\-* #,##0_-;_-* &quot;-&quot;??_-;_-@_-"/>
  </numFmts>
  <fonts count="16" x14ac:knownFonts="1"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i/>
      <sz val="12"/>
      <color theme="1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1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/>
    <xf numFmtId="0" fontId="4" fillId="0" borderId="2" xfId="0" applyFont="1" applyFill="1" applyBorder="1" applyAlignment="1">
      <alignment horizontal="justify" vertical="center" wrapText="1"/>
    </xf>
    <xf numFmtId="9" fontId="3" fillId="0" borderId="2" xfId="0" applyNumberFormat="1" applyFont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164" fontId="3" fillId="0" borderId="2" xfId="0" applyNumberFormat="1" applyFont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/>
    </xf>
    <xf numFmtId="165" fontId="2" fillId="0" borderId="2" xfId="108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vertical="center" wrapText="1"/>
    </xf>
    <xf numFmtId="165" fontId="3" fillId="0" borderId="2" xfId="108" applyNumberFormat="1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justify" vertical="center" wrapText="1"/>
    </xf>
    <xf numFmtId="164" fontId="2" fillId="0" borderId="2" xfId="0" applyNumberFormat="1" applyFont="1" applyBorder="1" applyAlignment="1">
      <alignment horizontal="justify" vertical="center" wrapText="1"/>
    </xf>
    <xf numFmtId="164" fontId="3" fillId="0" borderId="2" xfId="0" applyNumberFormat="1" applyFont="1" applyBorder="1" applyAlignment="1">
      <alignment horizontal="justify" vertical="center"/>
    </xf>
    <xf numFmtId="0" fontId="3" fillId="0" borderId="0" xfId="0" applyFont="1" applyAlignment="1">
      <alignment horizontal="justify"/>
    </xf>
    <xf numFmtId="0" fontId="3" fillId="0" borderId="0" xfId="0" applyFont="1" applyBorder="1" applyAlignment="1">
      <alignment horizontal="justify"/>
    </xf>
    <xf numFmtId="0" fontId="3" fillId="0" borderId="0" xfId="0" applyFont="1" applyBorder="1"/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6" fontId="3" fillId="0" borderId="0" xfId="0" applyNumberFormat="1" applyFont="1"/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justify" vertical="center" wrapText="1"/>
    </xf>
    <xf numFmtId="9" fontId="2" fillId="0" borderId="2" xfId="107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165" fontId="10" fillId="2" borderId="2" xfId="108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justify"/>
    </xf>
    <xf numFmtId="0" fontId="3" fillId="2" borderId="7" xfId="0" applyFont="1" applyFill="1" applyBorder="1"/>
    <xf numFmtId="0" fontId="3" fillId="2" borderId="4" xfId="0" applyFont="1" applyFill="1" applyBorder="1"/>
    <xf numFmtId="9" fontId="10" fillId="2" borderId="5" xfId="107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justify" vertical="center" wrapText="1"/>
    </xf>
    <xf numFmtId="9" fontId="3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2" borderId="8" xfId="0" applyFont="1" applyFill="1" applyBorder="1"/>
    <xf numFmtId="0" fontId="3" fillId="0" borderId="0" xfId="0" applyFont="1" applyAlignment="1">
      <alignment vertical="center"/>
    </xf>
    <xf numFmtId="164" fontId="3" fillId="0" borderId="4" xfId="0" applyNumberFormat="1" applyFont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/>
    </xf>
    <xf numFmtId="0" fontId="3" fillId="2" borderId="5" xfId="0" applyFont="1" applyFill="1" applyBorder="1"/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166" fontId="2" fillId="0" borderId="2" xfId="107" applyNumberFormat="1" applyFont="1" applyFill="1" applyBorder="1" applyAlignment="1">
      <alignment horizontal="center" vertical="center" wrapText="1"/>
    </xf>
    <xf numFmtId="9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justify" vertical="center" wrapText="1"/>
    </xf>
    <xf numFmtId="0" fontId="13" fillId="3" borderId="5" xfId="0" applyFont="1" applyFill="1" applyBorder="1" applyAlignment="1">
      <alignment horizontal="justify" vertical="center" wrapText="1"/>
    </xf>
    <xf numFmtId="164" fontId="9" fillId="3" borderId="5" xfId="0" applyNumberFormat="1" applyFont="1" applyFill="1" applyBorder="1" applyAlignment="1">
      <alignment horizontal="justify" vertical="center"/>
    </xf>
    <xf numFmtId="164" fontId="9" fillId="3" borderId="5" xfId="0" applyNumberFormat="1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vertical="center" wrapText="1"/>
    </xf>
    <xf numFmtId="1" fontId="9" fillId="0" borderId="2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horizontal="justify" vertical="center" wrapText="1"/>
    </xf>
    <xf numFmtId="1" fontId="9" fillId="0" borderId="2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justify" vertical="center" wrapText="1"/>
    </xf>
    <xf numFmtId="165" fontId="2" fillId="0" borderId="2" xfId="108" applyNumberFormat="1" applyFont="1" applyFill="1" applyBorder="1" applyAlignment="1">
      <alignment vertical="center" wrapText="1"/>
    </xf>
    <xf numFmtId="165" fontId="8" fillId="0" borderId="2" xfId="108" applyNumberFormat="1" applyFont="1" applyFill="1" applyBorder="1" applyAlignment="1">
      <alignment horizontal="center" vertical="center" wrapText="1"/>
    </xf>
    <xf numFmtId="165" fontId="2" fillId="3" borderId="2" xfId="108" applyNumberFormat="1" applyFont="1" applyFill="1" applyBorder="1" applyAlignment="1">
      <alignment horizontal="center" vertical="center" wrapText="1"/>
    </xf>
    <xf numFmtId="165" fontId="3" fillId="0" borderId="2" xfId="108" applyNumberFormat="1" applyFont="1" applyBorder="1" applyAlignment="1"/>
    <xf numFmtId="165" fontId="3" fillId="0" borderId="6" xfId="108" applyNumberFormat="1" applyFont="1" applyBorder="1" applyAlignment="1">
      <alignment horizontal="center"/>
    </xf>
    <xf numFmtId="165" fontId="3" fillId="0" borderId="2" xfId="108" applyNumberFormat="1" applyFont="1" applyBorder="1"/>
    <xf numFmtId="164" fontId="9" fillId="0" borderId="2" xfId="0" applyNumberFormat="1" applyFont="1" applyBorder="1" applyAlignment="1">
      <alignment horizontal="justify" vertical="center" wrapText="1"/>
    </xf>
    <xf numFmtId="165" fontId="3" fillId="0" borderId="0" xfId="0" applyNumberFormat="1" applyFont="1" applyBorder="1"/>
    <xf numFmtId="168" fontId="3" fillId="0" borderId="0" xfId="110" applyNumberFormat="1" applyFont="1" applyBorder="1"/>
    <xf numFmtId="165" fontId="3" fillId="0" borderId="0" xfId="108" applyNumberFormat="1" applyFont="1" applyBorder="1"/>
    <xf numFmtId="165" fontId="15" fillId="2" borderId="2" xfId="108" applyNumberFormat="1" applyFont="1" applyFill="1" applyBorder="1" applyAlignment="1">
      <alignment vertical="center"/>
    </xf>
    <xf numFmtId="9" fontId="2" fillId="0" borderId="1" xfId="107" applyFont="1" applyFill="1" applyBorder="1" applyAlignment="1">
      <alignment horizontal="center" vertical="center" wrapText="1"/>
    </xf>
    <xf numFmtId="9" fontId="2" fillId="0" borderId="6" xfId="107" applyFont="1" applyFill="1" applyBorder="1" applyAlignment="1">
      <alignment horizontal="center" vertical="center" wrapText="1"/>
    </xf>
    <xf numFmtId="166" fontId="2" fillId="0" borderId="1" xfId="107" applyNumberFormat="1" applyFont="1" applyFill="1" applyBorder="1" applyAlignment="1">
      <alignment horizontal="center" vertical="center" wrapText="1"/>
    </xf>
    <xf numFmtId="166" fontId="2" fillId="0" borderId="6" xfId="107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9" fontId="3" fillId="0" borderId="6" xfId="0" applyNumberFormat="1" applyFont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/>
    </xf>
    <xf numFmtId="9" fontId="3" fillId="3" borderId="6" xfId="0" applyNumberFormat="1" applyFont="1" applyFill="1" applyBorder="1" applyAlignment="1">
      <alignment horizontal="center" vertical="center"/>
    </xf>
    <xf numFmtId="165" fontId="2" fillId="3" borderId="1" xfId="108" applyNumberFormat="1" applyFont="1" applyFill="1" applyBorder="1" applyAlignment="1">
      <alignment horizontal="center" vertical="center" wrapText="1"/>
    </xf>
    <xf numFmtId="165" fontId="2" fillId="3" borderId="6" xfId="108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164" fontId="9" fillId="3" borderId="1" xfId="0" applyNumberFormat="1" applyFont="1" applyFill="1" applyBorder="1" applyAlignment="1">
      <alignment horizontal="justify" vertical="center"/>
    </xf>
    <xf numFmtId="164" fontId="9" fillId="3" borderId="6" xfId="0" applyNumberFormat="1" applyFont="1" applyFill="1" applyBorder="1" applyAlignment="1">
      <alignment horizontal="justify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165" fontId="2" fillId="3" borderId="10" xfId="108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justify" vertical="center" wrapText="1"/>
    </xf>
    <xf numFmtId="164" fontId="9" fillId="3" borderId="10" xfId="0" applyNumberFormat="1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justify" vertical="center" wrapText="1"/>
    </xf>
    <xf numFmtId="1" fontId="9" fillId="0" borderId="2" xfId="0" applyNumberFormat="1" applyFont="1" applyBorder="1" applyAlignment="1">
      <alignment horizontal="center" vertical="center"/>
    </xf>
    <xf numFmtId="0" fontId="13" fillId="3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9" fontId="3" fillId="3" borderId="10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9" fontId="2" fillId="0" borderId="10" xfId="107" applyFont="1" applyFill="1" applyBorder="1" applyAlignment="1">
      <alignment horizontal="center" vertical="center" wrapText="1"/>
    </xf>
    <xf numFmtId="166" fontId="2" fillId="0" borderId="10" xfId="107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5" fontId="2" fillId="0" borderId="1" xfId="108" applyNumberFormat="1" applyFont="1" applyFill="1" applyBorder="1" applyAlignment="1">
      <alignment horizontal="center" vertical="center" wrapText="1"/>
    </xf>
    <xf numFmtId="165" fontId="2" fillId="0" borderId="10" xfId="108" applyNumberFormat="1" applyFont="1" applyFill="1" applyBorder="1" applyAlignment="1">
      <alignment horizontal="center" vertical="center" wrapText="1"/>
    </xf>
    <xf numFmtId="165" fontId="2" fillId="0" borderId="6" xfId="108" applyNumberFormat="1" applyFont="1" applyFill="1" applyBorder="1" applyAlignment="1">
      <alignment horizontal="center" vertical="center" wrapText="1"/>
    </xf>
  </cellXfs>
  <cellStyles count="1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0" builtinId="3"/>
    <cellStyle name="Millares 2" xfId="109" xr:uid="{1DB05AED-A251-4FAE-B763-391191F7BC8F}"/>
    <cellStyle name="Moneda" xfId="108" builtinId="4"/>
    <cellStyle name="Normal" xfId="0" builtinId="0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5"/>
      <color rgb="FFFF714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975317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25" y="23811"/>
          <a:ext cx="1809502" cy="535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9"/>
  <sheetViews>
    <sheetView showGridLines="0" tabSelected="1" topLeftCell="D1" zoomScale="40" zoomScaleNormal="40" zoomScaleSheetLayoutView="51" workbookViewId="0">
      <pane ySplit="5" topLeftCell="A6" activePane="bottomLeft" state="frozen"/>
      <selection activeCell="P1" sqref="P1"/>
      <selection pane="bottomLeft" activeCell="P5" sqref="D1:P1048576"/>
    </sheetView>
  </sheetViews>
  <sheetFormatPr baseColWidth="10" defaultColWidth="11" defaultRowHeight="15" x14ac:dyDescent="0.25"/>
  <cols>
    <col min="1" max="1" width="23" style="18" customWidth="1"/>
    <col min="2" max="3" width="23" style="1" customWidth="1"/>
    <col min="4" max="5" width="25.5" style="1" customWidth="1"/>
    <col min="6" max="6" width="21.69921875" style="1" customWidth="1"/>
    <col min="7" max="7" width="47.8984375" style="1" customWidth="1"/>
    <col min="8" max="8" width="25.09765625" style="1" customWidth="1"/>
    <col min="9" max="10" width="14.8984375" style="1" customWidth="1"/>
    <col min="11" max="11" width="15.8984375" style="1" customWidth="1"/>
    <col min="12" max="13" width="17.5" style="1" customWidth="1"/>
    <col min="14" max="14" width="30.8984375" style="1" customWidth="1"/>
    <col min="15" max="24" width="24.69921875" style="1" customWidth="1"/>
    <col min="25" max="25" width="16.5" style="1" customWidth="1"/>
    <col min="26" max="26" width="24.19921875" style="1" customWidth="1"/>
    <col min="27" max="27" width="19.09765625" style="1" customWidth="1"/>
    <col min="28" max="28" width="18.19921875" style="1" customWidth="1"/>
    <col min="29" max="16384" width="11" style="1"/>
  </cols>
  <sheetData>
    <row r="1" spans="1:28" ht="15.6" x14ac:dyDescent="0.25">
      <c r="A1" s="4" t="s">
        <v>52</v>
      </c>
      <c r="F1" s="107" t="s">
        <v>62</v>
      </c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Y1" s="116" t="s">
        <v>63</v>
      </c>
      <c r="Z1" s="116"/>
    </row>
    <row r="2" spans="1:28" ht="15" customHeight="1" x14ac:dyDescent="0.25">
      <c r="A2" s="27">
        <v>44286</v>
      </c>
      <c r="B2" s="26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Y2" s="116"/>
      <c r="Z2" s="116"/>
    </row>
    <row r="3" spans="1:28" ht="15.6" x14ac:dyDescent="0.25"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Y3" s="53"/>
      <c r="Z3" s="50"/>
    </row>
    <row r="4" spans="1:28" s="44" customFormat="1" ht="23.25" customHeight="1" x14ac:dyDescent="0.25">
      <c r="A4" s="104" t="s">
        <v>34</v>
      </c>
      <c r="B4" s="105"/>
      <c r="C4" s="105"/>
      <c r="D4" s="105"/>
      <c r="E4" s="105"/>
      <c r="F4" s="104" t="s">
        <v>35</v>
      </c>
      <c r="G4" s="105"/>
      <c r="H4" s="105"/>
      <c r="I4" s="105"/>
      <c r="J4" s="105"/>
      <c r="K4" s="106" t="s">
        <v>64</v>
      </c>
      <c r="L4" s="106"/>
      <c r="M4" s="106"/>
      <c r="N4" s="106" t="s">
        <v>60</v>
      </c>
      <c r="O4" s="106"/>
      <c r="P4" s="106"/>
      <c r="Q4" s="106"/>
      <c r="R4" s="106"/>
      <c r="S4" s="106"/>
      <c r="T4" s="104" t="s">
        <v>54</v>
      </c>
      <c r="U4" s="105"/>
      <c r="V4" s="105"/>
      <c r="W4" s="105"/>
      <c r="X4" s="120"/>
      <c r="Y4" s="118" t="s">
        <v>55</v>
      </c>
      <c r="Z4" s="118" t="s">
        <v>66</v>
      </c>
      <c r="AA4" s="117" t="s">
        <v>61</v>
      </c>
      <c r="AB4" s="117"/>
    </row>
    <row r="5" spans="1:28" ht="42" customHeight="1" x14ac:dyDescent="0.25">
      <c r="A5" s="51" t="s">
        <v>12</v>
      </c>
      <c r="B5" s="51" t="s">
        <v>17</v>
      </c>
      <c r="C5" s="51" t="s">
        <v>13</v>
      </c>
      <c r="D5" s="51" t="s">
        <v>27</v>
      </c>
      <c r="E5" s="52" t="s">
        <v>56</v>
      </c>
      <c r="F5" s="62" t="s">
        <v>50</v>
      </c>
      <c r="G5" s="52" t="s">
        <v>14</v>
      </c>
      <c r="H5" s="52" t="s">
        <v>51</v>
      </c>
      <c r="I5" s="52" t="s">
        <v>58</v>
      </c>
      <c r="J5" s="52" t="s">
        <v>59</v>
      </c>
      <c r="K5" s="52" t="s">
        <v>15</v>
      </c>
      <c r="L5" s="52" t="s">
        <v>16</v>
      </c>
      <c r="M5" s="52" t="s">
        <v>0</v>
      </c>
      <c r="N5" s="51" t="s">
        <v>33</v>
      </c>
      <c r="O5" s="52" t="s">
        <v>36</v>
      </c>
      <c r="P5" s="52" t="s">
        <v>30</v>
      </c>
      <c r="Q5" s="52" t="s">
        <v>77</v>
      </c>
      <c r="R5" s="52" t="s">
        <v>37</v>
      </c>
      <c r="S5" s="52" t="s">
        <v>57</v>
      </c>
      <c r="T5" s="52" t="s">
        <v>36</v>
      </c>
      <c r="U5" s="52" t="s">
        <v>30</v>
      </c>
      <c r="V5" s="52" t="s">
        <v>77</v>
      </c>
      <c r="W5" s="52" t="s">
        <v>37</v>
      </c>
      <c r="X5" s="52" t="s">
        <v>78</v>
      </c>
      <c r="Y5" s="119"/>
      <c r="Z5" s="119"/>
      <c r="AA5" s="52" t="s">
        <v>38</v>
      </c>
      <c r="AB5" s="52" t="s">
        <v>39</v>
      </c>
    </row>
    <row r="6" spans="1:28" s="10" customFormat="1" ht="99.6" customHeight="1" x14ac:dyDescent="0.25">
      <c r="A6" s="5" t="s">
        <v>69</v>
      </c>
      <c r="B6" s="28" t="s">
        <v>67</v>
      </c>
      <c r="C6" s="28" t="s">
        <v>68</v>
      </c>
      <c r="D6" s="58" t="s">
        <v>32</v>
      </c>
      <c r="E6" s="39" t="s">
        <v>2</v>
      </c>
      <c r="F6" s="11"/>
      <c r="G6" s="16" t="s">
        <v>44</v>
      </c>
      <c r="H6" s="6"/>
      <c r="I6" s="45"/>
      <c r="J6" s="45"/>
      <c r="K6" s="41">
        <v>2</v>
      </c>
      <c r="L6" s="56">
        <v>0.6</v>
      </c>
      <c r="M6" s="3">
        <f t="shared" ref="M6" si="0">IF(L6/K6&gt;100%,100%,L6/K6)</f>
        <v>0.3</v>
      </c>
      <c r="N6" s="6" t="s">
        <v>41</v>
      </c>
      <c r="O6" s="75">
        <v>1620000000</v>
      </c>
      <c r="P6" s="76"/>
      <c r="Q6" s="76"/>
      <c r="R6" s="76"/>
      <c r="S6" s="77">
        <f>SUM(O6:R6)</f>
        <v>1620000000</v>
      </c>
      <c r="T6" s="8"/>
      <c r="U6" s="76"/>
      <c r="V6" s="76"/>
      <c r="W6" s="76"/>
      <c r="X6" s="77">
        <f>SUM(T6:W6)</f>
        <v>0</v>
      </c>
      <c r="Y6" s="29">
        <f>X6/S6</f>
        <v>0</v>
      </c>
      <c r="Z6" s="54"/>
      <c r="AA6" s="7" t="s">
        <v>42</v>
      </c>
      <c r="AB6" s="9" t="s">
        <v>43</v>
      </c>
    </row>
    <row r="7" spans="1:28" ht="103.2" customHeight="1" x14ac:dyDescent="0.25">
      <c r="A7" s="130" t="s">
        <v>69</v>
      </c>
      <c r="B7" s="130" t="s">
        <v>67</v>
      </c>
      <c r="C7" s="130" t="s">
        <v>68</v>
      </c>
      <c r="D7" s="128" t="s">
        <v>23</v>
      </c>
      <c r="E7" s="126" t="s">
        <v>4</v>
      </c>
      <c r="F7" s="69">
        <v>2020680010129</v>
      </c>
      <c r="G7" s="15" t="s">
        <v>28</v>
      </c>
      <c r="H7" s="6"/>
      <c r="I7" s="45"/>
      <c r="J7" s="45"/>
      <c r="K7" s="110">
        <v>7</v>
      </c>
      <c r="L7" s="112">
        <v>0.7</v>
      </c>
      <c r="M7" s="94">
        <f>IF(L7/K7&gt;100%,100%,L7/K7)</f>
        <v>9.9999999999999992E-2</v>
      </c>
      <c r="N7" s="6" t="s">
        <v>83</v>
      </c>
      <c r="O7" s="75">
        <v>567584000</v>
      </c>
      <c r="P7" s="78"/>
      <c r="Q7" s="78"/>
      <c r="R7" s="78"/>
      <c r="S7" s="98">
        <f>SUM(O7:R10)</f>
        <v>3147590000</v>
      </c>
      <c r="T7" s="75">
        <v>396550000</v>
      </c>
      <c r="U7" s="78"/>
      <c r="V7" s="78"/>
      <c r="W7" s="78"/>
      <c r="X7" s="98">
        <f>SUM(T7:W10)</f>
        <v>396550000</v>
      </c>
      <c r="Y7" s="86">
        <f>X7/S7</f>
        <v>0.12598527762510364</v>
      </c>
      <c r="Z7" s="88"/>
      <c r="AA7" s="90" t="s">
        <v>42</v>
      </c>
      <c r="AB7" s="92" t="s">
        <v>43</v>
      </c>
    </row>
    <row r="8" spans="1:28" ht="29.4" customHeight="1" x14ac:dyDescent="0.25">
      <c r="A8" s="131"/>
      <c r="B8" s="131"/>
      <c r="C8" s="131"/>
      <c r="D8" s="129"/>
      <c r="E8" s="127"/>
      <c r="F8" s="65"/>
      <c r="G8" s="6" t="s">
        <v>89</v>
      </c>
      <c r="H8" s="6"/>
      <c r="I8" s="45"/>
      <c r="J8" s="45"/>
      <c r="K8" s="111"/>
      <c r="L8" s="113"/>
      <c r="M8" s="114"/>
      <c r="N8" s="6" t="s">
        <v>65</v>
      </c>
      <c r="O8" s="75">
        <v>259882785</v>
      </c>
      <c r="P8" s="78"/>
      <c r="Q8" s="78"/>
      <c r="R8" s="78"/>
      <c r="S8" s="115"/>
      <c r="T8" s="8"/>
      <c r="U8" s="78"/>
      <c r="V8" s="78"/>
      <c r="W8" s="78"/>
      <c r="X8" s="115"/>
      <c r="Y8" s="146"/>
      <c r="Z8" s="147"/>
      <c r="AA8" s="148"/>
      <c r="AB8" s="149"/>
    </row>
    <row r="9" spans="1:28" ht="135" customHeight="1" x14ac:dyDescent="0.25">
      <c r="A9" s="131"/>
      <c r="B9" s="131"/>
      <c r="C9" s="131"/>
      <c r="D9" s="129"/>
      <c r="E9" s="127"/>
      <c r="F9" s="72">
        <v>20210680010030</v>
      </c>
      <c r="G9" s="74" t="s">
        <v>87</v>
      </c>
      <c r="H9" s="71" t="s">
        <v>88</v>
      </c>
      <c r="I9" s="45"/>
      <c r="J9" s="45"/>
      <c r="K9" s="111"/>
      <c r="L9" s="113"/>
      <c r="M9" s="114"/>
      <c r="N9" s="6" t="s">
        <v>65</v>
      </c>
      <c r="O9" s="75">
        <v>320123215</v>
      </c>
      <c r="P9" s="78"/>
      <c r="Q9" s="78"/>
      <c r="R9" s="78"/>
      <c r="S9" s="115"/>
      <c r="T9" s="8"/>
      <c r="U9" s="78"/>
      <c r="V9" s="78"/>
      <c r="W9" s="78"/>
      <c r="X9" s="115"/>
      <c r="Y9" s="146"/>
      <c r="Z9" s="147"/>
      <c r="AA9" s="148"/>
      <c r="AB9" s="149"/>
    </row>
    <row r="10" spans="1:28" ht="83.4" customHeight="1" x14ac:dyDescent="0.25">
      <c r="A10" s="131"/>
      <c r="B10" s="131"/>
      <c r="C10" s="131"/>
      <c r="D10" s="129"/>
      <c r="E10" s="127"/>
      <c r="F10" s="63"/>
      <c r="G10" s="16" t="s">
        <v>81</v>
      </c>
      <c r="H10" s="6"/>
      <c r="I10" s="45"/>
      <c r="J10" s="45"/>
      <c r="K10" s="111"/>
      <c r="L10" s="113"/>
      <c r="M10" s="114"/>
      <c r="N10" s="6" t="s">
        <v>65</v>
      </c>
      <c r="O10" s="75">
        <v>2000000000</v>
      </c>
      <c r="P10" s="79"/>
      <c r="Q10" s="79"/>
      <c r="R10" s="79"/>
      <c r="S10" s="115"/>
      <c r="T10" s="8"/>
      <c r="U10" s="79"/>
      <c r="V10" s="79"/>
      <c r="W10" s="79"/>
      <c r="X10" s="99"/>
      <c r="Y10" s="146"/>
      <c r="Z10" s="147"/>
      <c r="AA10" s="148"/>
      <c r="AB10" s="149"/>
    </row>
    <row r="11" spans="1:28" ht="36" customHeight="1" x14ac:dyDescent="0.25">
      <c r="A11" s="122" t="s">
        <v>69</v>
      </c>
      <c r="B11" s="125" t="s">
        <v>67</v>
      </c>
      <c r="C11" s="122" t="s">
        <v>68</v>
      </c>
      <c r="D11" s="121" t="s">
        <v>31</v>
      </c>
      <c r="E11" s="140" t="s">
        <v>1</v>
      </c>
      <c r="F11" s="63"/>
      <c r="G11" s="16" t="s">
        <v>89</v>
      </c>
      <c r="H11" s="6"/>
      <c r="I11" s="45"/>
      <c r="J11" s="45"/>
      <c r="K11" s="94">
        <v>1</v>
      </c>
      <c r="L11" s="96">
        <v>0.01</v>
      </c>
      <c r="M11" s="94">
        <f>IF(L11/K11&gt;100%,100%,L11/K11)</f>
        <v>0.01</v>
      </c>
      <c r="N11" s="6" t="s">
        <v>41</v>
      </c>
      <c r="O11" s="75">
        <v>937260000</v>
      </c>
      <c r="P11" s="79"/>
      <c r="Q11" s="79"/>
      <c r="R11" s="79"/>
      <c r="S11" s="98">
        <f>SUM(O11:R14)</f>
        <v>4073010000</v>
      </c>
      <c r="T11" s="8"/>
      <c r="U11" s="79"/>
      <c r="V11" s="79"/>
      <c r="W11" s="79"/>
      <c r="X11" s="98">
        <f>SUM(T11:W14)</f>
        <v>2465150000</v>
      </c>
      <c r="Y11" s="86">
        <f>X11/S11</f>
        <v>0.60524035050245395</v>
      </c>
      <c r="Z11" s="150">
        <v>420176412</v>
      </c>
      <c r="AA11" s="90" t="s">
        <v>42</v>
      </c>
      <c r="AB11" s="92" t="s">
        <v>43</v>
      </c>
    </row>
    <row r="12" spans="1:28" s="10" customFormat="1" ht="69" customHeight="1" x14ac:dyDescent="0.25">
      <c r="A12" s="123"/>
      <c r="B12" s="125"/>
      <c r="C12" s="123"/>
      <c r="D12" s="121"/>
      <c r="E12" s="141"/>
      <c r="F12" s="73">
        <v>20210680010022</v>
      </c>
      <c r="G12" s="74" t="s">
        <v>80</v>
      </c>
      <c r="H12" s="6"/>
      <c r="I12" s="45"/>
      <c r="J12" s="45"/>
      <c r="K12" s="114"/>
      <c r="L12" s="139"/>
      <c r="M12" s="114"/>
      <c r="N12" s="6" t="s">
        <v>41</v>
      </c>
      <c r="O12" s="75">
        <v>1800000000</v>
      </c>
      <c r="P12" s="76"/>
      <c r="Q12" s="76"/>
      <c r="R12" s="76"/>
      <c r="S12" s="115"/>
      <c r="T12" s="8">
        <v>1800000000</v>
      </c>
      <c r="U12" s="76"/>
      <c r="V12" s="76"/>
      <c r="W12" s="76"/>
      <c r="X12" s="115"/>
      <c r="Y12" s="146"/>
      <c r="Z12" s="151"/>
      <c r="AA12" s="148"/>
      <c r="AB12" s="149"/>
    </row>
    <row r="13" spans="1:28" s="10" customFormat="1" ht="84.6" customHeight="1" x14ac:dyDescent="0.25">
      <c r="A13" s="123"/>
      <c r="B13" s="125"/>
      <c r="C13" s="123"/>
      <c r="D13" s="121"/>
      <c r="E13" s="141"/>
      <c r="F13" s="69">
        <v>2021680010006</v>
      </c>
      <c r="G13" s="81" t="s">
        <v>40</v>
      </c>
      <c r="H13" s="6"/>
      <c r="I13" s="45"/>
      <c r="J13" s="45"/>
      <c r="K13" s="114"/>
      <c r="L13" s="139"/>
      <c r="M13" s="114"/>
      <c r="N13" s="6" t="s">
        <v>41</v>
      </c>
      <c r="O13" s="75">
        <v>907750000</v>
      </c>
      <c r="P13" s="76"/>
      <c r="Q13" s="76"/>
      <c r="R13" s="76"/>
      <c r="S13" s="115"/>
      <c r="T13" s="8">
        <v>319650000</v>
      </c>
      <c r="U13" s="76"/>
      <c r="V13" s="76"/>
      <c r="W13" s="76"/>
      <c r="X13" s="115"/>
      <c r="Y13" s="146"/>
      <c r="Z13" s="151"/>
      <c r="AA13" s="148"/>
      <c r="AB13" s="149"/>
    </row>
    <row r="14" spans="1:28" s="10" customFormat="1" ht="47.4" customHeight="1" x14ac:dyDescent="0.25">
      <c r="A14" s="124"/>
      <c r="B14" s="125"/>
      <c r="C14" s="124"/>
      <c r="D14" s="121"/>
      <c r="E14" s="142"/>
      <c r="F14" s="133">
        <v>20200680010055</v>
      </c>
      <c r="G14" s="132" t="s">
        <v>45</v>
      </c>
      <c r="H14" s="6"/>
      <c r="I14" s="45">
        <v>44211</v>
      </c>
      <c r="J14" s="45">
        <v>43876</v>
      </c>
      <c r="K14" s="95"/>
      <c r="L14" s="97"/>
      <c r="M14" s="95"/>
      <c r="N14" s="6" t="s">
        <v>86</v>
      </c>
      <c r="O14" s="75">
        <v>428000000</v>
      </c>
      <c r="P14" s="76"/>
      <c r="Q14" s="76"/>
      <c r="R14" s="76"/>
      <c r="S14" s="99"/>
      <c r="T14" s="8">
        <v>345500000</v>
      </c>
      <c r="U14" s="76"/>
      <c r="V14" s="76"/>
      <c r="W14" s="76"/>
      <c r="X14" s="99"/>
      <c r="Y14" s="87"/>
      <c r="Z14" s="152"/>
      <c r="AA14" s="91"/>
      <c r="AB14" s="93"/>
    </row>
    <row r="15" spans="1:28" ht="98.25" customHeight="1" x14ac:dyDescent="0.25">
      <c r="A15" s="5" t="s">
        <v>69</v>
      </c>
      <c r="B15" s="28" t="s">
        <v>67</v>
      </c>
      <c r="C15" s="28" t="s">
        <v>68</v>
      </c>
      <c r="D15" s="59" t="s">
        <v>18</v>
      </c>
      <c r="E15" s="2" t="s">
        <v>3</v>
      </c>
      <c r="F15" s="133"/>
      <c r="G15" s="132"/>
      <c r="H15" s="6"/>
      <c r="I15" s="45">
        <v>44211</v>
      </c>
      <c r="J15" s="45">
        <v>43876</v>
      </c>
      <c r="K15" s="40">
        <v>1</v>
      </c>
      <c r="L15" s="55">
        <v>0.13</v>
      </c>
      <c r="M15" s="3">
        <f>IF(L15/K15&gt;100%,100%,L15/K15)</f>
        <v>0.13</v>
      </c>
      <c r="N15" s="6" t="s">
        <v>41</v>
      </c>
      <c r="O15" s="75">
        <v>430200000</v>
      </c>
      <c r="P15" s="80"/>
      <c r="Q15" s="80"/>
      <c r="R15" s="80"/>
      <c r="S15" s="77">
        <f>SUM(O15:R15)</f>
        <v>430200000</v>
      </c>
      <c r="T15" s="8">
        <v>294000000</v>
      </c>
      <c r="U15" s="80"/>
      <c r="V15" s="80"/>
      <c r="W15" s="80"/>
      <c r="X15" s="77">
        <f t="shared" ref="X15:X22" si="1">SUM(T15:W15)</f>
        <v>294000000</v>
      </c>
      <c r="Y15" s="29">
        <f>X15/S15</f>
        <v>0.68340306834030684</v>
      </c>
      <c r="Z15" s="54"/>
      <c r="AA15" s="7" t="s">
        <v>42</v>
      </c>
      <c r="AB15" s="9" t="s">
        <v>43</v>
      </c>
    </row>
    <row r="16" spans="1:28" ht="100.5" customHeight="1" x14ac:dyDescent="0.25">
      <c r="A16" s="5" t="s">
        <v>70</v>
      </c>
      <c r="B16" s="28" t="s">
        <v>71</v>
      </c>
      <c r="C16" s="13" t="s">
        <v>72</v>
      </c>
      <c r="D16" s="59" t="s">
        <v>20</v>
      </c>
      <c r="E16" s="2" t="s">
        <v>9</v>
      </c>
      <c r="F16" s="133"/>
      <c r="G16" s="132"/>
      <c r="H16" s="6"/>
      <c r="I16" s="45">
        <v>44211</v>
      </c>
      <c r="J16" s="45">
        <v>43876</v>
      </c>
      <c r="K16" s="42">
        <v>1</v>
      </c>
      <c r="L16" s="57">
        <v>1</v>
      </c>
      <c r="M16" s="3">
        <f>IF(L16/K16&gt;100%,100%,L16/K16)</f>
        <v>1</v>
      </c>
      <c r="N16" s="6" t="s">
        <v>85</v>
      </c>
      <c r="O16" s="75">
        <v>71914049</v>
      </c>
      <c r="P16" s="80"/>
      <c r="Q16" s="80"/>
      <c r="R16" s="14">
        <v>58285951</v>
      </c>
      <c r="S16" s="77">
        <f>SUM(O16:R16)</f>
        <v>130200000</v>
      </c>
      <c r="T16" s="8">
        <v>28800000</v>
      </c>
      <c r="U16" s="80"/>
      <c r="V16" s="80"/>
      <c r="W16" s="8">
        <v>51400000</v>
      </c>
      <c r="X16" s="77">
        <f>SUM(T16:W16)</f>
        <v>80200000</v>
      </c>
      <c r="Y16" s="29">
        <f>X16/S16</f>
        <v>0.61597542242703529</v>
      </c>
      <c r="Z16" s="54"/>
      <c r="AA16" s="7" t="s">
        <v>42</v>
      </c>
      <c r="AB16" s="9" t="s">
        <v>43</v>
      </c>
    </row>
    <row r="17" spans="1:28" ht="96" customHeight="1" x14ac:dyDescent="0.25">
      <c r="A17" s="49" t="s">
        <v>70</v>
      </c>
      <c r="B17" s="28" t="s">
        <v>73</v>
      </c>
      <c r="C17" s="5" t="s">
        <v>74</v>
      </c>
      <c r="D17" s="60" t="s">
        <v>22</v>
      </c>
      <c r="E17" s="2" t="s">
        <v>11</v>
      </c>
      <c r="F17" s="133"/>
      <c r="G17" s="132"/>
      <c r="H17" s="6"/>
      <c r="I17" s="45">
        <v>44211</v>
      </c>
      <c r="J17" s="45">
        <v>43876</v>
      </c>
      <c r="K17" s="42">
        <v>1</v>
      </c>
      <c r="L17" s="57">
        <v>1</v>
      </c>
      <c r="M17" s="3">
        <f>IF(L17/K17&gt;100%,100%,L17/K17)</f>
        <v>1</v>
      </c>
      <c r="N17" s="6" t="s">
        <v>82</v>
      </c>
      <c r="O17" s="75">
        <v>48900000</v>
      </c>
      <c r="P17" s="80"/>
      <c r="Q17" s="80"/>
      <c r="R17" s="80"/>
      <c r="S17" s="77">
        <f>SUM(O17:R17)</f>
        <v>48900000</v>
      </c>
      <c r="T17" s="8">
        <v>33600000</v>
      </c>
      <c r="U17" s="80"/>
      <c r="V17" s="80"/>
      <c r="W17" s="80"/>
      <c r="X17" s="77">
        <f t="shared" si="1"/>
        <v>33600000</v>
      </c>
      <c r="Y17" s="29">
        <f>X17/S17</f>
        <v>0.68711656441717794</v>
      </c>
      <c r="Z17" s="54"/>
      <c r="AA17" s="7" t="s">
        <v>42</v>
      </c>
      <c r="AB17" s="9" t="s">
        <v>43</v>
      </c>
    </row>
    <row r="18" spans="1:28" ht="104.25" customHeight="1" x14ac:dyDescent="0.25">
      <c r="A18" s="100" t="s">
        <v>70</v>
      </c>
      <c r="B18" s="100" t="s">
        <v>71</v>
      </c>
      <c r="C18" s="100" t="s">
        <v>72</v>
      </c>
      <c r="D18" s="102" t="s">
        <v>21</v>
      </c>
      <c r="E18" s="100" t="s">
        <v>10</v>
      </c>
      <c r="F18" s="133"/>
      <c r="G18" s="132"/>
      <c r="H18" s="6"/>
      <c r="I18" s="45">
        <v>44211</v>
      </c>
      <c r="J18" s="45">
        <v>43876</v>
      </c>
      <c r="K18" s="94">
        <v>1</v>
      </c>
      <c r="L18" s="96">
        <v>0.66</v>
      </c>
      <c r="M18" s="94">
        <f>IF(L18/K18&gt;100%,100%,L18/K18)</f>
        <v>0.66</v>
      </c>
      <c r="N18" s="6" t="s">
        <v>82</v>
      </c>
      <c r="O18" s="75">
        <f>842800000+128600000</f>
        <v>971400000</v>
      </c>
      <c r="P18" s="8"/>
      <c r="Q18" s="80"/>
      <c r="R18" s="80"/>
      <c r="S18" s="98">
        <f>SUM(O18:R19)</f>
        <v>1119485951</v>
      </c>
      <c r="T18" s="8">
        <v>749050000</v>
      </c>
      <c r="U18" s="8"/>
      <c r="V18" s="80"/>
      <c r="W18" s="80"/>
      <c r="X18" s="98">
        <f>SUM(T18:W19)</f>
        <v>749050000</v>
      </c>
      <c r="Y18" s="86">
        <f>X18/S18</f>
        <v>0.66910174203695749</v>
      </c>
      <c r="Z18" s="88"/>
      <c r="AA18" s="90" t="s">
        <v>42</v>
      </c>
      <c r="AB18" s="92" t="s">
        <v>43</v>
      </c>
    </row>
    <row r="19" spans="1:28" ht="28.8" customHeight="1" x14ac:dyDescent="0.25">
      <c r="A19" s="101"/>
      <c r="B19" s="101"/>
      <c r="C19" s="101"/>
      <c r="D19" s="103"/>
      <c r="E19" s="101"/>
      <c r="F19" s="64"/>
      <c r="G19" s="68" t="s">
        <v>89</v>
      </c>
      <c r="H19" s="6"/>
      <c r="I19" s="45"/>
      <c r="J19" s="45"/>
      <c r="K19" s="95"/>
      <c r="L19" s="97"/>
      <c r="M19" s="95"/>
      <c r="N19" s="6" t="s">
        <v>84</v>
      </c>
      <c r="O19" s="75">
        <v>148085951</v>
      </c>
      <c r="P19" s="80"/>
      <c r="Q19" s="80"/>
      <c r="R19" s="80"/>
      <c r="S19" s="99"/>
      <c r="T19" s="8"/>
      <c r="U19" s="80"/>
      <c r="V19" s="80"/>
      <c r="W19" s="80"/>
      <c r="X19" s="99"/>
      <c r="Y19" s="87"/>
      <c r="Z19" s="89"/>
      <c r="AA19" s="91"/>
      <c r="AB19" s="93"/>
    </row>
    <row r="20" spans="1:28" ht="97.5" customHeight="1" x14ac:dyDescent="0.25">
      <c r="A20" s="49" t="s">
        <v>70</v>
      </c>
      <c r="B20" s="28" t="s">
        <v>76</v>
      </c>
      <c r="C20" s="5" t="s">
        <v>75</v>
      </c>
      <c r="D20" s="59" t="s">
        <v>19</v>
      </c>
      <c r="E20" s="2" t="s">
        <v>5</v>
      </c>
      <c r="F20" s="12"/>
      <c r="G20" s="16" t="s">
        <v>89</v>
      </c>
      <c r="H20" s="6"/>
      <c r="I20" s="45"/>
      <c r="J20" s="45"/>
      <c r="K20" s="42">
        <v>1</v>
      </c>
      <c r="L20" s="57">
        <v>1</v>
      </c>
      <c r="M20" s="3">
        <f>IF(L20/K20&gt;100%,100%,L20/K20)</f>
        <v>1</v>
      </c>
      <c r="N20" s="6" t="s">
        <v>79</v>
      </c>
      <c r="O20" s="75">
        <v>6087898530</v>
      </c>
      <c r="P20" s="80"/>
      <c r="Q20" s="80"/>
      <c r="R20" s="80"/>
      <c r="S20" s="77">
        <f>SUM(O20:R20)</f>
        <v>6087898530</v>
      </c>
      <c r="T20" s="8"/>
      <c r="U20" s="80"/>
      <c r="V20" s="80"/>
      <c r="W20" s="80"/>
      <c r="X20" s="77">
        <f t="shared" si="1"/>
        <v>0</v>
      </c>
      <c r="Y20" s="29">
        <f>X20/S20</f>
        <v>0</v>
      </c>
      <c r="Z20" s="54"/>
      <c r="AA20" s="7" t="s">
        <v>42</v>
      </c>
      <c r="AB20" s="9" t="s">
        <v>43</v>
      </c>
    </row>
    <row r="21" spans="1:28" ht="96.75" customHeight="1" x14ac:dyDescent="0.25">
      <c r="A21" s="49" t="s">
        <v>70</v>
      </c>
      <c r="B21" s="48" t="s">
        <v>76</v>
      </c>
      <c r="C21" s="28" t="s">
        <v>75</v>
      </c>
      <c r="D21" s="61" t="s">
        <v>24</v>
      </c>
      <c r="E21" s="2" t="s">
        <v>6</v>
      </c>
      <c r="F21" s="12"/>
      <c r="G21" s="16" t="s">
        <v>46</v>
      </c>
      <c r="H21" s="6"/>
      <c r="I21" s="45"/>
      <c r="J21" s="45"/>
      <c r="K21" s="42">
        <v>1</v>
      </c>
      <c r="L21" s="56">
        <v>0</v>
      </c>
      <c r="M21" s="3">
        <f>IF(L21/K21&gt;100%,100%,L21/K21)</f>
        <v>0</v>
      </c>
      <c r="N21" s="17" t="s">
        <v>79</v>
      </c>
      <c r="O21" s="75">
        <v>20000000</v>
      </c>
      <c r="P21" s="80"/>
      <c r="Q21" s="80"/>
      <c r="R21" s="80"/>
      <c r="S21" s="77">
        <f>SUM(O21:R21)</f>
        <v>20000000</v>
      </c>
      <c r="T21" s="8"/>
      <c r="U21" s="80"/>
      <c r="V21" s="80"/>
      <c r="W21" s="80"/>
      <c r="X21" s="77">
        <f t="shared" si="1"/>
        <v>0</v>
      </c>
      <c r="Y21" s="29">
        <f>X21/S21</f>
        <v>0</v>
      </c>
      <c r="Z21" s="54"/>
      <c r="AA21" s="7" t="s">
        <v>42</v>
      </c>
      <c r="AB21" s="9" t="s">
        <v>43</v>
      </c>
    </row>
    <row r="22" spans="1:28" ht="95.25" customHeight="1" x14ac:dyDescent="0.25">
      <c r="A22" s="49" t="s">
        <v>70</v>
      </c>
      <c r="B22" s="28" t="s">
        <v>71</v>
      </c>
      <c r="C22" s="13" t="s">
        <v>72</v>
      </c>
      <c r="D22" s="59" t="s">
        <v>25</v>
      </c>
      <c r="E22" s="2" t="s">
        <v>7</v>
      </c>
      <c r="F22" s="12"/>
      <c r="G22" s="16" t="s">
        <v>47</v>
      </c>
      <c r="H22" s="6"/>
      <c r="I22" s="45"/>
      <c r="J22" s="45"/>
      <c r="K22" s="42">
        <v>1</v>
      </c>
      <c r="L22" s="56">
        <v>1</v>
      </c>
      <c r="M22" s="3">
        <f>IF(L22/K22&gt;100%,100%,L22/K22)</f>
        <v>1</v>
      </c>
      <c r="N22" s="6" t="s">
        <v>48</v>
      </c>
      <c r="O22" s="75">
        <v>100000000</v>
      </c>
      <c r="P22" s="80"/>
      <c r="Q22" s="80"/>
      <c r="R22" s="80"/>
      <c r="S22" s="77">
        <f>SUM(O22:R22)</f>
        <v>100000000</v>
      </c>
      <c r="T22" s="8"/>
      <c r="U22" s="80"/>
      <c r="V22" s="80"/>
      <c r="W22" s="80"/>
      <c r="X22" s="77">
        <f t="shared" si="1"/>
        <v>0</v>
      </c>
      <c r="Y22" s="29">
        <f>X22/S22</f>
        <v>0</v>
      </c>
      <c r="Z22" s="54"/>
      <c r="AA22" s="7" t="s">
        <v>42</v>
      </c>
      <c r="AB22" s="9" t="s">
        <v>43</v>
      </c>
    </row>
    <row r="23" spans="1:28" ht="101.4" customHeight="1" x14ac:dyDescent="0.25">
      <c r="A23" s="125" t="s">
        <v>70</v>
      </c>
      <c r="B23" s="125" t="s">
        <v>71</v>
      </c>
      <c r="C23" s="125" t="s">
        <v>72</v>
      </c>
      <c r="D23" s="134" t="s">
        <v>26</v>
      </c>
      <c r="E23" s="135" t="s">
        <v>8</v>
      </c>
      <c r="F23" s="70">
        <v>2020680010085</v>
      </c>
      <c r="G23" s="15" t="s">
        <v>29</v>
      </c>
      <c r="H23" s="6"/>
      <c r="I23" s="67"/>
      <c r="J23" s="67"/>
      <c r="K23" s="110">
        <v>1</v>
      </c>
      <c r="L23" s="136">
        <v>1</v>
      </c>
      <c r="M23" s="94">
        <f>IF(L23/K23&gt;100%,100%,L23/K23)</f>
        <v>1</v>
      </c>
      <c r="N23" s="6" t="s">
        <v>49</v>
      </c>
      <c r="O23" s="75">
        <v>367600000</v>
      </c>
      <c r="P23" s="80"/>
      <c r="Q23" s="80"/>
      <c r="R23" s="80"/>
      <c r="S23" s="98">
        <f>SUM(O23:R24)</f>
        <v>368900000</v>
      </c>
      <c r="T23" s="8">
        <v>247800000</v>
      </c>
      <c r="U23" s="80"/>
      <c r="V23" s="80"/>
      <c r="W23" s="80"/>
      <c r="X23" s="98">
        <f>SUM(T23:W24)</f>
        <v>247800000</v>
      </c>
      <c r="Y23" s="86">
        <f>X23/S23</f>
        <v>0.67172675521821634</v>
      </c>
      <c r="Z23" s="88"/>
      <c r="AA23" s="143" t="s">
        <v>42</v>
      </c>
      <c r="AB23" s="145" t="s">
        <v>43</v>
      </c>
    </row>
    <row r="24" spans="1:28" ht="36.6" customHeight="1" x14ac:dyDescent="0.25">
      <c r="A24" s="125"/>
      <c r="B24" s="125"/>
      <c r="C24" s="125"/>
      <c r="D24" s="134"/>
      <c r="E24" s="135"/>
      <c r="F24" s="66"/>
      <c r="G24" s="6" t="s">
        <v>89</v>
      </c>
      <c r="H24" s="6"/>
      <c r="I24" s="67"/>
      <c r="J24" s="67"/>
      <c r="K24" s="138"/>
      <c r="L24" s="137"/>
      <c r="M24" s="95"/>
      <c r="N24" s="6" t="s">
        <v>49</v>
      </c>
      <c r="O24" s="75">
        <v>1300000</v>
      </c>
      <c r="P24" s="80"/>
      <c r="Q24" s="80"/>
      <c r="R24" s="80"/>
      <c r="S24" s="99"/>
      <c r="T24" s="8"/>
      <c r="U24" s="80"/>
      <c r="V24" s="80"/>
      <c r="W24" s="80"/>
      <c r="X24" s="99"/>
      <c r="Y24" s="87"/>
      <c r="Z24" s="89"/>
      <c r="AA24" s="144"/>
      <c r="AB24" s="145"/>
    </row>
    <row r="25" spans="1:28" ht="27.75" customHeight="1" x14ac:dyDescent="0.25">
      <c r="A25" s="33"/>
      <c r="B25" s="34"/>
      <c r="C25" s="34"/>
      <c r="D25" s="34"/>
      <c r="E25" s="43"/>
      <c r="F25" s="34"/>
      <c r="G25" s="34"/>
      <c r="H25" s="47"/>
      <c r="I25" s="34"/>
      <c r="J25" s="34"/>
      <c r="K25" s="35"/>
      <c r="L25" s="46" t="s">
        <v>53</v>
      </c>
      <c r="M25" s="30">
        <f>AVERAGE(M6:M24)</f>
        <v>0.5636363636363636</v>
      </c>
      <c r="N25" s="31"/>
      <c r="O25" s="85">
        <f>SUM(O6:O24)</f>
        <v>17087898530</v>
      </c>
      <c r="P25" s="85">
        <f>SUM(P6:P23)</f>
        <v>0</v>
      </c>
      <c r="Q25" s="85">
        <f>SUM(Q6:Q23)</f>
        <v>0</v>
      </c>
      <c r="R25" s="85">
        <f>SUM(R6:R24)</f>
        <v>58285951</v>
      </c>
      <c r="S25" s="32">
        <f>SUM(S6:S24)</f>
        <v>17146184481</v>
      </c>
      <c r="T25" s="85">
        <f>SUM(T6:T24)</f>
        <v>4214950000</v>
      </c>
      <c r="U25" s="85">
        <f>SUM(U6:U23)</f>
        <v>0</v>
      </c>
      <c r="V25" s="85">
        <f>SUM(V6:V23)</f>
        <v>0</v>
      </c>
      <c r="W25" s="85">
        <f>SUM(W6:W23)</f>
        <v>51400000</v>
      </c>
      <c r="X25" s="32">
        <f>SUM(X6:X24)</f>
        <v>4266350000</v>
      </c>
      <c r="Y25" s="36">
        <f>X25/S25</f>
        <v>0.24882212160539974</v>
      </c>
      <c r="Z25" s="32">
        <f>SUM(Z6:Z23)</f>
        <v>420176412</v>
      </c>
      <c r="AA25" s="37"/>
      <c r="AB25" s="38"/>
    </row>
    <row r="26" spans="1:28" s="20" customFormat="1" x14ac:dyDescent="0.25">
      <c r="A26" s="21"/>
      <c r="B26" s="22"/>
      <c r="C26" s="22"/>
      <c r="D26" s="22"/>
      <c r="E26" s="22"/>
      <c r="G26" s="23"/>
      <c r="H26" s="23"/>
      <c r="I26" s="23"/>
      <c r="J26" s="23"/>
      <c r="K26" s="23"/>
      <c r="L26" s="24"/>
      <c r="M26" s="24"/>
      <c r="N26" s="23"/>
    </row>
    <row r="27" spans="1:28" s="20" customFormat="1" x14ac:dyDescent="0.25">
      <c r="A27" s="21"/>
      <c r="B27" s="22"/>
      <c r="C27" s="22"/>
      <c r="D27" s="22"/>
      <c r="E27" s="22"/>
      <c r="G27" s="23"/>
      <c r="H27" s="23"/>
      <c r="I27" s="23"/>
      <c r="J27" s="23"/>
      <c r="K27" s="23"/>
      <c r="L27" s="24"/>
      <c r="M27" s="24"/>
      <c r="N27" s="23"/>
      <c r="X27" s="84"/>
    </row>
    <row r="28" spans="1:28" s="20" customFormat="1" x14ac:dyDescent="0.25">
      <c r="A28" s="21"/>
      <c r="B28" s="22"/>
      <c r="C28" s="22"/>
      <c r="D28" s="22"/>
      <c r="G28" s="23"/>
      <c r="H28" s="23"/>
      <c r="I28" s="23"/>
      <c r="J28" s="23"/>
      <c r="K28" s="23"/>
      <c r="L28" s="24"/>
      <c r="M28" s="24"/>
      <c r="N28" s="23"/>
      <c r="S28" s="83"/>
      <c r="X28" s="82"/>
    </row>
    <row r="29" spans="1:28" s="20" customFormat="1" x14ac:dyDescent="0.25">
      <c r="A29" s="21"/>
      <c r="B29" s="22"/>
      <c r="C29" s="22"/>
      <c r="D29" s="22"/>
      <c r="G29" s="23"/>
      <c r="H29" s="23"/>
      <c r="I29" s="23"/>
      <c r="J29" s="23"/>
      <c r="K29" s="23"/>
      <c r="L29" s="24"/>
      <c r="M29" s="24"/>
      <c r="N29" s="23"/>
      <c r="S29" s="82"/>
    </row>
    <row r="30" spans="1:28" s="20" customFormat="1" x14ac:dyDescent="0.25">
      <c r="A30" s="21"/>
      <c r="B30" s="22"/>
      <c r="C30" s="22"/>
      <c r="D30" s="22"/>
      <c r="G30" s="23"/>
      <c r="H30" s="23"/>
      <c r="I30" s="23"/>
      <c r="J30" s="23"/>
      <c r="K30" s="23"/>
      <c r="L30" s="24"/>
      <c r="M30" s="24"/>
      <c r="N30" s="23"/>
    </row>
    <row r="31" spans="1:28" s="20" customFormat="1" x14ac:dyDescent="0.25">
      <c r="A31" s="21"/>
      <c r="B31" s="22"/>
      <c r="C31" s="22"/>
      <c r="D31" s="22"/>
      <c r="G31" s="23"/>
      <c r="H31" s="23"/>
      <c r="I31" s="23"/>
      <c r="J31" s="23"/>
      <c r="K31" s="23"/>
      <c r="L31" s="24"/>
      <c r="M31" s="24"/>
      <c r="N31" s="23"/>
    </row>
    <row r="32" spans="1:28" s="20" customFormat="1" x14ac:dyDescent="0.25">
      <c r="A32" s="21"/>
      <c r="B32" s="22"/>
      <c r="C32" s="22"/>
      <c r="D32" s="22"/>
      <c r="E32" s="22"/>
      <c r="G32" s="23"/>
      <c r="H32" s="23"/>
      <c r="I32" s="23"/>
      <c r="J32" s="23"/>
      <c r="K32" s="23"/>
      <c r="L32" s="24"/>
      <c r="M32" s="24"/>
      <c r="N32" s="23"/>
    </row>
    <row r="33" spans="1:14" s="20" customFormat="1" x14ac:dyDescent="0.25">
      <c r="A33" s="19"/>
    </row>
    <row r="34" spans="1:14" s="20" customFormat="1" x14ac:dyDescent="0.25">
      <c r="A34" s="19"/>
    </row>
    <row r="35" spans="1:14" s="20" customFormat="1" x14ac:dyDescent="0.25">
      <c r="A35" s="19"/>
    </row>
    <row r="36" spans="1:14" s="20" customFormat="1" x14ac:dyDescent="0.25">
      <c r="A36" s="21"/>
      <c r="B36" s="22"/>
      <c r="C36" s="22"/>
      <c r="D36" s="22"/>
      <c r="E36" s="22"/>
      <c r="G36" s="23"/>
      <c r="H36" s="23"/>
      <c r="I36" s="23"/>
      <c r="J36" s="23"/>
      <c r="K36" s="23"/>
      <c r="L36" s="25"/>
      <c r="M36" s="25"/>
      <c r="N36" s="23"/>
    </row>
    <row r="37" spans="1:14" s="20" customFormat="1" x14ac:dyDescent="0.25">
      <c r="A37" s="19"/>
    </row>
    <row r="38" spans="1:14" s="20" customFormat="1" x14ac:dyDescent="0.25">
      <c r="A38" s="19"/>
    </row>
    <row r="39" spans="1:14" s="20" customFormat="1" x14ac:dyDescent="0.25">
      <c r="A39" s="19"/>
    </row>
  </sheetData>
  <mergeCells count="68">
    <mergeCell ref="Y7:Y10"/>
    <mergeCell ref="Z7:Z10"/>
    <mergeCell ref="AA7:AA10"/>
    <mergeCell ref="AB7:AB10"/>
    <mergeCell ref="X11:X14"/>
    <mergeCell ref="Y11:Y14"/>
    <mergeCell ref="Z11:Z14"/>
    <mergeCell ref="AA11:AA14"/>
    <mergeCell ref="AB11:AB14"/>
    <mergeCell ref="X7:X10"/>
    <mergeCell ref="X23:X24"/>
    <mergeCell ref="Y23:Y24"/>
    <mergeCell ref="Z23:Z24"/>
    <mergeCell ref="AA23:AA24"/>
    <mergeCell ref="AB23:AB24"/>
    <mergeCell ref="G14:G18"/>
    <mergeCell ref="F14:F18"/>
    <mergeCell ref="S23:S24"/>
    <mergeCell ref="A23:A24"/>
    <mergeCell ref="B23:B24"/>
    <mergeCell ref="C23:C24"/>
    <mergeCell ref="D23:D24"/>
    <mergeCell ref="E23:E24"/>
    <mergeCell ref="L23:L24"/>
    <mergeCell ref="K23:K24"/>
    <mergeCell ref="M23:M24"/>
    <mergeCell ref="K11:K14"/>
    <mergeCell ref="L11:L14"/>
    <mergeCell ref="M11:M14"/>
    <mergeCell ref="S11:S14"/>
    <mergeCell ref="E11:E14"/>
    <mergeCell ref="D11:D14"/>
    <mergeCell ref="C11:C14"/>
    <mergeCell ref="B11:B14"/>
    <mergeCell ref="A11:A14"/>
    <mergeCell ref="E7:E10"/>
    <mergeCell ref="D7:D10"/>
    <mergeCell ref="C7:C10"/>
    <mergeCell ref="B7:B10"/>
    <mergeCell ref="A7:A10"/>
    <mergeCell ref="Y1:Z2"/>
    <mergeCell ref="AA4:AB4"/>
    <mergeCell ref="F4:J4"/>
    <mergeCell ref="K4:M4"/>
    <mergeCell ref="Z4:Z5"/>
    <mergeCell ref="T4:X4"/>
    <mergeCell ref="Y4:Y5"/>
    <mergeCell ref="A4:E4"/>
    <mergeCell ref="N4:S4"/>
    <mergeCell ref="F1:Q3"/>
    <mergeCell ref="K7:K10"/>
    <mergeCell ref="L7:L10"/>
    <mergeCell ref="M7:M10"/>
    <mergeCell ref="S7:S10"/>
    <mergeCell ref="A18:A19"/>
    <mergeCell ref="B18:B19"/>
    <mergeCell ref="C18:C19"/>
    <mergeCell ref="E18:E19"/>
    <mergeCell ref="D18:D19"/>
    <mergeCell ref="Y18:Y19"/>
    <mergeCell ref="Z18:Z19"/>
    <mergeCell ref="AA18:AA19"/>
    <mergeCell ref="AB18:AB19"/>
    <mergeCell ref="K18:K19"/>
    <mergeCell ref="L18:L19"/>
    <mergeCell ref="M18:M19"/>
    <mergeCell ref="S18:S19"/>
    <mergeCell ref="X18:X19"/>
  </mergeCells>
  <conditionalFormatting sqref="M6:M8 M20:M23 M15:M18 M11">
    <cfRule type="cellIs" dxfId="2" priority="2" operator="between">
      <formula>0.67</formula>
      <formula>1</formula>
    </cfRule>
    <cfRule type="cellIs" dxfId="1" priority="3" operator="between">
      <formula>0.34</formula>
      <formula>0.66</formula>
    </cfRule>
    <cfRule type="cellIs" dxfId="0" priority="4" operator="between">
      <formula>0</formula>
      <formula>0.33</formula>
    </cfRule>
  </conditionalFormatting>
  <pageMargins left="0.25" right="0.25" top="0.75" bottom="0.75" header="0.3" footer="0.3"/>
  <pageSetup paperSize="14"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Cindy Sarmiento</cp:lastModifiedBy>
  <cp:lastPrinted>2021-02-09T14:28:18Z</cp:lastPrinted>
  <dcterms:created xsi:type="dcterms:W3CDTF">2008-07-08T21:30:46Z</dcterms:created>
  <dcterms:modified xsi:type="dcterms:W3CDTF">2021-04-26T22:13:07Z</dcterms:modified>
</cp:coreProperties>
</file>