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wnloads\Publicados Junio\Publicados\"/>
    </mc:Choice>
  </mc:AlternateContent>
  <xr:revisionPtr revIDLastSave="0" documentId="13_ncr:1_{3FCDA0B8-B54F-4895-A76B-FA0B075789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 " sheetId="14" r:id="rId1"/>
  </sheets>
  <definedNames>
    <definedName name="_xlnm._FilterDatabase" localSheetId="0" hidden="1">'PA 2022 '!$A$8:$AE$8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7" i="14" l="1"/>
  <c r="U23" i="14"/>
  <c r="U21" i="14"/>
  <c r="U20" i="14"/>
  <c r="U19" i="14"/>
  <c r="U17" i="14"/>
  <c r="AA21" i="14" l="1"/>
  <c r="AA23" i="14"/>
  <c r="U12" i="14" l="1"/>
  <c r="AA27" i="14"/>
  <c r="AA25" i="14"/>
  <c r="AA20" i="14"/>
  <c r="AA19" i="14"/>
  <c r="AA17" i="14"/>
  <c r="AB17" i="14" s="1"/>
  <c r="AA13" i="14"/>
  <c r="AA12" i="14"/>
  <c r="AB12" i="14" s="1"/>
  <c r="AA11" i="14"/>
  <c r="U11" i="14"/>
  <c r="U9" i="14"/>
  <c r="N27" i="14" l="1"/>
  <c r="N25" i="14"/>
  <c r="N23" i="14"/>
  <c r="N21" i="14"/>
  <c r="N20" i="14"/>
  <c r="N19" i="14"/>
  <c r="N17" i="14"/>
  <c r="N13" i="14"/>
  <c r="N12" i="14"/>
  <c r="N11" i="14"/>
  <c r="N9" i="14"/>
  <c r="N28" i="14" s="1"/>
  <c r="AA9" i="14" l="1"/>
  <c r="U13" i="14" l="1"/>
  <c r="AB13" i="14" s="1"/>
  <c r="AB11" i="14" l="1"/>
  <c r="AB9" i="14"/>
  <c r="AA28" i="14"/>
  <c r="AC28" i="14"/>
  <c r="Q28" i="14"/>
  <c r="R28" i="14"/>
  <c r="S28" i="14"/>
  <c r="T28" i="14"/>
  <c r="V28" i="14"/>
  <c r="W28" i="14"/>
  <c r="X28" i="14"/>
  <c r="Y28" i="14"/>
  <c r="Z28" i="14"/>
  <c r="A28" i="14"/>
  <c r="AB27" i="14"/>
  <c r="AB23" i="14" l="1"/>
  <c r="AB19" i="14"/>
  <c r="AB20" i="14"/>
  <c r="AB21" i="14" l="1"/>
  <c r="P28" i="14"/>
  <c r="U25" i="14"/>
  <c r="U28" i="14" s="1"/>
  <c r="AB28" i="14" l="1"/>
  <c r="AB25" i="14"/>
</calcChain>
</file>

<file path=xl/sharedStrings.xml><?xml version="1.0" encoding="utf-8"?>
<sst xmlns="http://schemas.openxmlformats.org/spreadsheetml/2006/main" count="217" uniqueCount="112">
  <si>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</si>
  <si>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</si>
  <si>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</si>
  <si>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</si>
  <si>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</si>
  <si>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</si>
  <si>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</si>
  <si>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</si>
  <si>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</si>
  <si>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</si>
  <si>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</si>
  <si>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</si>
  <si>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</si>
  <si>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</si>
  <si>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</si>
  <si>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</si>
  <si>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</si>
  <si>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</si>
  <si>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</si>
  <si>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</si>
  <si>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</si>
  <si>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</si>
  <si>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</si>
  <si>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</si>
  <si>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</si>
  <si>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</si>
  <si>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</si>
  <si>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</si>
  <si>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</si>
  <si>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</si>
  <si>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</si>
  <si>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</si>
  <si>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</si>
  <si>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</si>
  <si>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</si>
  <si>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</si>
  <si>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</si>
  <si>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</si>
  <si>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</si>
  <si>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Desarrollar 4 instrumentos derivados del POT para promover un desarrollo ordenado.</t>
  </si>
  <si>
    <t>Número de instrumentos desarrollados para promover un desarrollo ordenado.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</si>
  <si>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</si>
  <si>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</si>
  <si>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</si>
  <si>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</si>
  <si>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</si>
  <si>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Realizar la revisión del Plan de Ordenamiento Territorial - POT.</t>
  </si>
  <si>
    <t>Porcentaje de avance de la revisión del Plan de Ordenamiento Territorial - POT.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</si>
  <si>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</si>
  <si>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</si>
  <si>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Realizar inspección, vigilancia y control al 100% de las obras licenciadas en el municipio.</t>
  </si>
  <si>
    <t>Porcentaje de obras licenciadas en el municipio con inspección, vigilancia y control.</t>
  </si>
  <si>
    <t>Mantener actualizada la estratificación socioeconómica urbana y rural del municipio.</t>
  </si>
  <si>
    <t>Número de estratificaciones socioeconómicas urbanas y rurales actualizadas.</t>
  </si>
  <si>
    <t>Mantener en funcionamiento el archivo de planos.</t>
  </si>
  <si>
    <t>Número de archivos de planos mantenidos en funcionamiento.</t>
  </si>
  <si>
    <t>Mantener el 100% de los programas que desarrolla la Administración Central.</t>
  </si>
  <si>
    <t>Porcentaje de programas que desarrolla la Administración Central mantenidos.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</si>
  <si>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</si>
  <si>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</si>
  <si>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</si>
  <si>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</si>
  <si>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Mantener 1 observatorio municipal.</t>
  </si>
  <si>
    <t>Número de observatorios municipales mantenidos.</t>
  </si>
  <si>
    <t>FORTALECIMIENTO DEL SISTEMA DE INFORMACIÓN OBSERVATORIO DIGITAL MUNICIPAL DE BUCARAMANGA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</si>
  <si>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</si>
  <si>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</si>
  <si>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</si>
  <si>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 xml:space="preserve"> PLAN DE ACCIÓN - PLAN DE DESARROLLO MUNICIPAL
SECRETARÍA DE PLANEACIÓN</t>
  </si>
  <si>
    <t>ESTUDIOS DETALLADOS DE AMENAZA, VULNERABILIDAD Y RIESGO (AVR) POR MOVIMIENTOS EN MASA, INUNDACIÓN Y AVENIDAS TORRENCIALES EN SECTORES PRIORIZADOS DEL MUNICIPIO DE BUCARAMANGA, SANTANDER</t>
  </si>
  <si>
    <t>FORTALECIMIENTO DE LAS CAPACIDADES ADMINISTRATIVAS Y LOGÍSTICAS DEL CONSEJO TERRITORIAL DE PLANEACIÓN EN EL MUNICIPIO DE BUCARAMANGA</t>
  </si>
  <si>
    <r>
      <t xml:space="preserve">Código:  </t>
    </r>
    <r>
      <rPr>
        <sz val="11"/>
        <rFont val="Arial"/>
        <family val="2"/>
      </rPr>
      <t>F-DPM-1210-238,37-030</t>
    </r>
  </si>
  <si>
    <t>FORTALECIMIENTO EN LA EJECUCIÓN DE LA ESTRATEGIA GENERAL DE PRESUPUESTOS PARTICIPATIVOS EN EL MUNICIPIO DE BUCARAMANGA</t>
  </si>
  <si>
    <t>Realizar la segunda parte de la revisión del Plan de Ordenamiento Territorial - POT.</t>
  </si>
  <si>
    <t>Legalizar 8 asentamientos humanos.</t>
  </si>
  <si>
    <t>Realizar 1 actividades de fortalecimiento para el Consejo Territorial de Planeación.</t>
  </si>
  <si>
    <t>Mantener el observatorio municipal.</t>
  </si>
  <si>
    <t>Planeando Construimos Ciudad y Territorio</t>
  </si>
  <si>
    <t>Fortalecimiento De Las Instituciones Democráticas Y Ciudadanía Participativa</t>
  </si>
  <si>
    <t>Gobierno Fortalecido Para Ser Y Hacer</t>
  </si>
  <si>
    <t>Instalaciones De Vanguardia</t>
  </si>
  <si>
    <t>Bucaramanga, Territorio Ordenado</t>
  </si>
  <si>
    <t>Acceso A La Información Y Participación</t>
  </si>
  <si>
    <t>Servicio Al Ciudadano</t>
  </si>
  <si>
    <t>Administración Pública Moderna E Innovadora</t>
  </si>
  <si>
    <t>Desarrollar 1 instrumento derivados del POT para promover un desarrollo ordenado.</t>
  </si>
  <si>
    <t>Código BPIN</t>
  </si>
  <si>
    <t>2.3.2.02.02.008.4599031.83990.201 $36.000.000
2.3.2.02.02.008.4599031.83990.231 $50.000.000
2.3.2.02.02.008.4599031.83990.263 $26.114.607</t>
  </si>
  <si>
    <t>FORTALECIMIENTO DE LA INFRAESTRUCTURA TECNOLÓGICA DE LA SECRETARÍA DE PLANEACIÓN DEL MUNICIPIO DE BUCARAMANGA</t>
  </si>
  <si>
    <t>2.3.2.02.02.008.4599034.88767.201</t>
  </si>
  <si>
    <t>ACTUALIZACIÓN DEL ESTUDIO DETALLADO DE AMENAZA, VULNERABILIDAD Y RIESGO POR FENÓMENOS DE REMOCIÓN EN MASA PARA SECTORES PRIORIZADOS DE LAS COMUNAS 10 Y 11 DEL MUNICIPIO BUCARAMANGA</t>
  </si>
  <si>
    <t>Realizar estudios AVR en diferentes comunas.</t>
  </si>
  <si>
    <t>2.3.2.02.02.008.4503017.83931.201</t>
  </si>
  <si>
    <t>Realizar estudios AVR en las comunas 10 y 11.</t>
  </si>
  <si>
    <t>Proyectos nuevos</t>
  </si>
  <si>
    <t>2.3.2.02.02.008.4503017.83931.588</t>
  </si>
  <si>
    <t>Proyecto nuevo</t>
  </si>
  <si>
    <t>2.3.2.02.02.008.4002016.83990.501</t>
  </si>
  <si>
    <t>2.3.2.02.02.008.4599025.83990.201
Pendiente por incluir en proyecto
2.3.2.02.02.008.4599025.83990.501 $76.500.000</t>
  </si>
  <si>
    <t>2.3.2.02.02.008.4599031.83990.201
Pendiente por incluir en proyecto:
2.3.2.02.02.008.4599031.83990.501 $24.200.000</t>
  </si>
  <si>
    <t>2.3.2.02.02.008.4599031.83990.201
Pendiente por incluir en proyecto:
2.3.2.02.02.008.4599031.83990.501 $62.508.000</t>
  </si>
  <si>
    <t>2.3.2.02.02.008.4002016.83211.201 $  65.600.000
2.3.2.02.02.008.4002016.83310.201 $136.000.000
2.3.2.02.02.008.4002016.83990.201 $265.200.000
Pendiente por incluir en proyectos:
2.3.2.02.02.008.4002016.83211.501 $  45.900.000
2.3.2.02.02.008.4002016.83310.501 $  87.417.950
2.3.2.02.02.008.4002016.83990.501 $165.356.000</t>
  </si>
  <si>
    <t>2.3.2.01.01.005.02.03.01.4599025.84392.201 $20.000.000
2.3.2.02.02.008.4002016.83211.201 $56.700.000
2.3.2.02.02.008.4599019.82120.201 $125.500.000
2.3.2.02.02.008.4599019.83211.201 $105.000.000
2.3.2.02.02.008.4599019.83310.201 $162.000.000
2.3.2.02.02.008.4599019.83990.201 $105.200.000
Pendiente por incluir en proyecto:
2.3.2.02.02.008.4002016.83211.501 $  47.500.000
2.3.2.02.02.008.4599019.82120.501 $  72.500.000
2.3.2.02.02.008.4599019.83211.501 $  80.000.000
2.3.2.02.02.008.4599019.83310.501 $ 115.000.000
2.3.2.02.02.008.4599019.83990.501 $  47.000.000
2.3.2.02.02.008.4599031.83990.501 $  20.970.000</t>
  </si>
  <si>
    <t>2.3.2.02.02.008.4599018.83211.201 $108.500.000
2.3.2.02.02.008.4599018.83310.201 $241.500.000
2.3.2.02.02.008.4599018.85999.201 $  12.600.000
Pendiente por incluir en proyecto:
2.3.2.02.02.008.4599018.83211.501 $  74.000.000
2.3.2.02.02.008.4599018.83310.501 $189.000.000
2.3.2.02.02.008.4599018.85999.501 $  10.000.000</t>
  </si>
  <si>
    <t>2.3.2.02.02.008.4599031.83990.531</t>
  </si>
  <si>
    <t>2.3.2.02.02.008.4599033.85999.501 $300.000.000</t>
  </si>
  <si>
    <t>2.3.2.02.02.008.4502001.85999.201
2.3.2.02.02.008.4502001.85999.501 $10.000.000</t>
  </si>
  <si>
    <t>2.3.2.02.02.008.4002016.82120.201 $  88.800.000
2.3.2.02.02.008.4002016.83211.201 $   90.000.000
2.3.2.02.02.008.4002016.83310.201 $ 144.000.000
2.3.2.02.02.008.4002016.83990.201 $396.500.000
Pendiente por incluir en proyecto:
2.3.2.02.02.008.4002016.82120.501 $  74.000.000
2.3.2.02.02.008.4002016.83211.501 $  75.000.000
2.3.2.02.02.008.4002016.83310.501 $ 115.082.047
2.3.2.02.02.008.4002016.83990.501 $256.192.400</t>
  </si>
  <si>
    <t>2.3.2.02.02.008.4599033.82120.201 $  24.000.000
2.3.2.02.02.008.4599033.85999.201 $468.000.000
Pendiente por incluir en proyecto:
2.3.2.02.02.008.4599033.82120.501 $12.500.000
2.3.2.02.02.008.4599033.85999.501 $90.000.000
2.3.2.02.02.008.4599033.83990.213 $399.295.209</t>
  </si>
  <si>
    <t>2.3.2.02.02.008.4002016.83221.201 $1.648.664.678,2
2.3.2.02.02.008.4503017.83990.201 $     90.000.000</t>
  </si>
  <si>
    <t>2.3.2.02.02.008.4502001.83221.289</t>
  </si>
  <si>
    <t>2.3.2.02.02.008.4599031.82120.201 $280.500.000
2.3.2.02.02.008.4599031.83211.201 $  31.500.000
2.3.2.02.02.008.4599031.83310.201 $  44.000.000
2.3.2.02.02.008.4599031.83990.201 $724.385.393
2.3.2.02.02.008.4599031.85999.201 $  19.800.000
2.3.2.02.02.008.4599034.88767.201 $  20.000.000
Pendiente por incluir en proyecto
2.3.2.02.02.008.4599031.82120.501 $138.500.000
2.3.2.02.02.008.4599031.83211.501 $  22.500.000
2.3.2.02.02.008.4599031.83990.501 $428.620.000
2.3.2.02.02.008.4599031.85999.501 $  10.000.000
2.3.2.02.02.008.4002016.83990.501 $300.000.000
2.3.2.02.02.008.4599031.83990.707 $1.041.931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</si>
</sst>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"/>
    <numFmt numFmtId="168" formatCode="_-* #,##0_-;\-* #,##0_-;_-* &quot;-&quot;??_-;_-@_-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164" fontId="4" fillId="2" borderId="2" xfId="0" applyNumberFormat="1" applyFont="1" applyFill="1" applyBorder="1" applyAlignment="1">
      <alignment horizontal="justify" vertical="center"/>
    </xf>
    <xf numFmtId="165" fontId="0" fillId="0" borderId="0" xfId="0" applyNumberFormat="1" applyFo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4" fontId="0" fillId="3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vertical="center"/>
    </xf>
    <xf numFmtId="14" fontId="4" fillId="3" borderId="0" xfId="0" applyNumberFormat="1" applyFont="1" applyFill="1" applyBorder="1" applyAlignment="1">
      <alignment vertical="center"/>
    </xf>
    <xf numFmtId="166" fontId="6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166" fontId="6" fillId="0" borderId="4" xfId="108" applyNumberFormat="1" applyFont="1" applyFill="1" applyBorder="1" applyAlignment="1">
      <alignment horizontal="right"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166" fontId="0" fillId="0" borderId="2" xfId="108" applyNumberFormat="1" applyFont="1" applyBorder="1" applyAlignment="1">
      <alignment horizontal="right"/>
    </xf>
    <xf numFmtId="166" fontId="0" fillId="0" borderId="2" xfId="108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66" fontId="7" fillId="0" borderId="2" xfId="108" applyNumberFormat="1" applyFont="1" applyFill="1" applyBorder="1" applyAlignment="1">
      <alignment horizontal="right" vertical="center" wrapText="1"/>
    </xf>
    <xf numFmtId="166" fontId="6" fillId="0" borderId="2" xfId="0" applyNumberFormat="1" applyFont="1" applyBorder="1" applyAlignment="1">
      <alignment horizontal="right"/>
    </xf>
    <xf numFmtId="166" fontId="7" fillId="0" borderId="4" xfId="108" applyNumberFormat="1" applyFont="1" applyFill="1" applyBorder="1" applyAlignment="1">
      <alignment horizontal="right" vertical="center" wrapText="1"/>
    </xf>
    <xf numFmtId="166" fontId="6" fillId="0" borderId="4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166" fontId="6" fillId="0" borderId="2" xfId="108" applyNumberFormat="1" applyFont="1" applyBorder="1" applyAlignment="1">
      <alignment horizontal="right"/>
    </xf>
    <xf numFmtId="0" fontId="0" fillId="2" borderId="2" xfId="0" applyFont="1" applyFill="1" applyBorder="1" applyAlignment="1">
      <alignment vertical="center"/>
    </xf>
    <xf numFmtId="166" fontId="0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justify" vertical="center" wrapText="1"/>
    </xf>
    <xf numFmtId="168" fontId="0" fillId="0" borderId="0" xfId="110" applyNumberFormat="1" applyFont="1"/>
    <xf numFmtId="165" fontId="0" fillId="0" borderId="0" xfId="0" applyNumberFormat="1" applyFont="1" applyFill="1"/>
    <xf numFmtId="1" fontId="0" fillId="0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66" fontId="7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justify" vertical="center" wrapText="1"/>
    </xf>
    <xf numFmtId="166" fontId="6" fillId="0" borderId="4" xfId="108" applyNumberFormat="1" applyFont="1" applyBorder="1" applyAlignment="1">
      <alignment horizontal="right"/>
    </xf>
    <xf numFmtId="0" fontId="0" fillId="0" borderId="2" xfId="0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9" fontId="0" fillId="2" borderId="2" xfId="107" applyFont="1" applyFill="1" applyBorder="1" applyAlignment="1">
      <alignment horizontal="center" vertical="center"/>
    </xf>
    <xf numFmtId="44" fontId="7" fillId="2" borderId="4" xfId="108" applyNumberFormat="1" applyFont="1" applyFill="1" applyBorder="1" applyAlignment="1">
      <alignment vertical="center"/>
    </xf>
    <xf numFmtId="2" fontId="0" fillId="2" borderId="2" xfId="107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107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166" fontId="7" fillId="2" borderId="1" xfId="108" applyNumberFormat="1" applyFont="1" applyFill="1" applyBorder="1" applyAlignment="1">
      <alignment horizontal="right" vertical="center" wrapText="1"/>
    </xf>
    <xf numFmtId="166" fontId="7" fillId="2" borderId="4" xfId="108" applyNumberFormat="1" applyFont="1" applyFill="1" applyBorder="1" applyAlignment="1">
      <alignment horizontal="right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6" fontId="6" fillId="0" borderId="1" xfId="107" applyNumberFormat="1" applyFont="1" applyFill="1" applyBorder="1" applyAlignment="1">
      <alignment horizontal="center" vertical="center" wrapText="1"/>
    </xf>
    <xf numFmtId="166" fontId="6" fillId="0" borderId="4" xfId="107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66" fontId="6" fillId="0" borderId="6" xfId="107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9" fontId="6" fillId="0" borderId="6" xfId="107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7" fillId="2" borderId="2" xfId="108" applyNumberFormat="1" applyFont="1" applyFill="1" applyBorder="1" applyAlignment="1">
      <alignment horizontal="right" vertical="center" wrapText="1"/>
    </xf>
    <xf numFmtId="9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166" fontId="7" fillId="2" borderId="6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167" fontId="0" fillId="2" borderId="2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9" fontId="0" fillId="2" borderId="4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312550</xdr:colOff>
      <xdr:row>0</xdr:row>
      <xdr:rowOff>38100</xdr:rowOff>
    </xdr:from>
    <xdr:to>
      <xdr:col>1</xdr:col>
      <xdr:colOff>476085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550" y="38100"/>
          <a:ext cx="620735" cy="607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5"/>
  <sheetViews>
    <sheetView tabSelected="1" zoomScale="60" zoomScaleNormal="60" workbookViewId="0">
      <selection activeCell="E11" sqref="E11"/>
    </sheetView>
  </sheetViews>
  <sheetFormatPr baseColWidth="10" defaultColWidth="11.19921875" defaultRowHeight="13.8" x14ac:dyDescent="0.25"/>
  <cols>
    <col min="1" max="1" width="6" style="1" customWidth="1"/>
    <col min="2" max="2" width="25.69921875" style="1" customWidth="1"/>
    <col min="3" max="3" width="21.09765625" style="1" customWidth="1"/>
    <col min="4" max="4" width="23.8984375" style="1" customWidth="1"/>
    <col min="5" max="6" width="45.09765625" style="1" customWidth="1"/>
    <col min="7" max="7" width="17.59765625" style="32" customWidth="1"/>
    <col min="8" max="8" width="53.8984375" style="1" customWidth="1"/>
    <col min="9" max="9" width="36.19921875" style="1" customWidth="1"/>
    <col min="10" max="10" width="11.3984375" style="33" customWidth="1"/>
    <col min="11" max="11" width="16" style="33" customWidth="1"/>
    <col min="12" max="12" width="14.8984375" style="1" customWidth="1"/>
    <col min="13" max="13" width="13.19921875" style="1" customWidth="1"/>
    <col min="14" max="14" width="11.19921875" style="1" customWidth="1"/>
    <col min="15" max="15" width="44.69921875" style="1" customWidth="1"/>
    <col min="16" max="16" width="20.09765625" style="1" customWidth="1"/>
    <col min="17" max="17" width="16.09765625" style="1" customWidth="1"/>
    <col min="18" max="18" width="11.09765625" style="1" customWidth="1"/>
    <col min="19" max="19" width="16.19921875" style="1" customWidth="1"/>
    <col min="20" max="20" width="16.5" style="1" customWidth="1"/>
    <col min="21" max="21" width="27.19921875" style="1" customWidth="1"/>
    <col min="22" max="22" width="18.8984375" style="1" customWidth="1"/>
    <col min="23" max="24" width="9.69921875" style="1" customWidth="1"/>
    <col min="25" max="26" width="16.8984375" style="1" customWidth="1"/>
    <col min="27" max="27" width="21" style="1" customWidth="1"/>
    <col min="28" max="28" width="15" style="1" customWidth="1"/>
    <col min="29" max="29" width="19.69921875" style="1" customWidth="1"/>
    <col min="30" max="30" width="19.5" style="1" customWidth="1"/>
    <col min="31" max="31" width="22" style="1" customWidth="1"/>
    <col min="32" max="16384" width="11.19921875" style="1"/>
  </cols>
  <sheetData>
    <row r="1" spans="1:31" x14ac:dyDescent="0.25">
      <c r="A1" s="110"/>
      <c r="B1" s="113" t="s">
        <v>68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8" t="s">
        <v>71</v>
      </c>
      <c r="AD1" s="118"/>
      <c r="AE1" s="118"/>
    </row>
    <row r="2" spans="1:31" x14ac:dyDescent="0.25">
      <c r="A2" s="110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9" t="s">
        <v>36</v>
      </c>
      <c r="AD2" s="119"/>
      <c r="AE2" s="119"/>
    </row>
    <row r="3" spans="1:31" x14ac:dyDescent="0.25">
      <c r="A3" s="110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9" t="s">
        <v>33</v>
      </c>
      <c r="AD3" s="119"/>
      <c r="AE3" s="119"/>
    </row>
    <row r="4" spans="1:31" x14ac:dyDescent="0.25">
      <c r="A4" s="110"/>
      <c r="B4" s="113"/>
      <c r="C4" s="113"/>
      <c r="D4" s="113"/>
      <c r="E4" s="113"/>
      <c r="F4" s="113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9" t="s">
        <v>32</v>
      </c>
      <c r="AD4" s="119"/>
      <c r="AE4" s="119"/>
    </row>
    <row r="5" spans="1:31" s="40" customFormat="1" x14ac:dyDescent="0.25">
      <c r="A5" s="111" t="s">
        <v>30</v>
      </c>
      <c r="B5" s="111"/>
      <c r="C5" s="111"/>
      <c r="D5" s="115">
        <v>44747</v>
      </c>
      <c r="E5" s="115"/>
      <c r="F5" s="115"/>
      <c r="G5" s="115"/>
      <c r="H5" s="45"/>
      <c r="I5" s="45"/>
      <c r="J5" s="45"/>
      <c r="K5" s="45"/>
      <c r="L5" s="45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9"/>
    </row>
    <row r="6" spans="1:31" s="40" customFormat="1" x14ac:dyDescent="0.25">
      <c r="A6" s="112" t="s">
        <v>31</v>
      </c>
      <c r="B6" s="112"/>
      <c r="C6" s="112"/>
      <c r="D6" s="115">
        <v>44742</v>
      </c>
      <c r="E6" s="115"/>
      <c r="F6" s="115"/>
      <c r="G6" s="116"/>
      <c r="H6" s="46"/>
      <c r="I6" s="46"/>
      <c r="J6" s="46"/>
      <c r="K6" s="46"/>
      <c r="L6" s="46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9"/>
    </row>
    <row r="7" spans="1:31" ht="15" customHeight="1" x14ac:dyDescent="0.25">
      <c r="A7" s="60"/>
      <c r="B7" s="117" t="s">
        <v>10</v>
      </c>
      <c r="C7" s="117"/>
      <c r="D7" s="117"/>
      <c r="E7" s="117"/>
      <c r="F7" s="117"/>
      <c r="G7" s="117" t="s">
        <v>11</v>
      </c>
      <c r="H7" s="117"/>
      <c r="I7" s="117"/>
      <c r="J7" s="117"/>
      <c r="K7" s="117"/>
      <c r="L7" s="117" t="s">
        <v>25</v>
      </c>
      <c r="M7" s="117"/>
      <c r="N7" s="117"/>
      <c r="O7" s="117" t="s">
        <v>23</v>
      </c>
      <c r="P7" s="117"/>
      <c r="Q7" s="117"/>
      <c r="R7" s="117"/>
      <c r="S7" s="117"/>
      <c r="T7" s="117"/>
      <c r="U7" s="117"/>
      <c r="V7" s="117" t="s">
        <v>17</v>
      </c>
      <c r="W7" s="117"/>
      <c r="X7" s="117"/>
      <c r="Y7" s="117"/>
      <c r="Z7" s="117"/>
      <c r="AA7" s="117"/>
      <c r="AB7" s="74" t="s">
        <v>18</v>
      </c>
      <c r="AC7" s="74" t="s">
        <v>26</v>
      </c>
      <c r="AD7" s="120" t="s">
        <v>24</v>
      </c>
      <c r="AE7" s="120"/>
    </row>
    <row r="8" spans="1:31" ht="41.4" x14ac:dyDescent="0.25">
      <c r="A8" s="2" t="s">
        <v>29</v>
      </c>
      <c r="B8" s="36" t="s">
        <v>1</v>
      </c>
      <c r="C8" s="2" t="s">
        <v>6</v>
      </c>
      <c r="D8" s="2" t="s">
        <v>2</v>
      </c>
      <c r="E8" s="2" t="s">
        <v>7</v>
      </c>
      <c r="F8" s="36" t="s">
        <v>19</v>
      </c>
      <c r="G8" s="43" t="s">
        <v>86</v>
      </c>
      <c r="H8" s="43" t="s">
        <v>3</v>
      </c>
      <c r="I8" s="43" t="s">
        <v>15</v>
      </c>
      <c r="J8" s="43" t="s">
        <v>21</v>
      </c>
      <c r="K8" s="43" t="s">
        <v>22</v>
      </c>
      <c r="L8" s="43" t="s">
        <v>4</v>
      </c>
      <c r="M8" s="43" t="s">
        <v>5</v>
      </c>
      <c r="N8" s="43" t="s">
        <v>0</v>
      </c>
      <c r="O8" s="44" t="s">
        <v>9</v>
      </c>
      <c r="P8" s="43" t="s">
        <v>35</v>
      </c>
      <c r="Q8" s="43" t="s">
        <v>8</v>
      </c>
      <c r="R8" s="43" t="s">
        <v>27</v>
      </c>
      <c r="S8" s="43" t="s">
        <v>34</v>
      </c>
      <c r="T8" s="43" t="s">
        <v>12</v>
      </c>
      <c r="U8" s="43" t="s">
        <v>20</v>
      </c>
      <c r="V8" s="43" t="s">
        <v>35</v>
      </c>
      <c r="W8" s="43" t="s">
        <v>8</v>
      </c>
      <c r="X8" s="43" t="s">
        <v>27</v>
      </c>
      <c r="Y8" s="43" t="s">
        <v>34</v>
      </c>
      <c r="Z8" s="43" t="s">
        <v>12</v>
      </c>
      <c r="AA8" s="43" t="s">
        <v>28</v>
      </c>
      <c r="AB8" s="74" t="s">
        <v>18</v>
      </c>
      <c r="AC8" s="74" t="s">
        <v>26</v>
      </c>
      <c r="AD8" s="43" t="s">
        <v>13</v>
      </c>
      <c r="AE8" s="43" t="s">
        <v>14</v>
      </c>
    </row>
    <row r="9" spans="1:31" ht="123" customHeight="1" x14ac:dyDescent="0.25">
      <c r="A9" s="37">
        <v>257</v>
      </c>
      <c r="B9" s="12" t="s">
        <v>38</v>
      </c>
      <c r="C9" s="12" t="s">
        <v>81</v>
      </c>
      <c r="D9" s="12" t="s">
        <v>77</v>
      </c>
      <c r="E9" s="26" t="s">
        <v>46</v>
      </c>
      <c r="F9" s="13" t="s">
        <v>47</v>
      </c>
      <c r="G9" s="67">
        <v>2021680010006</v>
      </c>
      <c r="H9" s="15" t="s">
        <v>48</v>
      </c>
      <c r="I9" s="15" t="s">
        <v>46</v>
      </c>
      <c r="J9" s="41">
        <v>44566</v>
      </c>
      <c r="K9" s="41">
        <v>44926</v>
      </c>
      <c r="L9" s="106">
        <v>0.5</v>
      </c>
      <c r="M9" s="123">
        <v>0.125</v>
      </c>
      <c r="N9" s="106">
        <f>IF(M9/L9&gt;100%,100%,M9/L9)</f>
        <v>0.25</v>
      </c>
      <c r="O9" s="14" t="s">
        <v>101</v>
      </c>
      <c r="P9" s="47">
        <v>745673949.89999998</v>
      </c>
      <c r="Q9" s="54"/>
      <c r="R9" s="54"/>
      <c r="S9" s="54"/>
      <c r="T9" s="55"/>
      <c r="U9" s="105">
        <f>SUM(P9:T10)</f>
        <v>1669568539.6999998</v>
      </c>
      <c r="V9" s="49">
        <v>434280000</v>
      </c>
      <c r="W9" s="49"/>
      <c r="X9" s="56"/>
      <c r="Y9" s="56"/>
      <c r="Z9" s="57"/>
      <c r="AA9" s="105">
        <f>SUM(V9:Z10)</f>
        <v>836480000</v>
      </c>
      <c r="AB9" s="103">
        <f>IFERROR(AA9/U9,"-")</f>
        <v>0.50101566968332123</v>
      </c>
      <c r="AC9" s="121"/>
      <c r="AD9" s="101" t="s">
        <v>41</v>
      </c>
      <c r="AE9" s="99" t="s">
        <v>42</v>
      </c>
    </row>
    <row r="10" spans="1:31" ht="229.5" customHeight="1" x14ac:dyDescent="0.25">
      <c r="A10" s="37">
        <v>257</v>
      </c>
      <c r="B10" s="12" t="s">
        <v>38</v>
      </c>
      <c r="C10" s="12" t="s">
        <v>81</v>
      </c>
      <c r="D10" s="12" t="s">
        <v>77</v>
      </c>
      <c r="E10" s="26" t="s">
        <v>46</v>
      </c>
      <c r="F10" s="13" t="s">
        <v>47</v>
      </c>
      <c r="G10" s="67">
        <v>2020680010055</v>
      </c>
      <c r="H10" s="15" t="s">
        <v>49</v>
      </c>
      <c r="I10" s="15" t="s">
        <v>73</v>
      </c>
      <c r="J10" s="41">
        <v>44566</v>
      </c>
      <c r="K10" s="41">
        <v>44926</v>
      </c>
      <c r="L10" s="106"/>
      <c r="M10" s="123"/>
      <c r="N10" s="106"/>
      <c r="O10" s="14" t="s">
        <v>102</v>
      </c>
      <c r="P10" s="47">
        <v>923894589.79999995</v>
      </c>
      <c r="Q10" s="54"/>
      <c r="R10" s="54"/>
      <c r="S10" s="54"/>
      <c r="T10" s="55"/>
      <c r="U10" s="105"/>
      <c r="V10" s="47">
        <v>402200000</v>
      </c>
      <c r="W10" s="47"/>
      <c r="X10" s="47"/>
      <c r="Y10" s="54"/>
      <c r="Z10" s="55"/>
      <c r="AA10" s="105"/>
      <c r="AB10" s="92"/>
      <c r="AC10" s="122"/>
      <c r="AD10" s="102"/>
      <c r="AE10" s="98"/>
    </row>
    <row r="11" spans="1:31" ht="71.400000000000006" customHeight="1" x14ac:dyDescent="0.25">
      <c r="A11" s="37">
        <v>258</v>
      </c>
      <c r="B11" s="16" t="s">
        <v>38</v>
      </c>
      <c r="C11" s="16" t="s">
        <v>81</v>
      </c>
      <c r="D11" s="12" t="s">
        <v>77</v>
      </c>
      <c r="E11" s="17" t="s">
        <v>39</v>
      </c>
      <c r="F11" s="18" t="s">
        <v>40</v>
      </c>
      <c r="G11" s="67">
        <v>3</v>
      </c>
      <c r="H11" s="14" t="s">
        <v>96</v>
      </c>
      <c r="I11" s="15" t="s">
        <v>85</v>
      </c>
      <c r="J11" s="41">
        <v>44566</v>
      </c>
      <c r="K11" s="41">
        <v>44926</v>
      </c>
      <c r="L11" s="19">
        <v>1</v>
      </c>
      <c r="M11" s="20">
        <v>0</v>
      </c>
      <c r="N11" s="42">
        <f>IF(M11/L11&gt;100%,100%,M11/L11)</f>
        <v>0</v>
      </c>
      <c r="O11" s="14" t="s">
        <v>97</v>
      </c>
      <c r="P11" s="47">
        <v>200000000</v>
      </c>
      <c r="Q11" s="54"/>
      <c r="R11" s="54"/>
      <c r="S11" s="54"/>
      <c r="T11" s="55"/>
      <c r="U11" s="50">
        <f>SUM(P11:T11)</f>
        <v>200000000</v>
      </c>
      <c r="V11" s="47"/>
      <c r="W11" s="54"/>
      <c r="X11" s="54"/>
      <c r="Y11" s="54"/>
      <c r="Z11" s="55"/>
      <c r="AA11" s="69">
        <f>SUM(V11:Z11)</f>
        <v>0</v>
      </c>
      <c r="AB11" s="21">
        <f>IFERROR(AA11/U11,"-")</f>
        <v>0</v>
      </c>
      <c r="AC11" s="22"/>
      <c r="AD11" s="58" t="s">
        <v>41</v>
      </c>
      <c r="AE11" s="23" t="s">
        <v>42</v>
      </c>
    </row>
    <row r="12" spans="1:31" ht="117.75" customHeight="1" x14ac:dyDescent="0.25">
      <c r="A12" s="37">
        <v>259</v>
      </c>
      <c r="B12" s="16" t="s">
        <v>38</v>
      </c>
      <c r="C12" s="16" t="s">
        <v>81</v>
      </c>
      <c r="D12" s="12" t="s">
        <v>77</v>
      </c>
      <c r="E12" s="24" t="s">
        <v>50</v>
      </c>
      <c r="F12" s="25" t="s">
        <v>51</v>
      </c>
      <c r="G12" s="67">
        <v>2020680010055</v>
      </c>
      <c r="H12" s="15" t="s">
        <v>49</v>
      </c>
      <c r="I12" s="15" t="s">
        <v>50</v>
      </c>
      <c r="J12" s="41">
        <v>44566</v>
      </c>
      <c r="K12" s="41">
        <v>44926</v>
      </c>
      <c r="L12" s="42">
        <v>1</v>
      </c>
      <c r="M12" s="76">
        <v>0.53</v>
      </c>
      <c r="N12" s="42">
        <f>IF(M12/L12&gt;100%,100%,M12/L12)</f>
        <v>0.53</v>
      </c>
      <c r="O12" s="14" t="s">
        <v>103</v>
      </c>
      <c r="P12" s="47">
        <v>635600000</v>
      </c>
      <c r="Q12" s="59"/>
      <c r="R12" s="59"/>
      <c r="S12" s="59"/>
      <c r="T12" s="55"/>
      <c r="U12" s="50">
        <f>SUM(P12:T12)</f>
        <v>635600000</v>
      </c>
      <c r="V12" s="47">
        <v>312600000</v>
      </c>
      <c r="W12" s="59"/>
      <c r="X12" s="59"/>
      <c r="Y12" s="59"/>
      <c r="Z12" s="55"/>
      <c r="AA12" s="69">
        <f>SUM(V12:Z12)</f>
        <v>312600000</v>
      </c>
      <c r="AB12" s="21">
        <f>IFERROR(AA12/U12,"-")</f>
        <v>0.49181875393329139</v>
      </c>
      <c r="AC12" s="22"/>
      <c r="AD12" s="58" t="s">
        <v>41</v>
      </c>
      <c r="AE12" s="23" t="s">
        <v>42</v>
      </c>
    </row>
    <row r="13" spans="1:31" ht="146.25" customHeight="1" x14ac:dyDescent="0.25">
      <c r="A13" s="37">
        <v>260</v>
      </c>
      <c r="B13" s="12" t="s">
        <v>38</v>
      </c>
      <c r="C13" s="12" t="s">
        <v>81</v>
      </c>
      <c r="D13" s="12" t="s">
        <v>77</v>
      </c>
      <c r="E13" s="26" t="s">
        <v>43</v>
      </c>
      <c r="F13" s="13" t="s">
        <v>44</v>
      </c>
      <c r="G13" s="67">
        <v>2020680010129</v>
      </c>
      <c r="H13" s="15" t="s">
        <v>45</v>
      </c>
      <c r="I13" s="15" t="s">
        <v>74</v>
      </c>
      <c r="J13" s="41">
        <v>44566</v>
      </c>
      <c r="K13" s="41">
        <v>44926</v>
      </c>
      <c r="L13" s="87">
        <v>8</v>
      </c>
      <c r="M13" s="125">
        <v>0.9</v>
      </c>
      <c r="N13" s="106">
        <f>IF(M13/L13&gt;100%,100%,M13/L13)</f>
        <v>0.1125</v>
      </c>
      <c r="O13" s="14" t="s">
        <v>107</v>
      </c>
      <c r="P13" s="47">
        <v>1239578050.0999999</v>
      </c>
      <c r="Q13" s="59"/>
      <c r="R13" s="59"/>
      <c r="S13" s="59"/>
      <c r="T13" s="55"/>
      <c r="U13" s="105">
        <f>SUM(P13:T16)</f>
        <v>9154425139.5799999</v>
      </c>
      <c r="V13" s="47">
        <v>659568000</v>
      </c>
      <c r="W13" s="59"/>
      <c r="X13" s="59"/>
      <c r="Y13" s="59"/>
      <c r="Z13" s="55"/>
      <c r="AA13" s="105">
        <f>SUM(V13:Z16)</f>
        <v>3897738285.3200002</v>
      </c>
      <c r="AB13" s="80">
        <f>IFERROR(AA13/U13,"-")</f>
        <v>0.42577641150483275</v>
      </c>
      <c r="AC13" s="81"/>
      <c r="AD13" s="82" t="s">
        <v>41</v>
      </c>
      <c r="AE13" s="79" t="s">
        <v>42</v>
      </c>
    </row>
    <row r="14" spans="1:31" ht="55.2" x14ac:dyDescent="0.25">
      <c r="A14" s="37">
        <v>260</v>
      </c>
      <c r="B14" s="12" t="s">
        <v>38</v>
      </c>
      <c r="C14" s="12" t="s">
        <v>81</v>
      </c>
      <c r="D14" s="12" t="s">
        <v>77</v>
      </c>
      <c r="E14" s="26" t="s">
        <v>43</v>
      </c>
      <c r="F14" s="13" t="s">
        <v>44</v>
      </c>
      <c r="G14" s="67">
        <v>2021680010065</v>
      </c>
      <c r="H14" s="14" t="s">
        <v>69</v>
      </c>
      <c r="I14" s="15" t="s">
        <v>91</v>
      </c>
      <c r="J14" s="41">
        <v>44566</v>
      </c>
      <c r="K14" s="41">
        <v>44926</v>
      </c>
      <c r="L14" s="124"/>
      <c r="M14" s="125"/>
      <c r="N14" s="106"/>
      <c r="O14" s="14" t="s">
        <v>109</v>
      </c>
      <c r="P14" s="47">
        <v>1738664678.2</v>
      </c>
      <c r="Q14" s="47"/>
      <c r="R14" s="59"/>
      <c r="S14" s="59"/>
      <c r="T14" s="55"/>
      <c r="U14" s="105"/>
      <c r="V14" s="47">
        <v>1738224888.3200002</v>
      </c>
      <c r="W14" s="59"/>
      <c r="X14" s="59"/>
      <c r="Y14" s="59"/>
      <c r="Z14" s="55"/>
      <c r="AA14" s="105"/>
      <c r="AB14" s="80"/>
      <c r="AC14" s="81"/>
      <c r="AD14" s="82"/>
      <c r="AE14" s="79"/>
    </row>
    <row r="15" spans="1:31" ht="70.5" customHeight="1" x14ac:dyDescent="0.25">
      <c r="A15" s="68">
        <v>260</v>
      </c>
      <c r="B15" s="12" t="s">
        <v>38</v>
      </c>
      <c r="C15" s="12" t="s">
        <v>81</v>
      </c>
      <c r="D15" s="12" t="s">
        <v>77</v>
      </c>
      <c r="E15" s="26" t="s">
        <v>43</v>
      </c>
      <c r="F15" s="13" t="s">
        <v>44</v>
      </c>
      <c r="G15" s="67">
        <v>2022680010008</v>
      </c>
      <c r="H15" s="14" t="s">
        <v>90</v>
      </c>
      <c r="I15" s="15" t="s">
        <v>93</v>
      </c>
      <c r="J15" s="41">
        <v>44711</v>
      </c>
      <c r="K15" s="41">
        <v>44926</v>
      </c>
      <c r="L15" s="124"/>
      <c r="M15" s="125"/>
      <c r="N15" s="106"/>
      <c r="O15" s="14" t="s">
        <v>92</v>
      </c>
      <c r="P15" s="47">
        <v>1500000000</v>
      </c>
      <c r="Q15" s="47"/>
      <c r="R15" s="59"/>
      <c r="S15" s="59"/>
      <c r="T15" s="55"/>
      <c r="U15" s="105"/>
      <c r="V15" s="47">
        <v>1499945397</v>
      </c>
      <c r="W15" s="59"/>
      <c r="X15" s="59"/>
      <c r="Y15" s="59"/>
      <c r="Z15" s="55"/>
      <c r="AA15" s="105"/>
      <c r="AB15" s="80"/>
      <c r="AC15" s="81"/>
      <c r="AD15" s="82"/>
      <c r="AE15" s="79"/>
    </row>
    <row r="16" spans="1:31" ht="70.5" customHeight="1" x14ac:dyDescent="0.25">
      <c r="A16" s="70">
        <v>260</v>
      </c>
      <c r="B16" s="12" t="s">
        <v>38</v>
      </c>
      <c r="C16" s="12" t="s">
        <v>81</v>
      </c>
      <c r="D16" s="12" t="s">
        <v>77</v>
      </c>
      <c r="E16" s="26" t="s">
        <v>43</v>
      </c>
      <c r="F16" s="13" t="s">
        <v>44</v>
      </c>
      <c r="G16" s="67">
        <v>2</v>
      </c>
      <c r="H16" s="14" t="s">
        <v>94</v>
      </c>
      <c r="I16" s="15"/>
      <c r="J16" s="41"/>
      <c r="K16" s="41"/>
      <c r="L16" s="88"/>
      <c r="M16" s="125"/>
      <c r="N16" s="106"/>
      <c r="O16" s="73" t="s">
        <v>95</v>
      </c>
      <c r="P16" s="47"/>
      <c r="Q16" s="47"/>
      <c r="R16" s="59"/>
      <c r="S16" s="59"/>
      <c r="T16" s="47">
        <v>4676182411.2799997</v>
      </c>
      <c r="U16" s="105"/>
      <c r="V16" s="47"/>
      <c r="W16" s="59"/>
      <c r="X16" s="59"/>
      <c r="Y16" s="59"/>
      <c r="Z16" s="55"/>
      <c r="AA16" s="105"/>
      <c r="AB16" s="80"/>
      <c r="AC16" s="81"/>
      <c r="AD16" s="82"/>
      <c r="AE16" s="79"/>
    </row>
    <row r="17" spans="1:31" ht="69" x14ac:dyDescent="0.25">
      <c r="A17" s="44">
        <v>290</v>
      </c>
      <c r="B17" s="16" t="s">
        <v>37</v>
      </c>
      <c r="C17" s="16" t="s">
        <v>82</v>
      </c>
      <c r="D17" s="16" t="s">
        <v>78</v>
      </c>
      <c r="E17" s="24" t="s">
        <v>58</v>
      </c>
      <c r="F17" s="25" t="s">
        <v>59</v>
      </c>
      <c r="G17" s="67">
        <v>2020680010055</v>
      </c>
      <c r="H17" s="14" t="s">
        <v>49</v>
      </c>
      <c r="I17" s="15" t="s">
        <v>58</v>
      </c>
      <c r="J17" s="41">
        <v>44566</v>
      </c>
      <c r="K17" s="41">
        <v>44926</v>
      </c>
      <c r="L17" s="108">
        <v>1</v>
      </c>
      <c r="M17" s="86">
        <v>1</v>
      </c>
      <c r="N17" s="84">
        <f>IF(M17/L17&gt;100%,100%,M17/L17)</f>
        <v>1</v>
      </c>
      <c r="O17" s="71" t="s">
        <v>100</v>
      </c>
      <c r="P17" s="49">
        <v>138008000</v>
      </c>
      <c r="Q17" s="49"/>
      <c r="R17" s="72"/>
      <c r="S17" s="72"/>
      <c r="T17" s="57"/>
      <c r="U17" s="109">
        <f>SUM(P17:T18)</f>
        <v>252255333</v>
      </c>
      <c r="V17" s="49">
        <v>75000000</v>
      </c>
      <c r="W17" s="72"/>
      <c r="X17" s="72"/>
      <c r="Y17" s="72"/>
      <c r="Z17" s="57"/>
      <c r="AA17" s="109">
        <f>SUM(V17:Z18)</f>
        <v>75000000</v>
      </c>
      <c r="AB17" s="103">
        <f>IFERROR(AA17/U17,"-")</f>
        <v>0.29731779743978692</v>
      </c>
      <c r="AC17" s="100"/>
      <c r="AD17" s="101" t="s">
        <v>41</v>
      </c>
      <c r="AE17" s="99" t="s">
        <v>42</v>
      </c>
    </row>
    <row r="18" spans="1:31" ht="69" x14ac:dyDescent="0.25">
      <c r="A18" s="37">
        <v>290</v>
      </c>
      <c r="B18" s="16" t="s">
        <v>37</v>
      </c>
      <c r="C18" s="16" t="s">
        <v>82</v>
      </c>
      <c r="D18" s="16" t="s">
        <v>78</v>
      </c>
      <c r="E18" s="24" t="s">
        <v>58</v>
      </c>
      <c r="F18" s="25" t="s">
        <v>59</v>
      </c>
      <c r="G18" s="67">
        <v>2021680010213</v>
      </c>
      <c r="H18" s="14" t="s">
        <v>72</v>
      </c>
      <c r="I18" s="15" t="s">
        <v>58</v>
      </c>
      <c r="J18" s="41">
        <v>44566</v>
      </c>
      <c r="K18" s="41">
        <v>44926</v>
      </c>
      <c r="L18" s="108"/>
      <c r="M18" s="107"/>
      <c r="N18" s="106"/>
      <c r="O18" s="14" t="s">
        <v>110</v>
      </c>
      <c r="Q18" s="59"/>
      <c r="R18" s="59"/>
      <c r="S18" s="59"/>
      <c r="T18" s="47">
        <v>114247333</v>
      </c>
      <c r="U18" s="90"/>
      <c r="V18" s="47"/>
      <c r="W18" s="59"/>
      <c r="X18" s="59"/>
      <c r="Y18" s="59"/>
      <c r="Z18" s="55"/>
      <c r="AA18" s="90"/>
      <c r="AB18" s="92"/>
      <c r="AC18" s="94"/>
      <c r="AD18" s="102"/>
      <c r="AE18" s="98"/>
    </row>
    <row r="19" spans="1:31" ht="69" x14ac:dyDescent="0.25">
      <c r="A19" s="37">
        <v>291</v>
      </c>
      <c r="B19" s="16" t="s">
        <v>37</v>
      </c>
      <c r="C19" s="16" t="s">
        <v>82</v>
      </c>
      <c r="D19" s="16" t="s">
        <v>78</v>
      </c>
      <c r="E19" s="26" t="s">
        <v>60</v>
      </c>
      <c r="F19" s="25" t="s">
        <v>61</v>
      </c>
      <c r="G19" s="67">
        <v>2021680010097</v>
      </c>
      <c r="H19" s="14" t="s">
        <v>70</v>
      </c>
      <c r="I19" s="15" t="s">
        <v>75</v>
      </c>
      <c r="J19" s="41">
        <v>44566</v>
      </c>
      <c r="K19" s="41">
        <v>44926</v>
      </c>
      <c r="L19" s="29">
        <v>1</v>
      </c>
      <c r="M19" s="78">
        <v>0.5</v>
      </c>
      <c r="N19" s="42">
        <f>IF(M19/L19&gt;100%,100%,M19/L19)</f>
        <v>0.5</v>
      </c>
      <c r="O19" s="14" t="s">
        <v>106</v>
      </c>
      <c r="P19" s="47">
        <v>30000000</v>
      </c>
      <c r="Q19" s="59"/>
      <c r="R19" s="59"/>
      <c r="S19" s="59"/>
      <c r="T19" s="55"/>
      <c r="U19" s="50">
        <f>SUM(P19:T19)</f>
        <v>30000000</v>
      </c>
      <c r="V19" s="47">
        <v>12000000</v>
      </c>
      <c r="W19" s="59"/>
      <c r="X19" s="59"/>
      <c r="Y19" s="59"/>
      <c r="Z19" s="55"/>
      <c r="AA19" s="69">
        <f>SUM(V19:Z19)</f>
        <v>12000000</v>
      </c>
      <c r="AB19" s="21">
        <f t="shared" ref="AB19:AB27" si="0">IFERROR(AA19/U19,"-")</f>
        <v>0.4</v>
      </c>
      <c r="AC19" s="22"/>
      <c r="AD19" s="58" t="s">
        <v>41</v>
      </c>
      <c r="AE19" s="23" t="s">
        <v>42</v>
      </c>
    </row>
    <row r="20" spans="1:31" ht="69" x14ac:dyDescent="0.25">
      <c r="A20" s="37">
        <v>297</v>
      </c>
      <c r="B20" s="16" t="s">
        <v>37</v>
      </c>
      <c r="C20" s="16" t="s">
        <v>84</v>
      </c>
      <c r="D20" s="12" t="s">
        <v>79</v>
      </c>
      <c r="E20" s="24" t="s">
        <v>62</v>
      </c>
      <c r="F20" s="25" t="s">
        <v>63</v>
      </c>
      <c r="G20" s="67">
        <v>2021680010096</v>
      </c>
      <c r="H20" s="14" t="s">
        <v>64</v>
      </c>
      <c r="I20" s="15" t="s">
        <v>76</v>
      </c>
      <c r="J20" s="41">
        <v>44566</v>
      </c>
      <c r="K20" s="41">
        <v>44926</v>
      </c>
      <c r="L20" s="29">
        <v>1</v>
      </c>
      <c r="M20" s="20">
        <v>1</v>
      </c>
      <c r="N20" s="42">
        <f>IF(M20/L20&gt;100%,100%,M20/L20)</f>
        <v>1</v>
      </c>
      <c r="O20" s="14" t="s">
        <v>98</v>
      </c>
      <c r="P20" s="47">
        <v>141300000</v>
      </c>
      <c r="Q20" s="59"/>
      <c r="R20" s="59"/>
      <c r="S20" s="59"/>
      <c r="T20" s="55"/>
      <c r="U20" s="50">
        <f>SUM(P20:T20)</f>
        <v>141300000</v>
      </c>
      <c r="V20" s="47">
        <v>64800000</v>
      </c>
      <c r="W20" s="59"/>
      <c r="X20" s="59"/>
      <c r="Y20" s="59"/>
      <c r="Z20" s="55"/>
      <c r="AA20" s="69">
        <f>SUM(V20:Z20)</f>
        <v>64800000</v>
      </c>
      <c r="AB20" s="21">
        <f t="shared" si="0"/>
        <v>0.45859872611464969</v>
      </c>
      <c r="AC20" s="22"/>
      <c r="AD20" s="58" t="s">
        <v>41</v>
      </c>
      <c r="AE20" s="23" t="s">
        <v>42</v>
      </c>
    </row>
    <row r="21" spans="1:31" ht="89.25" customHeight="1" x14ac:dyDescent="0.25">
      <c r="A21" s="37">
        <v>298</v>
      </c>
      <c r="B21" s="12" t="s">
        <v>37</v>
      </c>
      <c r="C21" s="16" t="s">
        <v>84</v>
      </c>
      <c r="D21" s="16" t="s">
        <v>79</v>
      </c>
      <c r="E21" s="24" t="s">
        <v>65</v>
      </c>
      <c r="F21" s="13" t="s">
        <v>66</v>
      </c>
      <c r="G21" s="67">
        <v>2020680010085</v>
      </c>
      <c r="H21" s="15" t="s">
        <v>67</v>
      </c>
      <c r="I21" s="15" t="s">
        <v>65</v>
      </c>
      <c r="J21" s="41">
        <v>44566</v>
      </c>
      <c r="K21" s="41">
        <v>44926</v>
      </c>
      <c r="L21" s="87">
        <v>1</v>
      </c>
      <c r="M21" s="85">
        <v>1</v>
      </c>
      <c r="N21" s="83">
        <f>IF(M21/L21&gt;100%,100%,M21/L21)</f>
        <v>1</v>
      </c>
      <c r="O21" s="14" t="s">
        <v>108</v>
      </c>
      <c r="P21" s="47">
        <v>594500000</v>
      </c>
      <c r="Q21" s="47">
        <v>399295209</v>
      </c>
      <c r="R21" s="59"/>
      <c r="S21" s="59"/>
      <c r="T21" s="55"/>
      <c r="U21" s="89">
        <f>SUM(P21:T22)</f>
        <v>1293795209</v>
      </c>
      <c r="V21" s="47">
        <v>483000000</v>
      </c>
      <c r="W21" s="59"/>
      <c r="X21" s="59"/>
      <c r="Y21" s="59"/>
      <c r="Z21" s="55"/>
      <c r="AA21" s="89">
        <f>SUM(V21:Z22)</f>
        <v>483000000</v>
      </c>
      <c r="AB21" s="91">
        <f t="shared" si="0"/>
        <v>0.37332028797147909</v>
      </c>
      <c r="AC21" s="93"/>
      <c r="AD21" s="104" t="s">
        <v>41</v>
      </c>
      <c r="AE21" s="97" t="s">
        <v>42</v>
      </c>
    </row>
    <row r="22" spans="1:31" ht="89.25" customHeight="1" x14ac:dyDescent="0.25">
      <c r="A22" s="75">
        <v>298</v>
      </c>
      <c r="B22" s="12" t="s">
        <v>37</v>
      </c>
      <c r="C22" s="16" t="s">
        <v>84</v>
      </c>
      <c r="D22" s="16" t="s">
        <v>79</v>
      </c>
      <c r="E22" s="24" t="s">
        <v>65</v>
      </c>
      <c r="F22" s="13" t="s">
        <v>66</v>
      </c>
      <c r="G22" s="67">
        <v>4</v>
      </c>
      <c r="H22" s="15" t="s">
        <v>96</v>
      </c>
      <c r="I22" s="15"/>
      <c r="J22" s="41"/>
      <c r="K22" s="41"/>
      <c r="L22" s="88"/>
      <c r="M22" s="86"/>
      <c r="N22" s="84"/>
      <c r="O22" s="14" t="s">
        <v>105</v>
      </c>
      <c r="P22" s="47">
        <v>300000000</v>
      </c>
      <c r="Q22" s="59"/>
      <c r="R22" s="59"/>
      <c r="S22" s="59"/>
      <c r="T22" s="55"/>
      <c r="U22" s="90"/>
      <c r="V22" s="47"/>
      <c r="W22" s="59"/>
      <c r="X22" s="59"/>
      <c r="Y22" s="59"/>
      <c r="Z22" s="55"/>
      <c r="AA22" s="90"/>
      <c r="AB22" s="92"/>
      <c r="AC22" s="94"/>
      <c r="AD22" s="102"/>
      <c r="AE22" s="98"/>
    </row>
    <row r="23" spans="1:31" ht="69" x14ac:dyDescent="0.25">
      <c r="A23" s="37">
        <v>299</v>
      </c>
      <c r="B23" s="12" t="s">
        <v>37</v>
      </c>
      <c r="C23" s="16" t="s">
        <v>84</v>
      </c>
      <c r="D23" s="12" t="s">
        <v>79</v>
      </c>
      <c r="E23" s="24" t="s">
        <v>52</v>
      </c>
      <c r="F23" s="13" t="s">
        <v>53</v>
      </c>
      <c r="G23" s="67">
        <v>2020680010055</v>
      </c>
      <c r="H23" s="15" t="s">
        <v>49</v>
      </c>
      <c r="I23" s="15" t="s">
        <v>52</v>
      </c>
      <c r="J23" s="41">
        <v>44566</v>
      </c>
      <c r="K23" s="41">
        <v>44926</v>
      </c>
      <c r="L23" s="87">
        <v>1</v>
      </c>
      <c r="M23" s="85">
        <v>1</v>
      </c>
      <c r="N23" s="83">
        <f>IF(M23/L23&gt;100%,100%,M23/L23)</f>
        <v>1</v>
      </c>
      <c r="O23" s="14" t="s">
        <v>87</v>
      </c>
      <c r="P23" s="47">
        <v>36000000</v>
      </c>
      <c r="Q23" s="51"/>
      <c r="R23" s="51"/>
      <c r="S23" s="52"/>
      <c r="T23" s="52">
        <v>154514607</v>
      </c>
      <c r="U23" s="89">
        <f>SUM(P23:T24)</f>
        <v>263457966.94999999</v>
      </c>
      <c r="V23" s="47">
        <v>36000000</v>
      </c>
      <c r="W23" s="51"/>
      <c r="X23" s="51"/>
      <c r="Y23" s="47"/>
      <c r="Z23" s="47">
        <v>57000000</v>
      </c>
      <c r="AA23" s="89">
        <f>SUM(V23:Z24)</f>
        <v>93000000</v>
      </c>
      <c r="AB23" s="91">
        <f t="shared" si="0"/>
        <v>0.35299748599991998</v>
      </c>
      <c r="AC23" s="93"/>
      <c r="AD23" s="95" t="s">
        <v>41</v>
      </c>
      <c r="AE23" s="97" t="s">
        <v>42</v>
      </c>
    </row>
    <row r="24" spans="1:31" ht="69" x14ac:dyDescent="0.25">
      <c r="A24" s="70">
        <v>299</v>
      </c>
      <c r="B24" s="12" t="s">
        <v>37</v>
      </c>
      <c r="C24" s="16" t="s">
        <v>84</v>
      </c>
      <c r="D24" s="12" t="s">
        <v>79</v>
      </c>
      <c r="E24" s="24" t="s">
        <v>52</v>
      </c>
      <c r="F24" s="13" t="s">
        <v>53</v>
      </c>
      <c r="G24" s="67">
        <v>1</v>
      </c>
      <c r="H24" s="15" t="s">
        <v>96</v>
      </c>
      <c r="I24" s="15"/>
      <c r="J24" s="41"/>
      <c r="K24" s="41"/>
      <c r="L24" s="88"/>
      <c r="M24" s="86"/>
      <c r="N24" s="84"/>
      <c r="O24" s="14" t="s">
        <v>104</v>
      </c>
      <c r="P24" s="47"/>
      <c r="Q24" s="51"/>
      <c r="R24" s="51"/>
      <c r="S24" s="52"/>
      <c r="T24" s="52">
        <v>72943359.949999988</v>
      </c>
      <c r="U24" s="90"/>
      <c r="V24" s="47"/>
      <c r="W24" s="51"/>
      <c r="X24" s="51"/>
      <c r="Y24" s="47"/>
      <c r="Z24" s="47"/>
      <c r="AA24" s="90"/>
      <c r="AB24" s="92"/>
      <c r="AC24" s="94"/>
      <c r="AD24" s="96"/>
      <c r="AE24" s="98"/>
    </row>
    <row r="25" spans="1:31" ht="196.95" customHeight="1" x14ac:dyDescent="0.25">
      <c r="A25" s="37">
        <v>300</v>
      </c>
      <c r="B25" s="12" t="s">
        <v>37</v>
      </c>
      <c r="C25" s="16" t="s">
        <v>84</v>
      </c>
      <c r="D25" s="12" t="s">
        <v>79</v>
      </c>
      <c r="E25" s="27" t="s">
        <v>56</v>
      </c>
      <c r="F25" s="12" t="s">
        <v>57</v>
      </c>
      <c r="G25" s="67">
        <v>2020680010055</v>
      </c>
      <c r="H25" s="15" t="s">
        <v>49</v>
      </c>
      <c r="I25" s="15" t="s">
        <v>56</v>
      </c>
      <c r="J25" s="41">
        <v>44566</v>
      </c>
      <c r="K25" s="41">
        <v>44926</v>
      </c>
      <c r="L25" s="83">
        <v>1</v>
      </c>
      <c r="M25" s="126">
        <v>1</v>
      </c>
      <c r="N25" s="83">
        <f>IF(M25/L25&gt;100%,100%,M25/L25)</f>
        <v>1</v>
      </c>
      <c r="O25" s="15" t="s">
        <v>111</v>
      </c>
      <c r="P25" s="47">
        <v>1552055393</v>
      </c>
      <c r="Q25" s="47"/>
      <c r="R25" s="51"/>
      <c r="S25" s="51"/>
      <c r="T25" s="47">
        <v>1041931</v>
      </c>
      <c r="U25" s="89">
        <f>SUM(P25:T26)</f>
        <v>1573097324</v>
      </c>
      <c r="V25" s="47">
        <v>640800000</v>
      </c>
      <c r="W25" s="47"/>
      <c r="X25" s="51"/>
      <c r="Y25" s="51"/>
      <c r="Z25" s="48"/>
      <c r="AA25" s="89">
        <f>SUM(V25:Z26)</f>
        <v>653860787</v>
      </c>
      <c r="AB25" s="91">
        <f t="shared" si="0"/>
        <v>0.41565183350346863</v>
      </c>
      <c r="AC25" s="93"/>
      <c r="AD25" s="95" t="s">
        <v>41</v>
      </c>
      <c r="AE25" s="97" t="s">
        <v>42</v>
      </c>
    </row>
    <row r="26" spans="1:31" ht="74.25" customHeight="1" x14ac:dyDescent="0.25">
      <c r="A26" s="62">
        <v>300</v>
      </c>
      <c r="B26" s="63" t="s">
        <v>37</v>
      </c>
      <c r="C26" s="64" t="s">
        <v>84</v>
      </c>
      <c r="D26" s="18" t="s">
        <v>79</v>
      </c>
      <c r="E26" s="27" t="s">
        <v>56</v>
      </c>
      <c r="F26" s="63" t="s">
        <v>57</v>
      </c>
      <c r="G26" s="67">
        <v>2021680010067</v>
      </c>
      <c r="H26" s="15" t="s">
        <v>88</v>
      </c>
      <c r="I26" s="15"/>
      <c r="J26" s="41"/>
      <c r="K26" s="41"/>
      <c r="L26" s="84"/>
      <c r="M26" s="127"/>
      <c r="N26" s="84"/>
      <c r="O26" s="15" t="s">
        <v>89</v>
      </c>
      <c r="P26" s="47">
        <v>20000000</v>
      </c>
      <c r="Q26" s="47"/>
      <c r="R26" s="51"/>
      <c r="S26" s="51"/>
      <c r="T26" s="48"/>
      <c r="U26" s="90"/>
      <c r="V26" s="47">
        <v>13060787</v>
      </c>
      <c r="W26" s="47"/>
      <c r="X26" s="51"/>
      <c r="Y26" s="51"/>
      <c r="Z26" s="48"/>
      <c r="AA26" s="90"/>
      <c r="AB26" s="92"/>
      <c r="AC26" s="94"/>
      <c r="AD26" s="96"/>
      <c r="AE26" s="98"/>
    </row>
    <row r="27" spans="1:31" ht="69" x14ac:dyDescent="0.25">
      <c r="A27" s="37">
        <v>310</v>
      </c>
      <c r="B27" s="16" t="s">
        <v>37</v>
      </c>
      <c r="C27" s="16" t="s">
        <v>83</v>
      </c>
      <c r="D27" s="16" t="s">
        <v>80</v>
      </c>
      <c r="E27" s="27" t="s">
        <v>54</v>
      </c>
      <c r="F27" s="25" t="s">
        <v>55</v>
      </c>
      <c r="G27" s="67">
        <v>2020680010055</v>
      </c>
      <c r="H27" s="15" t="s">
        <v>49</v>
      </c>
      <c r="I27" s="15" t="s">
        <v>54</v>
      </c>
      <c r="J27" s="41">
        <v>44566</v>
      </c>
      <c r="K27" s="41">
        <v>44926</v>
      </c>
      <c r="L27" s="29">
        <v>1</v>
      </c>
      <c r="M27" s="30">
        <v>1</v>
      </c>
      <c r="N27" s="35">
        <f>IF(M27/L27&gt;100%,100%,M27/L27)</f>
        <v>1</v>
      </c>
      <c r="O27" s="15" t="s">
        <v>99</v>
      </c>
      <c r="P27" s="47">
        <v>55400000</v>
      </c>
      <c r="Q27" s="51"/>
      <c r="R27" s="51"/>
      <c r="S27" s="51"/>
      <c r="T27" s="48"/>
      <c r="U27" s="50">
        <f>SUM(P27:T27)</f>
        <v>55400000</v>
      </c>
      <c r="V27" s="47">
        <v>31200000</v>
      </c>
      <c r="W27" s="51"/>
      <c r="X27" s="51"/>
      <c r="Y27" s="51"/>
      <c r="Z27" s="48"/>
      <c r="AA27" s="69">
        <f>SUM(V27:Z27)</f>
        <v>31200000</v>
      </c>
      <c r="AB27" s="21">
        <f t="shared" si="0"/>
        <v>0.56317689530685922</v>
      </c>
      <c r="AC27" s="22"/>
      <c r="AD27" s="53" t="s">
        <v>41</v>
      </c>
      <c r="AE27" s="23" t="s">
        <v>42</v>
      </c>
    </row>
    <row r="28" spans="1:31" x14ac:dyDescent="0.25">
      <c r="A28" s="3">
        <f>SUM(--(FREQUENCY(A9:A27,A9:A27)&gt;0))</f>
        <v>11</v>
      </c>
      <c r="B28" s="4"/>
      <c r="C28" s="5"/>
      <c r="D28" s="5"/>
      <c r="E28" s="5"/>
      <c r="F28" s="5"/>
      <c r="G28" s="31"/>
      <c r="H28" s="5"/>
      <c r="I28" s="5"/>
      <c r="J28" s="34"/>
      <c r="K28" s="6"/>
      <c r="L28" s="6"/>
      <c r="M28" s="7" t="s">
        <v>16</v>
      </c>
      <c r="N28" s="6">
        <f>IFERROR(AVERAGE(N9:N27),"-")</f>
        <v>0.6720454545454545</v>
      </c>
      <c r="O28" s="8"/>
      <c r="P28" s="9">
        <f>SUM(P9:P27)</f>
        <v>9850674661</v>
      </c>
      <c r="Q28" s="9">
        <f t="shared" ref="Q28:AA28" si="1">SUM(Q9:Q27)</f>
        <v>399295209</v>
      </c>
      <c r="R28" s="9">
        <f t="shared" si="1"/>
        <v>0</v>
      </c>
      <c r="S28" s="9">
        <f t="shared" si="1"/>
        <v>0</v>
      </c>
      <c r="T28" s="9">
        <f t="shared" si="1"/>
        <v>5018929642.2299995</v>
      </c>
      <c r="U28" s="77">
        <f>SUM(U9:U27)</f>
        <v>15268899512.23</v>
      </c>
      <c r="V28" s="9">
        <f t="shared" si="1"/>
        <v>6402679072.3199997</v>
      </c>
      <c r="W28" s="9">
        <f t="shared" si="1"/>
        <v>0</v>
      </c>
      <c r="X28" s="9">
        <f t="shared" si="1"/>
        <v>0</v>
      </c>
      <c r="Y28" s="9">
        <f t="shared" si="1"/>
        <v>0</v>
      </c>
      <c r="Z28" s="9">
        <f t="shared" si="1"/>
        <v>57000000</v>
      </c>
      <c r="AA28" s="11">
        <f t="shared" si="1"/>
        <v>6459679072.3199997</v>
      </c>
      <c r="AB28" s="10">
        <f>IFERROR(AA28/U28,"-")</f>
        <v>0.42306120798987257</v>
      </c>
      <c r="AC28" s="11">
        <f>SUM(AC9:AC27)</f>
        <v>0</v>
      </c>
      <c r="AD28" s="8"/>
      <c r="AE28" s="8"/>
    </row>
    <row r="30" spans="1:31" x14ac:dyDescent="0.25">
      <c r="P30" s="61"/>
      <c r="R30" s="65"/>
      <c r="AA30"/>
    </row>
    <row r="31" spans="1:31" x14ac:dyDescent="0.25">
      <c r="P31" s="61"/>
      <c r="Q31" s="61"/>
      <c r="R31" s="61"/>
      <c r="U31" s="65"/>
      <c r="AA31" s="66"/>
    </row>
    <row r="32" spans="1:31" x14ac:dyDescent="0.25">
      <c r="R32" s="61"/>
    </row>
    <row r="33" spans="16:21" x14ac:dyDescent="0.25">
      <c r="P33" s="61"/>
      <c r="U33" s="28"/>
    </row>
    <row r="34" spans="16:21" x14ac:dyDescent="0.25">
      <c r="S34" s="61"/>
    </row>
    <row r="35" spans="16:21" x14ac:dyDescent="0.25">
      <c r="P35" s="61"/>
      <c r="U35" s="28"/>
    </row>
  </sheetData>
  <mergeCells count="70">
    <mergeCell ref="AC25:AC26"/>
    <mergeCell ref="AD25:AD26"/>
    <mergeCell ref="AE25:AE26"/>
    <mergeCell ref="N25:N26"/>
    <mergeCell ref="M25:M26"/>
    <mergeCell ref="AB25:AB26"/>
    <mergeCell ref="L25:L26"/>
    <mergeCell ref="U25:U26"/>
    <mergeCell ref="AA25:AA26"/>
    <mergeCell ref="L9:L10"/>
    <mergeCell ref="M9:M10"/>
    <mergeCell ref="N9:N10"/>
    <mergeCell ref="U9:U10"/>
    <mergeCell ref="N21:N22"/>
    <mergeCell ref="M21:M22"/>
    <mergeCell ref="L21:L22"/>
    <mergeCell ref="U21:U22"/>
    <mergeCell ref="AA21:AA22"/>
    <mergeCell ref="L13:L16"/>
    <mergeCell ref="M13:M16"/>
    <mergeCell ref="N13:N16"/>
    <mergeCell ref="U13:U16"/>
    <mergeCell ref="AE9:AE10"/>
    <mergeCell ref="AB9:AB10"/>
    <mergeCell ref="AC9:AC10"/>
    <mergeCell ref="AA9:AA10"/>
    <mergeCell ref="AD9:AD10"/>
    <mergeCell ref="B7:F7"/>
    <mergeCell ref="G7:K7"/>
    <mergeCell ref="AC1:AE1"/>
    <mergeCell ref="AC2:AE2"/>
    <mergeCell ref="AC3:AE3"/>
    <mergeCell ref="AC4:AE4"/>
    <mergeCell ref="AD7:AE7"/>
    <mergeCell ref="L7:N7"/>
    <mergeCell ref="O7:U7"/>
    <mergeCell ref="V7:AA7"/>
    <mergeCell ref="A1:A4"/>
    <mergeCell ref="A5:C5"/>
    <mergeCell ref="A6:C6"/>
    <mergeCell ref="B1:AB4"/>
    <mergeCell ref="D6:G6"/>
    <mergeCell ref="D5:G5"/>
    <mergeCell ref="AA13:AA16"/>
    <mergeCell ref="N17:N18"/>
    <mergeCell ref="M17:M18"/>
    <mergeCell ref="L17:L18"/>
    <mergeCell ref="U17:U18"/>
    <mergeCell ref="AA17:AA18"/>
    <mergeCell ref="M23:M24"/>
    <mergeCell ref="L23:L24"/>
    <mergeCell ref="U23:U24"/>
    <mergeCell ref="AA23:AA24"/>
    <mergeCell ref="AB23:AB24"/>
    <mergeCell ref="AE13:AE16"/>
    <mergeCell ref="AB13:AB16"/>
    <mergeCell ref="AC13:AC16"/>
    <mergeCell ref="AD13:AD16"/>
    <mergeCell ref="N23:N24"/>
    <mergeCell ref="AC23:AC24"/>
    <mergeCell ref="AD23:AD24"/>
    <mergeCell ref="AE23:AE24"/>
    <mergeCell ref="AE17:AE18"/>
    <mergeCell ref="AC17:AC18"/>
    <mergeCell ref="AD17:AD18"/>
    <mergeCell ref="AB17:AB18"/>
    <mergeCell ref="AB21:AB22"/>
    <mergeCell ref="AC21:AC22"/>
    <mergeCell ref="AD21:AD22"/>
    <mergeCell ref="AE21:AE22"/>
  </mergeCells>
  <conditionalFormatting sqref="N9:N13 N27 N17:N21 N25 N23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ageMargins left="0.25" right="0.25" top="0.75" bottom="0.75" header="0.3" footer="0.3"/>
  <pageSetup scale="1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 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2022-07-07T14:04:29Z</cp:lastPrinted>
  <dcterms:created xsi:type="dcterms:W3CDTF">2008-07-08T21:30:46Z</dcterms:created>
  <dcterms:modified xsi:type="dcterms:W3CDTF">2022-10-04T03:53:57Z</dcterms:modified>
</cp:coreProperties>
</file>