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BA5061AF-62F4-45B4-8973-F779FFC1CB4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RZ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X20" i="1"/>
  <c r="O36" i="1"/>
  <c r="Z72" i="1"/>
  <c r="W72" i="1"/>
  <c r="V72" i="1"/>
  <c r="U72" i="1"/>
  <c r="T72" i="1"/>
  <c r="R72" i="1"/>
  <c r="Q72" i="1"/>
  <c r="P72" i="1"/>
  <c r="X67" i="1"/>
  <c r="S67" i="1"/>
  <c r="Y67" i="1" s="1"/>
  <c r="M67" i="1"/>
  <c r="X66" i="1"/>
  <c r="S66" i="1"/>
  <c r="Y66" i="1" s="1"/>
  <c r="M66" i="1"/>
  <c r="X65" i="1"/>
  <c r="S65" i="1"/>
  <c r="Y65" i="1" s="1"/>
  <c r="M65" i="1"/>
  <c r="X64" i="1"/>
  <c r="S64" i="1"/>
  <c r="Y64" i="1" s="1"/>
  <c r="M64" i="1"/>
  <c r="X63" i="1"/>
  <c r="S63" i="1"/>
  <c r="Y63" i="1" s="1"/>
  <c r="M63" i="1"/>
  <c r="X61" i="1"/>
  <c r="O61" i="1"/>
  <c r="S61" i="1"/>
  <c r="M61" i="1"/>
  <c r="X49" i="1"/>
  <c r="S49" i="1"/>
  <c r="Y49" i="1" s="1"/>
  <c r="M49" i="1"/>
  <c r="X48" i="1"/>
  <c r="S48" i="1"/>
  <c r="M48" i="1"/>
  <c r="X47" i="1"/>
  <c r="Y47" i="1" s="1"/>
  <c r="S47" i="1"/>
  <c r="M47" i="1"/>
  <c r="X42" i="1"/>
  <c r="S42" i="1"/>
  <c r="X41" i="1"/>
  <c r="S41" i="1"/>
  <c r="Y41" i="1" s="1"/>
  <c r="M41" i="1"/>
  <c r="X40" i="1"/>
  <c r="S40" i="1"/>
  <c r="M40" i="1"/>
  <c r="O25" i="1"/>
  <c r="S20" i="1" s="1"/>
  <c r="Y20" i="1" s="1"/>
  <c r="L20" i="1"/>
  <c r="M20" i="1" s="1"/>
  <c r="M72" i="1" s="1"/>
  <c r="X15" i="1"/>
  <c r="Y15" i="1" s="1"/>
  <c r="S15" i="1"/>
  <c r="M15" i="1"/>
  <c r="X14" i="1"/>
  <c r="Y14" i="1" s="1"/>
  <c r="S14" i="1"/>
  <c r="M14" i="1"/>
  <c r="X13" i="1"/>
  <c r="Y13" i="1"/>
  <c r="S13" i="1"/>
  <c r="M13" i="1"/>
  <c r="X12" i="1"/>
  <c r="Y12" i="1" s="1"/>
  <c r="S12" i="1"/>
  <c r="M12" i="1"/>
  <c r="X8" i="1"/>
  <c r="S8" i="1"/>
  <c r="Y8" i="1" s="1"/>
  <c r="M8" i="1"/>
  <c r="X7" i="1"/>
  <c r="Y7" i="1" s="1"/>
  <c r="S7" i="1"/>
  <c r="M7" i="1"/>
  <c r="X6" i="1"/>
  <c r="X72" i="1" s="1"/>
  <c r="S6" i="1"/>
  <c r="M6" i="1"/>
  <c r="Y40" i="1"/>
  <c r="Y61" i="1"/>
  <c r="Y48" i="1"/>
  <c r="Y42" i="1"/>
  <c r="O72" i="1"/>
  <c r="S72" i="1" l="1"/>
  <c r="Y72" i="1" s="1"/>
  <c r="Y6" i="1"/>
</calcChain>
</file>

<file path=xl/sharedStrings.xml><?xml version="1.0" encoding="utf-8"?>
<sst xmlns="http://schemas.openxmlformats.org/spreadsheetml/2006/main" count="320" uniqueCount="200">
  <si>
    <t>FECHA DE CORTE</t>
  </si>
  <si>
    <t>PLAN DE ACCIÓN
SECRETARÍA DE INFRAESTRUCTURA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</si>
  <si>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</si>
  <si>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</si>
  <si>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</si>
  <si>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</si>
  <si>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</si>
  <si>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</si>
  <si>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</si>
  <si>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</si>
  <si>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</si>
  <si>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</si>
  <si>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</si>
  <si>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</si>
  <si>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</si>
  <si>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</si>
  <si>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</si>
  <si>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</si>
  <si>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</si>
  <si>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</si>
  <si>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</si>
  <si>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</si>
  <si>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</si>
  <si>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</si>
  <si>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</si>
  <si>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</si>
  <si>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</si>
  <si>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</si>
  <si>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</si>
  <si>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</si>
  <si>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</si>
  <si>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</si>
  <si>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</si>
  <si>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</si>
  <si>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</si>
  <si>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</si>
  <si>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</si>
  <si>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</si>
  <si>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</si>
  <si>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</si>
  <si>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</si>
  <si>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</si>
  <si>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</si>
  <si>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</si>
  <si>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</si>
  <si>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</si>
  <si>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2.3.2.02.02.008.2402118.201</t>
  </si>
  <si>
    <t>ESTUDIOS DE SUELOS, GEOLOGÍA Y GEOTECNIA EN DIFERENTES PUNTOS DEL MUNICIPIO DE BUCARAMANGA</t>
  </si>
  <si>
    <t>Realizar el 100% de los estudios y/o diseños requeridos para el desarrollo de obras de infraestructura</t>
  </si>
  <si>
    <t>Una Zona Rural Competitiva E Incluyente</t>
  </si>
  <si>
    <t>Desarrollo Del Campo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</si>
  <si>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</si>
  <si>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</si>
  <si>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</si>
  <si>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>2.3.2.02.02.005.4003017.201</t>
  </si>
  <si>
    <t>Construir 1 acueducto veredal.</t>
  </si>
  <si>
    <t>Porcentaje de avance en la construcción del acueducto veredal.</t>
  </si>
  <si>
    <t>N/A</t>
  </si>
  <si>
    <t>Construir 50 pozos sépticos para el sector rural.</t>
  </si>
  <si>
    <t>Número de pozos sépticos construidos para el sector rural.</t>
  </si>
  <si>
    <t>POR DEFINIR</t>
  </si>
  <si>
    <t>2.3.2.02.02.005.4003044.201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</si>
  <si>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</si>
  <si>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</si>
  <si>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</si>
  <si>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</si>
  <si>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</si>
  <si>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</si>
  <si>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</si>
  <si>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</si>
  <si>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</si>
  <si>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</si>
  <si>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</si>
  <si>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MANTENIMIENTO , CONSERVACIÓN Y RECUPERACIÓN DE ZONAS VERDES Y PARQUES EN EL MUNICIPIO DE BUCARAMANGA SANTANDER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</si>
  <si>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</si>
  <si>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</si>
  <si>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</si>
  <si>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</si>
  <si>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</si>
  <si>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2.3.2.02.02.005.4104002.201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</si>
  <si>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</si>
  <si>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</si>
  <si>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</si>
  <si>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</si>
  <si>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</si>
  <si>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2.3.2.02.02.005.2402127.201</t>
  </si>
  <si>
    <t>ADECUACIÓN DE INFRAESTRUCTURA PARA EQUIPAMIENTOS COMUNITARIOS Y ESPACIOS PÚBLICOS ADYACENTES EN EL MUNICIPIO DE BUCARAMANGA</t>
  </si>
  <si>
    <t>Adecuar a la normativa actual (1.858,82) metros cuadrados de infraestructura de equipamiento comunitario.</t>
  </si>
  <si>
    <t>ADECUACION DEL TEATRINO DE LA ESCUELA DE ARTES MUNICIPAL ARTES (EMA) EN EL MUNICIPIO DE BUCARAMANGA</t>
  </si>
  <si>
    <t>Habilitar (1) espacio para el desarrollo de programas de formación artística y cultural</t>
  </si>
  <si>
    <t>2.3.2.0202.005.3301038.201</t>
  </si>
  <si>
    <t>POR DEFINIR PROYECTO DE ESPACIO PUBLICO</t>
  </si>
  <si>
    <t>ADECUACIÓN DE SALONES COMUNALES EN DIFERENTES SECTORES DEL MUNICIPIO DE BUCARMANGA</t>
  </si>
  <si>
    <t>2.3.2.02.02.005.4502003.201</t>
  </si>
  <si>
    <t>CONSTRUCCIÓN PARQUE LINEAL METROPOLITANO DEL RÍO SURATÁ EN EL BARRIO CLAVERIANO DEL MUNICIPIO DE BUCARAMANGA</t>
  </si>
  <si>
    <t>CONSTRUCCIÓN Y MEJORAMIENO DE LA INFRAESTRUCTURA CULTURAL "CASA GALÁN" DEL MUNICIPIO DE BUCARAMANGA, SANTANDER</t>
  </si>
  <si>
    <t>2.3.2.02.02.005.3301093.273</t>
  </si>
  <si>
    <t>MANTENIMIENTO Y ADECUACIÓN DE SALONES COMUNALES MEDIANTE EL EJERCICIO DE PRESUPUESTOS PARTICIPATIVOS EN DIFERENTES SECTORES DEL MUNICIPIO DE BUCARAMANGA</t>
  </si>
  <si>
    <t>2.3.2.02.02.005.4103027.273</t>
  </si>
  <si>
    <t>ADECUACIÓN Y REHABILITACIÓN DE ANDENES Y ESPACIO PÚBLICO EN EL MUNICIPIO DE BUCARAMANGA</t>
  </si>
  <si>
    <t>Adecacion de la infraestructura para equipamentos comunitarios y construccion de 3269,14 m2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</si>
  <si>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</si>
  <si>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</si>
  <si>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ADECUACIÓN Y MANTENIMIENTO DE LAS PLAZAS DE MERCADO DEL MUNICIPIO DE BUCARAMANGA</t>
  </si>
  <si>
    <t>2.3.2.02.02.005.1709112.201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</si>
  <si>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</si>
  <si>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</si>
  <si>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</si>
  <si>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</si>
  <si>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</si>
  <si>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2.3.2.02.02.008.2402107.201</t>
  </si>
  <si>
    <t>MANTENIMIENTO Y MEJORAMIENTO DE LA RED VIAL URBANA DEL MUNICIPIO DE BUCARAMANGA, SANTANDER</t>
  </si>
  <si>
    <t>Mejorar y mantener 130.000 metros cuadrados de red vial urbana</t>
  </si>
  <si>
    <t>Construir 3.000 metros líneales de placa huella en la zona rural.</t>
  </si>
  <si>
    <t>Número de metros lineales de placa huella construídos en la zona rural.</t>
  </si>
  <si>
    <t>CONSTRUCCIÓN DE PLACA HUELLAS EN EL SECTOR RURAL DEL MUNICIPIO MEDIANTE EL EJERCICIO DE PRESUPUESTOS PARTICIPATIVOS DEL MUNICIPIO DE BUCARAMANGA</t>
  </si>
  <si>
    <t>Realizar mantenimiento a 2 puente peatonal.</t>
  </si>
  <si>
    <t>Número de puentes peatonales con mantenimiento realizado.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</si>
  <si>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</si>
  <si>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</si>
  <si>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</si>
  <si>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</si>
  <si>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</si>
  <si>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</si>
  <si>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AMPLIACIÓN DEL ALUMBRADO PÚBLICO EN ZONAS RURALES DEL MUNICIPIO DE BUCARAMANGA</t>
  </si>
  <si>
    <t>Instalar 374 luminarias</t>
  </si>
  <si>
    <t>2.3.2.02.02.009.2102013.226</t>
  </si>
  <si>
    <t>ELABORACIÓN DE UN PLAN ESTRATÉGICO DE CIUDAD INTELIGENTE E INCLUYENTE CON ÉNFASIS EN EL COMPONENTE DE ALUMBRADO PÚBLICO PARA LA CIUDAD DE BUCARAMANGA</t>
  </si>
  <si>
    <t>Formular e Implementar un Programa de Expansión y Modernización del Alumbrado Publico de la Ciudad de Bucaramanga.</t>
  </si>
  <si>
    <t>MODERNIZACIÓN DEL ALUMBRADO PÚBLICO DE PARQUES DE BUCARAMANGA</t>
  </si>
  <si>
    <t>PARQUE SANTANDER: Modernización led 62 und., mantenimento de redes y postes  y modernización de tablero de control.</t>
  </si>
  <si>
    <t>MODERNIZACIÓN DE LA INFRAESTRUCTURA PERTENECIENTE AL ALUMBRADO PÚBLICO DEL MUNICIPIO BUCARAMANGA</t>
  </si>
  <si>
    <t>Mantenimientos de TABLEROS  de Telecontro y Telegestion  - adquiridos 17. Tebleros modernizados 30 y Mantenimiento de 80 TRASFORMADORES  de uso exclusivo de alumbrado público.</t>
  </si>
  <si>
    <t>2.3.2.02.02.008.4599016.253</t>
  </si>
  <si>
    <t>SUMINISTRO DE MATERIALES ELÉCTRICOS EN TECNOLOGÍA LED PARA EL ALUMBRADO PÚBLICO DEL MUNICIPIO DE BUCARAMANGA. FASE IV.</t>
  </si>
  <si>
    <t>Luminarias Suministradas LED 4.310,</t>
  </si>
  <si>
    <t>OBRAS DE INFRAESTRUCTURA Y ALUMBRADO PUBLICO PARA DIFERENTES SECTORES DEL MUNICIPIO DE BUCARAMANGA</t>
  </si>
  <si>
    <t xml:space="preserve">Realizar proyectos conjuntos entre Infraestructrua y Alumbrado Público. </t>
  </si>
  <si>
    <t>MODERNIZACIÓN DEL ALUMBRADO PÚBLICO DE CANCHAS DEL ARERA URBANA DEL BUCARAMANGA</t>
  </si>
  <si>
    <t>Se cambia por PARQUE: Modernización led, mantenimento de redes y postes  y modernización de tablero de control.</t>
  </si>
  <si>
    <t>MODERNIZACIÓN DEL ALUMBRADO PÚBLICO DEL PARQUE SAN PIO DEL MUNICIPIO DE BUCARAMANGA</t>
  </si>
  <si>
    <t>Modernización led, disminución de apoyos, interconexión con canchas , mantenimiento de redes y tablero de control.</t>
  </si>
  <si>
    <t>MODERNIZACIÓN DEL ALUMBRADO PÚBLICO DE LA CARRERA 15 DEL MUNICIPIO DE BUCARAMANGA</t>
  </si>
  <si>
    <t>Recuperacion de cableado y modernizacion de tableros de control.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</si>
  <si>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</si>
  <si>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</si>
  <si>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</si>
  <si>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El funcinamiento administrativo y operativo de la oficina de alumbrado publico para mantener el 100% de las luminarias en funcionamiento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</si>
  <si>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</si>
  <si>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</si>
  <si>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2.3.2.02.02.008.4599016.226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</si>
  <si>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</si>
  <si>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</si>
  <si>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IMPLEMENTACIÓN DE PUNTOS DE GESTIÓN INTELIGENTE Y MEDIDA PARA LA RED DE ALUMBRADO PÚBLICO DEL MUNICIPIO DE BUCARAMANGA</t>
  </si>
  <si>
    <t>ADICION RECUROS EN ABRIL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</si>
  <si>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</si>
  <si>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</si>
  <si>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 xml:space="preserve">Instalar 14,873 puntos Inteligentes. 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</si>
  <si>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</si>
  <si>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</si>
  <si>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</si>
  <si>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</si>
  <si>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</si>
  <si>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</si>
  <si>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</si>
  <si>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</si>
  <si>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</si>
  <si>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</si>
  <si>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</si>
  <si>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</si>
  <si>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</si>
  <si>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</si>
  <si>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</si>
  <si>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</si>
  <si>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2.3.2.02.02.009.4003047.201</t>
  </si>
  <si>
    <t>TOTALES</t>
  </si>
  <si>
    <t>2.3.2.02.02.005.2402114.201
2.3.2.02.02.005.2402114.273</t>
  </si>
  <si>
    <t>2.3.2.02.02.005.2402114.273</t>
  </si>
  <si>
    <t>PENDIENTE POR ADICIONAR</t>
  </si>
  <si>
    <t>2.3.2.02.02.009.4501007.226</t>
  </si>
  <si>
    <t>2.3.2.02.01.003.4599016.226
2.3.2.02.01.002.4599016.226
2.3.2.02.01.004.4599016.226
2.3.2.02.02.006.4599016.226
2.3.2.02.02.006.4599016.253
2.3.2.02.02.007.4599016.253
2.3.2.02.02.008.4599016.253
2.3.2.02.02.008.4599031.226</t>
  </si>
  <si>
    <t>LOS RECURSOS DE PAGO COMPENSADOS POR CUPO DE PARQUEO</t>
  </si>
  <si>
    <t>2.3.2.02.02.005.2402127.233
2.3.2.02.02.005.2402127.282</t>
  </si>
  <si>
    <t>2.3.2.02.02.005.2402113.230
2.3.2.02.02.005.2402113.255
2.3.2.02.02.005.2402113.273</t>
  </si>
  <si>
    <t>2.3.2.02.02.005.2402127.232</t>
  </si>
  <si>
    <t>2.3.2.02.02.005.4502002.201
2.3.2.02.02.008.4502002.201</t>
  </si>
  <si>
    <t>2.3.2.02.02.005.2402042.201</t>
  </si>
  <si>
    <t>FORTALECIMIENTO INSTITUCIONALDE APOYO PROFESIONAL A LA SECRETARIA DE INFRAESTRUCTURA PARA EL DESARROLLO DE LAS OBRAS DE REACTIVACION ECONOMICA EN EL MUNICIPIO DE BUCARAMANGA</t>
  </si>
  <si>
    <t>SERVICIO DE INTERVENTORIA TECNICA, ADMINISTRATIVA, FINANCIERA Y AMBIENTAL PARA LA AMPLIACION DEL CORREDOR VIAL PRIMARIO BUCARAMANGA - FLORIDABLANCA SECTOR PUERTA DEL SOL - PUENTE PROVENZA DEL MUNICIPIO DE BUCARAMANGA.</t>
  </si>
  <si>
    <t>ACTUALIZACION DE ESTUDIOS Y DISEÑOS FASE I DE LA CONEXIÓN  VIAL ORIENTE - OCCIDENTE A TRAVÉS DEL CORREDOR COMPRENDIDO ENTRE CALLES 54 Y CALLE 56 DEL MUNICIPIO DE BUCARAMANGA</t>
  </si>
  <si>
    <t>2.3.2.02.02.008.2402118.273</t>
  </si>
  <si>
    <t>2.3.2.02.02.008.2402118.230</t>
  </si>
  <si>
    <t xml:space="preserve">2.3.2.02.02.005.4502002.201
</t>
  </si>
  <si>
    <t>ADECUACION Y MEJORAMIENTO DE PARQUES Y ESPACIO PUBLICO DEL MUNICIPIO DE BUCARAMANGA</t>
  </si>
  <si>
    <t>2.3.2.02.02.005.4301012.273</t>
  </si>
  <si>
    <t>RECURSOS PARA ADICIONAL INTERVENTORIA CERROS Y RIO SURATA</t>
  </si>
  <si>
    <t>2.3.2.02.02.008.2408004.273</t>
  </si>
  <si>
    <t>PENDIENTE POR DEFINIR PROYECTO</t>
  </si>
  <si>
    <t>2.3.2.02.02.005.4002022.201 2.3.2.02.02.005.4002020.201</t>
  </si>
  <si>
    <t>ADECUACION DE LOS SALONES COMUNALES EN DIFERENTES SECTORES DEL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</si>
</sst>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&quot;$&quot;\ #,##0.00"/>
    <numFmt numFmtId="167" formatCode="_-&quot;$&quot;\ * #,##0_-;\-&quot;$&quot;\ * #,##0_-;_-&quot;$&quot;\ * &quot;-&quot;??_-;_-@_-"/>
    <numFmt numFmtId="168" formatCode="_-* #,##0_-;\-* #,##0_-;_-* &quot;-&quot;??_-;_-@_-"/>
    <numFmt numFmtId="169" formatCode="_-&quot;$&quot;* #,##0_-;\-&quot;$&quot;* #,##0_-;_-&quot;$&quot;* &quot;-&quot;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164" fontId="3" fillId="0" borderId="14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9" fontId="8" fillId="3" borderId="1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justify" vertical="center" wrapText="1"/>
    </xf>
    <xf numFmtId="5" fontId="6" fillId="0" borderId="13" xfId="1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5" fontId="6" fillId="3" borderId="13" xfId="1" applyNumberFormat="1" applyFont="1" applyFill="1" applyBorder="1" applyAlignment="1">
      <alignment horizontal="center" vertical="center" wrapText="1"/>
    </xf>
    <xf numFmtId="9" fontId="6" fillId="0" borderId="13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1" fontId="8" fillId="4" borderId="19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justify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justify" vertical="center" wrapText="1"/>
    </xf>
    <xf numFmtId="5" fontId="6" fillId="0" borderId="5" xfId="1" applyNumberFormat="1" applyFont="1" applyFill="1" applyBorder="1" applyAlignment="1">
      <alignment vertical="center" wrapText="1"/>
    </xf>
    <xf numFmtId="1" fontId="3" fillId="0" borderId="26" xfId="0" applyNumberFormat="1" applyFont="1" applyBorder="1" applyAlignment="1">
      <alignment horizontal="justify" vertical="center"/>
    </xf>
    <xf numFmtId="0" fontId="3" fillId="4" borderId="26" xfId="0" applyFont="1" applyFill="1" applyBorder="1" applyAlignment="1">
      <alignment horizontal="justify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5" fontId="6" fillId="0" borderId="26" xfId="1" applyNumberFormat="1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5" fontId="6" fillId="0" borderId="1" xfId="1" applyNumberFormat="1" applyFont="1" applyFill="1" applyBorder="1" applyAlignment="1">
      <alignment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justify" vertical="center" wrapText="1"/>
    </xf>
    <xf numFmtId="3" fontId="8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justify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/>
    <xf numFmtId="164" fontId="3" fillId="0" borderId="10" xfId="0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/>
    <xf numFmtId="1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164" fontId="3" fillId="0" borderId="26" xfId="0" applyNumberFormat="1" applyFont="1" applyBorder="1" applyAlignment="1">
      <alignment horizontal="justify" vertical="center" wrapText="1"/>
    </xf>
    <xf numFmtId="1" fontId="6" fillId="4" borderId="2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justify" vertical="center"/>
    </xf>
    <xf numFmtId="5" fontId="6" fillId="0" borderId="19" xfId="1" applyNumberFormat="1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5" fontId="6" fillId="0" borderId="13" xfId="1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justify" vertical="center" wrapText="1"/>
    </xf>
    <xf numFmtId="0" fontId="3" fillId="2" borderId="36" xfId="0" applyFont="1" applyFill="1" applyBorder="1" applyAlignment="1">
      <alignment horizontal="justify"/>
    </xf>
    <xf numFmtId="0" fontId="3" fillId="2" borderId="37" xfId="0" applyFont="1" applyFill="1" applyBorder="1"/>
    <xf numFmtId="0" fontId="3" fillId="2" borderId="36" xfId="0" applyFont="1" applyFill="1" applyBorder="1"/>
    <xf numFmtId="0" fontId="3" fillId="2" borderId="27" xfId="0" applyFont="1" applyFill="1" applyBorder="1"/>
    <xf numFmtId="0" fontId="11" fillId="2" borderId="27" xfId="0" applyFont="1" applyFill="1" applyBorder="1" applyAlignment="1">
      <alignment vertical="center"/>
    </xf>
    <xf numFmtId="9" fontId="11" fillId="2" borderId="26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167" fontId="2" fillId="2" borderId="26" xfId="1" applyNumberFormat="1" applyFont="1" applyFill="1" applyBorder="1" applyAlignment="1">
      <alignment vertical="center"/>
    </xf>
    <xf numFmtId="167" fontId="11" fillId="2" borderId="26" xfId="1" applyNumberFormat="1" applyFont="1" applyFill="1" applyBorder="1" applyAlignment="1">
      <alignment vertical="center"/>
    </xf>
    <xf numFmtId="9" fontId="11" fillId="2" borderId="36" xfId="2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7" fontId="3" fillId="0" borderId="0" xfId="0" applyNumberFormat="1" applyFont="1"/>
    <xf numFmtId="0" fontId="8" fillId="0" borderId="0" xfId="0" applyFont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1" fontId="5" fillId="0" borderId="9" xfId="0" applyNumberFormat="1" applyFont="1" applyBorder="1" applyAlignment="1">
      <alignment horizontal="justify" vertical="center"/>
    </xf>
    <xf numFmtId="1" fontId="5" fillId="0" borderId="5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0" fillId="0" borderId="0" xfId="0" applyFont="1"/>
    <xf numFmtId="0" fontId="6" fillId="4" borderId="25" xfId="0" applyFont="1" applyFill="1" applyBorder="1" applyAlignment="1">
      <alignment horizontal="justify" vertical="center" wrapText="1"/>
    </xf>
    <xf numFmtId="0" fontId="3" fillId="4" borderId="36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4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justify" vertical="center"/>
    </xf>
    <xf numFmtId="5" fontId="6" fillId="0" borderId="10" xfId="1" applyNumberFormat="1" applyFont="1" applyFill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justify" vertical="center" wrapText="1"/>
    </xf>
    <xf numFmtId="5" fontId="6" fillId="4" borderId="5" xfId="1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168" fontId="3" fillId="4" borderId="0" xfId="0" applyNumberFormat="1" applyFont="1" applyFill="1"/>
    <xf numFmtId="5" fontId="6" fillId="3" borderId="6" xfId="1" applyNumberFormat="1" applyFont="1" applyFill="1" applyBorder="1" applyAlignment="1">
      <alignment horizontal="center" vertical="center" wrapText="1"/>
    </xf>
    <xf numFmtId="5" fontId="6" fillId="3" borderId="19" xfId="1" applyNumberFormat="1" applyFont="1" applyFill="1" applyBorder="1" applyAlignment="1">
      <alignment horizontal="center" vertical="center" wrapText="1"/>
    </xf>
    <xf numFmtId="5" fontId="6" fillId="3" borderId="10" xfId="1" applyNumberFormat="1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5" fontId="6" fillId="0" borderId="19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center" vertical="center" wrapText="1"/>
    </xf>
    <xf numFmtId="9" fontId="8" fillId="3" borderId="19" xfId="0" applyNumberFormat="1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5" fontId="6" fillId="0" borderId="25" xfId="1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justify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6" xfId="0" applyFont="1" applyBorder="1"/>
    <xf numFmtId="164" fontId="3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justify" vertical="center" wrapText="1"/>
    </xf>
    <xf numFmtId="165" fontId="3" fillId="0" borderId="25" xfId="0" applyNumberFormat="1" applyFont="1" applyBorder="1" applyAlignment="1">
      <alignment horizontal="center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5" fontId="6" fillId="4" borderId="5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5" fontId="6" fillId="4" borderId="26" xfId="1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5" fontId="6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5" fontId="6" fillId="4" borderId="9" xfId="1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5" fontId="6" fillId="4" borderId="10" xfId="1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5" fontId="6" fillId="4" borderId="13" xfId="1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5" fontId="6" fillId="4" borderId="19" xfId="1" applyNumberFormat="1" applyFont="1" applyFill="1" applyBorder="1" applyAlignment="1">
      <alignment horizontal="center" vertical="center" wrapText="1"/>
    </xf>
    <xf numFmtId="5" fontId="6" fillId="4" borderId="26" xfId="1" applyNumberFormat="1" applyFont="1" applyFill="1" applyBorder="1" applyAlignment="1">
      <alignment vertical="center" wrapText="1"/>
    </xf>
    <xf numFmtId="5" fontId="6" fillId="4" borderId="1" xfId="1" applyNumberFormat="1" applyFont="1" applyFill="1" applyBorder="1" applyAlignment="1">
      <alignment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25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5" fontId="6" fillId="4" borderId="6" xfId="1" applyNumberFormat="1" applyFont="1" applyFill="1" applyBorder="1" applyAlignment="1">
      <alignment horizontal="center" vertical="center" wrapText="1"/>
    </xf>
    <xf numFmtId="5" fontId="6" fillId="4" borderId="25" xfId="1" applyNumberFormat="1" applyFont="1" applyFill="1" applyBorder="1" applyAlignment="1">
      <alignment horizontal="center" vertical="center" wrapText="1"/>
    </xf>
    <xf numFmtId="5" fontId="6" fillId="4" borderId="10" xfId="1" applyNumberFormat="1" applyFont="1" applyFill="1" applyBorder="1" applyAlignment="1">
      <alignment vertical="center" wrapText="1"/>
    </xf>
    <xf numFmtId="5" fontId="6" fillId="4" borderId="13" xfId="1" applyNumberFormat="1" applyFont="1" applyFill="1" applyBorder="1" applyAlignment="1">
      <alignment vertical="center" wrapText="1"/>
    </xf>
    <xf numFmtId="5" fontId="6" fillId="4" borderId="19" xfId="1" applyNumberFormat="1" applyFont="1" applyFill="1" applyBorder="1" applyAlignment="1">
      <alignment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6" fillId="4" borderId="9" xfId="1" applyFont="1" applyFill="1" applyBorder="1" applyAlignment="1">
      <alignment horizontal="center" vertical="center" wrapText="1"/>
    </xf>
    <xf numFmtId="5" fontId="6" fillId="4" borderId="9" xfId="1" applyNumberFormat="1" applyFont="1" applyFill="1" applyBorder="1" applyAlignment="1">
      <alignment horizontal="right" vertical="center" wrapText="1"/>
    </xf>
    <xf numFmtId="5" fontId="6" fillId="3" borderId="9" xfId="1" applyNumberFormat="1" applyFont="1" applyFill="1" applyBorder="1" applyAlignment="1">
      <alignment horizontal="center" vertical="center" wrapText="1"/>
    </xf>
    <xf numFmtId="5" fontId="6" fillId="0" borderId="5" xfId="1" applyNumberFormat="1" applyFont="1" applyFill="1" applyBorder="1" applyAlignment="1">
      <alignment horizontal="center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/>
    </xf>
    <xf numFmtId="5" fontId="6" fillId="3" borderId="10" xfId="1" applyNumberFormat="1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5" fontId="6" fillId="0" borderId="26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1" fontId="5" fillId="5" borderId="1" xfId="0" applyNumberFormat="1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justify" vertical="center" wrapText="1"/>
    </xf>
    <xf numFmtId="1" fontId="3" fillId="5" borderId="25" xfId="0" applyNumberFormat="1" applyFont="1" applyFill="1" applyBorder="1" applyAlignment="1">
      <alignment horizontal="justify" vertical="center"/>
    </xf>
    <xf numFmtId="0" fontId="5" fillId="5" borderId="25" xfId="0" applyFont="1" applyFill="1" applyBorder="1" applyAlignment="1">
      <alignment horizontal="justify" vertical="center" wrapText="1"/>
    </xf>
    <xf numFmtId="1" fontId="5" fillId="5" borderId="9" xfId="0" applyNumberFormat="1" applyFont="1" applyFill="1" applyBorder="1" applyAlignment="1">
      <alignment horizontal="justify" vertical="center"/>
    </xf>
    <xf numFmtId="0" fontId="5" fillId="5" borderId="9" xfId="0" applyFont="1" applyFill="1" applyBorder="1" applyAlignment="1">
      <alignment horizontal="justify" vertical="center" wrapText="1"/>
    </xf>
    <xf numFmtId="165" fontId="3" fillId="0" borderId="1" xfId="0" applyNumberFormat="1" applyFont="1" applyBorder="1" applyAlignment="1">
      <alignment wrapText="1"/>
    </xf>
    <xf numFmtId="0" fontId="5" fillId="5" borderId="5" xfId="0" applyFont="1" applyFill="1" applyBorder="1" applyAlignment="1">
      <alignment horizontal="justify" vertical="center" wrapText="1"/>
    </xf>
    <xf numFmtId="0" fontId="5" fillId="5" borderId="26" xfId="0" applyFont="1" applyFill="1" applyBorder="1" applyAlignment="1">
      <alignment horizontal="justify" vertical="center" wrapText="1"/>
    </xf>
    <xf numFmtId="1" fontId="5" fillId="5" borderId="5" xfId="0" applyNumberFormat="1" applyFont="1" applyFill="1" applyBorder="1" applyAlignment="1">
      <alignment horizontal="justify" vertical="center"/>
    </xf>
    <xf numFmtId="1" fontId="8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1" fontId="6" fillId="4" borderId="13" xfId="0" applyNumberFormat="1" applyFont="1" applyFill="1" applyBorder="1" applyAlignment="1">
      <alignment horizontal="justify" vertical="center"/>
    </xf>
    <xf numFmtId="1" fontId="3" fillId="0" borderId="10" xfId="0" applyNumberFormat="1" applyFont="1" applyBorder="1" applyAlignment="1">
      <alignment horizontal="justify" vertical="center"/>
    </xf>
    <xf numFmtId="164" fontId="3" fillId="0" borderId="43" xfId="0" applyNumberFormat="1" applyFont="1" applyBorder="1" applyAlignment="1">
      <alignment horizontal="center" vertical="center" wrapText="1"/>
    </xf>
    <xf numFmtId="169" fontId="3" fillId="0" borderId="0" xfId="0" applyNumberFormat="1" applyFont="1"/>
    <xf numFmtId="1" fontId="9" fillId="5" borderId="5" xfId="0" applyNumberFormat="1" applyFont="1" applyFill="1" applyBorder="1" applyAlignment="1">
      <alignment horizontal="center" vertical="center" wrapText="1"/>
    </xf>
    <xf numFmtId="1" fontId="9" fillId="5" borderId="26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5" fontId="6" fillId="3" borderId="5" xfId="1" applyNumberFormat="1" applyFont="1" applyFill="1" applyBorder="1" applyAlignment="1">
      <alignment horizontal="center" vertical="center" wrapText="1"/>
    </xf>
    <xf numFmtId="5" fontId="6" fillId="3" borderId="26" xfId="1" applyNumberFormat="1" applyFont="1" applyFill="1" applyBorder="1" applyAlignment="1">
      <alignment horizontal="center" vertical="center" wrapText="1"/>
    </xf>
    <xf numFmtId="5" fontId="6" fillId="3" borderId="1" xfId="1" applyNumberFormat="1" applyFont="1" applyFill="1" applyBorder="1" applyAlignment="1">
      <alignment horizontal="center" vertical="center" wrapText="1"/>
    </xf>
    <xf numFmtId="5" fontId="6" fillId="3" borderId="9" xfId="1" applyNumberFormat="1" applyFont="1" applyFill="1" applyBorder="1" applyAlignment="1">
      <alignment horizontal="center" vertical="center" wrapText="1"/>
    </xf>
    <xf numFmtId="9" fontId="6" fillId="0" borderId="5" xfId="2" applyFont="1" applyFill="1" applyBorder="1" applyAlignment="1">
      <alignment horizontal="center" vertical="center" wrapText="1"/>
    </xf>
    <xf numFmtId="9" fontId="6" fillId="0" borderId="26" xfId="2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9" fontId="6" fillId="0" borderId="9" xfId="2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26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9" fontId="8" fillId="3" borderId="26" xfId="0" applyNumberFormat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9" fontId="8" fillId="3" borderId="9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0" borderId="26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9" fontId="8" fillId="3" borderId="19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25" xfId="0" applyNumberFormat="1" applyFont="1" applyFill="1" applyBorder="1" applyAlignment="1">
      <alignment horizontal="center" vertical="center" wrapText="1"/>
    </xf>
    <xf numFmtId="165" fontId="6" fillId="3" borderId="9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5" fontId="6" fillId="3" borderId="6" xfId="1" applyNumberFormat="1" applyFont="1" applyFill="1" applyBorder="1" applyAlignment="1">
      <alignment horizontal="center" vertical="center" wrapText="1"/>
    </xf>
    <xf numFmtId="5" fontId="6" fillId="3" borderId="19" xfId="1" applyNumberFormat="1" applyFont="1" applyFill="1" applyBorder="1" applyAlignment="1">
      <alignment horizontal="center" vertical="center" wrapText="1"/>
    </xf>
    <xf numFmtId="5" fontId="6" fillId="3" borderId="10" xfId="1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5" fontId="6" fillId="0" borderId="5" xfId="1" applyNumberFormat="1" applyFont="1" applyFill="1" applyBorder="1" applyAlignment="1">
      <alignment horizontal="center" vertical="center" wrapText="1"/>
    </xf>
    <xf numFmtId="5" fontId="6" fillId="0" borderId="26" xfId="1" applyNumberFormat="1" applyFont="1" applyFill="1" applyBorder="1" applyAlignment="1">
      <alignment horizontal="center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5" fontId="6" fillId="0" borderId="19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26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26" xfId="1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 wrapText="1"/>
    </xf>
    <xf numFmtId="166" fontId="6" fillId="3" borderId="25" xfId="1" applyNumberFormat="1" applyFont="1" applyFill="1" applyBorder="1" applyAlignment="1">
      <alignment horizontal="center" vertical="center" wrapText="1"/>
    </xf>
    <xf numFmtId="9" fontId="6" fillId="0" borderId="25" xfId="2" applyFont="1" applyFill="1" applyBorder="1" applyAlignment="1">
      <alignment horizontal="center" vertical="center" wrapText="1"/>
    </xf>
    <xf numFmtId="5" fontId="6" fillId="0" borderId="25" xfId="1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9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948647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07326" cy="531496"/>
        </a:xfrm>
        <a:prstGeom prst="rect">
          <a:avLst/>
        </a:prstGeom>
      </xdr:spPr>
    </xdr:pic>
    <xdr:clientData/>
  </xdr:twoCellAnchor>
  <xdr:twoCellAnchor editAs="oneCell">
    <xdr:from>
      <xdr:col>5</xdr:col>
      <xdr:colOff>821531</xdr:colOff>
      <xdr:row>0</xdr:row>
      <xdr:rowOff>23811</xdr:rowOff>
    </xdr:from>
    <xdr:to>
      <xdr:col>6</xdr:col>
      <xdr:colOff>948647</xdr:colOff>
      <xdr:row>2</xdr:row>
      <xdr:rowOff>166687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07326" cy="531496"/>
        </a:xfrm>
        <a:prstGeom prst="rect">
          <a:avLst/>
        </a:prstGeom>
      </xdr:spPr>
    </xdr:pic>
    <xdr:clientData/>
  </xdr:twoCellAnchor>
  <xdr:twoCellAnchor editAs="oneCell">
    <xdr:from>
      <xdr:col>5</xdr:col>
      <xdr:colOff>821531</xdr:colOff>
      <xdr:row>0</xdr:row>
      <xdr:rowOff>23811</xdr:rowOff>
    </xdr:from>
    <xdr:to>
      <xdr:col>6</xdr:col>
      <xdr:colOff>945472</xdr:colOff>
      <xdr:row>2</xdr:row>
      <xdr:rowOff>166687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181" y="23811"/>
          <a:ext cx="1807961" cy="533401"/>
        </a:xfrm>
        <a:prstGeom prst="rect">
          <a:avLst/>
        </a:prstGeom>
      </xdr:spPr>
    </xdr:pic>
    <xdr:clientData/>
  </xdr:twoCellAnchor>
  <xdr:twoCellAnchor editAs="oneCell">
    <xdr:from>
      <xdr:col>5</xdr:col>
      <xdr:colOff>821531</xdr:colOff>
      <xdr:row>0</xdr:row>
      <xdr:rowOff>23811</xdr:rowOff>
    </xdr:from>
    <xdr:to>
      <xdr:col>6</xdr:col>
      <xdr:colOff>945472</xdr:colOff>
      <xdr:row>2</xdr:row>
      <xdr:rowOff>166687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181" y="23811"/>
          <a:ext cx="1807961" cy="533401"/>
        </a:xfrm>
        <a:prstGeom prst="rect">
          <a:avLst/>
        </a:prstGeom>
      </xdr:spPr>
    </xdr:pic>
    <xdr:clientData/>
  </xdr:twoCellAnchor>
  <xdr:twoCellAnchor editAs="oneCell">
    <xdr:from>
      <xdr:col>5</xdr:col>
      <xdr:colOff>821531</xdr:colOff>
      <xdr:row>0</xdr:row>
      <xdr:rowOff>23811</xdr:rowOff>
    </xdr:from>
    <xdr:to>
      <xdr:col>6</xdr:col>
      <xdr:colOff>678772</xdr:colOff>
      <xdr:row>2</xdr:row>
      <xdr:rowOff>166687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181" y="23811"/>
          <a:ext cx="1541261" cy="533401"/>
        </a:xfrm>
        <a:prstGeom prst="rect">
          <a:avLst/>
        </a:prstGeom>
      </xdr:spPr>
    </xdr:pic>
    <xdr:clientData/>
  </xdr:twoCellAnchor>
  <xdr:twoCellAnchor editAs="oneCell">
    <xdr:from>
      <xdr:col>5</xdr:col>
      <xdr:colOff>821531</xdr:colOff>
      <xdr:row>0</xdr:row>
      <xdr:rowOff>23811</xdr:rowOff>
    </xdr:from>
    <xdr:to>
      <xdr:col>6</xdr:col>
      <xdr:colOff>678772</xdr:colOff>
      <xdr:row>2</xdr:row>
      <xdr:rowOff>166687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181" y="23811"/>
          <a:ext cx="1541261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3"/>
  <sheetViews>
    <sheetView showGridLines="0" tabSelected="1" zoomScale="50" zoomScaleNormal="50" zoomScaleSheetLayoutView="90" workbookViewId="0">
      <pane ySplit="5" topLeftCell="A69" activePane="bottomLeft" state="frozen"/>
      <selection activeCell="D1" sqref="D1"/>
      <selection pane="bottomLeft" activeCell="H88" sqref="H88"/>
    </sheetView>
  </sheetViews>
  <sheetFormatPr baseColWidth="10" defaultColWidth="11" defaultRowHeight="15" x14ac:dyDescent="0.25"/>
  <cols>
    <col min="1" max="1" width="23" style="6" customWidth="1"/>
    <col min="2" max="3" width="23" style="2" customWidth="1"/>
    <col min="4" max="5" width="34.59765625" style="2" customWidth="1"/>
    <col min="6" max="6" width="22.19921875" style="2" customWidth="1"/>
    <col min="7" max="7" width="49.8984375" style="2" customWidth="1"/>
    <col min="8" max="8" width="40.19921875" style="2" customWidth="1"/>
    <col min="9" max="9" width="14.8984375" style="2" customWidth="1"/>
    <col min="10" max="13" width="17.5" style="2" customWidth="1"/>
    <col min="14" max="14" width="36.69921875" style="2" customWidth="1"/>
    <col min="15" max="18" width="24.5" style="2" customWidth="1"/>
    <col min="19" max="19" width="29.5" style="2" customWidth="1"/>
    <col min="20" max="23" width="24.5" style="2" customWidth="1"/>
    <col min="24" max="24" width="27.69921875" style="2" customWidth="1"/>
    <col min="25" max="25" width="19.3984375" style="2" customWidth="1"/>
    <col min="26" max="26" width="25" style="2" customWidth="1"/>
    <col min="27" max="27" width="19.09765625" style="3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314" t="s">
        <v>1</v>
      </c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Y1" s="275"/>
      <c r="Z1" s="194"/>
    </row>
    <row r="2" spans="1:28" ht="15" customHeight="1" x14ac:dyDescent="0.25">
      <c r="A2" s="4">
        <v>44286</v>
      </c>
      <c r="B2" s="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Y2" s="275"/>
      <c r="Z2" s="194"/>
    </row>
    <row r="3" spans="1:28" ht="16.2" thickBot="1" x14ac:dyDescent="0.3"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Y3" s="275"/>
      <c r="Z3" s="194"/>
    </row>
    <row r="4" spans="1:28" s="7" customFormat="1" ht="23.25" customHeight="1" x14ac:dyDescent="0.25">
      <c r="A4" s="276" t="s">
        <v>2</v>
      </c>
      <c r="B4" s="277"/>
      <c r="C4" s="277"/>
      <c r="D4" s="277"/>
      <c r="E4" s="277"/>
      <c r="F4" s="278" t="s">
        <v>3</v>
      </c>
      <c r="G4" s="277"/>
      <c r="H4" s="277"/>
      <c r="I4" s="277"/>
      <c r="J4" s="277"/>
      <c r="K4" s="279" t="s">
        <v>4</v>
      </c>
      <c r="L4" s="279"/>
      <c r="M4" s="279"/>
      <c r="N4" s="279" t="s">
        <v>5</v>
      </c>
      <c r="O4" s="279"/>
      <c r="P4" s="279"/>
      <c r="Q4" s="279"/>
      <c r="R4" s="279"/>
      <c r="S4" s="279"/>
      <c r="T4" s="279" t="s">
        <v>6</v>
      </c>
      <c r="U4" s="279"/>
      <c r="V4" s="279"/>
      <c r="W4" s="279"/>
      <c r="X4" s="279"/>
      <c r="Y4" s="280" t="s">
        <v>7</v>
      </c>
      <c r="Z4" s="280" t="s">
        <v>8</v>
      </c>
      <c r="AA4" s="336" t="s">
        <v>9</v>
      </c>
      <c r="AB4" s="337"/>
    </row>
    <row r="5" spans="1:28" ht="42" customHeight="1" thickBot="1" x14ac:dyDescent="0.3">
      <c r="A5" s="8" t="s">
        <v>10</v>
      </c>
      <c r="B5" s="9" t="s">
        <v>11</v>
      </c>
      <c r="C5" s="9" t="s">
        <v>12</v>
      </c>
      <c r="D5" s="9" t="s">
        <v>13</v>
      </c>
      <c r="E5" s="10" t="s">
        <v>14</v>
      </c>
      <c r="F5" s="10" t="s">
        <v>15</v>
      </c>
      <c r="G5" s="138" t="s">
        <v>16</v>
      </c>
      <c r="H5" s="10" t="s">
        <v>17</v>
      </c>
      <c r="I5" s="10" t="s">
        <v>18</v>
      </c>
      <c r="J5" s="10" t="s">
        <v>19</v>
      </c>
      <c r="K5" s="10" t="s">
        <v>20</v>
      </c>
      <c r="L5" s="10" t="s">
        <v>21</v>
      </c>
      <c r="M5" s="10" t="s">
        <v>22</v>
      </c>
      <c r="N5" s="9" t="s">
        <v>23</v>
      </c>
      <c r="O5" s="10" t="s">
        <v>24</v>
      </c>
      <c r="P5" s="10" t="s">
        <v>25</v>
      </c>
      <c r="Q5" s="10" t="s">
        <v>26</v>
      </c>
      <c r="R5" s="10" t="s">
        <v>27</v>
      </c>
      <c r="S5" s="10" t="s">
        <v>28</v>
      </c>
      <c r="T5" s="10" t="s">
        <v>24</v>
      </c>
      <c r="U5" s="10" t="s">
        <v>25</v>
      </c>
      <c r="V5" s="10" t="s">
        <v>26</v>
      </c>
      <c r="W5" s="10" t="s">
        <v>27</v>
      </c>
      <c r="X5" s="10" t="s">
        <v>29</v>
      </c>
      <c r="Y5" s="281"/>
      <c r="Z5" s="281"/>
      <c r="AA5" s="10" t="s">
        <v>30</v>
      </c>
      <c r="AB5" s="11" t="s">
        <v>31</v>
      </c>
    </row>
    <row r="6" spans="1:28" ht="84.6" customHeight="1" thickBot="1" x14ac:dyDescent="0.3">
      <c r="A6" s="12" t="s">
        <v>32</v>
      </c>
      <c r="B6" s="13" t="s">
        <v>33</v>
      </c>
      <c r="C6" s="13" t="s">
        <v>34</v>
      </c>
      <c r="D6" s="14" t="s">
        <v>35</v>
      </c>
      <c r="E6" s="15" t="s">
        <v>36</v>
      </c>
      <c r="F6" s="16"/>
      <c r="G6" s="131" t="s">
        <v>60</v>
      </c>
      <c r="H6" s="17"/>
      <c r="I6" s="18"/>
      <c r="J6" s="18"/>
      <c r="K6" s="19">
        <v>0.45</v>
      </c>
      <c r="L6" s="20"/>
      <c r="M6" s="21">
        <f>IFERROR(IF(L6/K6&gt;100%,100%,L6/K6),"-")</f>
        <v>0</v>
      </c>
      <c r="N6" s="22"/>
      <c r="O6" s="23"/>
      <c r="P6" s="24"/>
      <c r="Q6" s="24"/>
      <c r="R6" s="24"/>
      <c r="S6" s="25">
        <f>SUM(O6:R6)</f>
        <v>0</v>
      </c>
      <c r="T6" s="23"/>
      <c r="U6" s="24"/>
      <c r="V6" s="24"/>
      <c r="W6" s="24"/>
      <c r="X6" s="25">
        <f>SUM(T6:W6)</f>
        <v>0</v>
      </c>
      <c r="Y6" s="26" t="str">
        <f>IFERROR(X6/S6,"-")</f>
        <v>-</v>
      </c>
      <c r="Z6" s="23">
        <v>0</v>
      </c>
      <c r="AA6" s="27" t="s">
        <v>37</v>
      </c>
      <c r="AB6" s="28" t="s">
        <v>38</v>
      </c>
    </row>
    <row r="7" spans="1:28" ht="104.4" customHeight="1" thickBot="1" x14ac:dyDescent="0.3">
      <c r="A7" s="43" t="s">
        <v>32</v>
      </c>
      <c r="B7" s="44" t="s">
        <v>33</v>
      </c>
      <c r="C7" s="44" t="s">
        <v>34</v>
      </c>
      <c r="D7" s="185" t="s">
        <v>39</v>
      </c>
      <c r="E7" s="187" t="s">
        <v>40</v>
      </c>
      <c r="F7" s="89"/>
      <c r="G7" s="90"/>
      <c r="H7" s="90"/>
      <c r="I7" s="46"/>
      <c r="J7" s="46"/>
      <c r="K7" s="178">
        <v>0.2</v>
      </c>
      <c r="L7" s="179"/>
      <c r="M7" s="174">
        <f>IFERROR(IF(L7/K7&gt;100%,100%,L7/K7),"-")</f>
        <v>0</v>
      </c>
      <c r="N7" s="49"/>
      <c r="O7" s="169"/>
      <c r="P7" s="50"/>
      <c r="Q7" s="50"/>
      <c r="R7" s="50"/>
      <c r="S7" s="163">
        <f>SUM(O7:R7)</f>
        <v>0</v>
      </c>
      <c r="T7" s="169"/>
      <c r="U7" s="50"/>
      <c r="V7" s="50"/>
      <c r="W7" s="50"/>
      <c r="X7" s="163">
        <f>SUM(T7:W7)</f>
        <v>0</v>
      </c>
      <c r="Y7" s="166" t="str">
        <f>IFERROR(X7/S7,"-")</f>
        <v>-</v>
      </c>
      <c r="Z7" s="169">
        <v>0</v>
      </c>
      <c r="AA7" s="176" t="s">
        <v>37</v>
      </c>
      <c r="AB7" s="172" t="s">
        <v>38</v>
      </c>
    </row>
    <row r="8" spans="1:28" ht="108" customHeight="1" x14ac:dyDescent="0.25">
      <c r="A8" s="290" t="s">
        <v>41</v>
      </c>
      <c r="B8" s="294" t="s">
        <v>42</v>
      </c>
      <c r="C8" s="294" t="s">
        <v>43</v>
      </c>
      <c r="D8" s="298" t="s">
        <v>44</v>
      </c>
      <c r="E8" s="294" t="s">
        <v>45</v>
      </c>
      <c r="F8" s="272">
        <v>20210680010026</v>
      </c>
      <c r="G8" s="261" t="s">
        <v>189</v>
      </c>
      <c r="H8" s="248"/>
      <c r="I8" s="31"/>
      <c r="J8" s="31"/>
      <c r="K8" s="302">
        <v>1</v>
      </c>
      <c r="L8" s="306">
        <v>1</v>
      </c>
      <c r="M8" s="310">
        <f>IFERROR(IF(L8/K8&gt;100%,100%,L8/K8),"-")</f>
        <v>1</v>
      </c>
      <c r="N8" s="32" t="s">
        <v>191</v>
      </c>
      <c r="O8" s="201">
        <v>1114130436</v>
      </c>
      <c r="P8" s="202"/>
      <c r="Q8" s="33"/>
      <c r="R8" s="33"/>
      <c r="S8" s="282">
        <f>SUM(O8:R11)</f>
        <v>1300000000</v>
      </c>
      <c r="T8" s="232"/>
      <c r="U8" s="33"/>
      <c r="V8" s="33"/>
      <c r="W8" s="33"/>
      <c r="X8" s="282">
        <f>SUM(T8:W11)</f>
        <v>69408297</v>
      </c>
      <c r="Y8" s="286">
        <f>IFERROR(X8/S8,"-")</f>
        <v>5.3390997692307693E-2</v>
      </c>
      <c r="Z8" s="360">
        <v>0</v>
      </c>
      <c r="AA8" s="364" t="s">
        <v>37</v>
      </c>
      <c r="AB8" s="368" t="s">
        <v>38</v>
      </c>
    </row>
    <row r="9" spans="1:28" ht="51.75" customHeight="1" x14ac:dyDescent="0.25">
      <c r="A9" s="291"/>
      <c r="B9" s="295"/>
      <c r="C9" s="295"/>
      <c r="D9" s="299"/>
      <c r="E9" s="295"/>
      <c r="F9" s="273"/>
      <c r="G9" s="262" t="s">
        <v>60</v>
      </c>
      <c r="H9" s="198"/>
      <c r="I9" s="196"/>
      <c r="J9" s="196"/>
      <c r="K9" s="303"/>
      <c r="L9" s="307"/>
      <c r="M9" s="311"/>
      <c r="N9" s="63" t="s">
        <v>190</v>
      </c>
      <c r="O9" s="203">
        <v>85869564</v>
      </c>
      <c r="P9" s="204"/>
      <c r="Q9" s="197"/>
      <c r="R9" s="197"/>
      <c r="S9" s="283"/>
      <c r="T9" s="251"/>
      <c r="U9" s="197"/>
      <c r="V9" s="197"/>
      <c r="W9" s="197"/>
      <c r="X9" s="283"/>
      <c r="Y9" s="287"/>
      <c r="Z9" s="361"/>
      <c r="AA9" s="365"/>
      <c r="AB9" s="369"/>
    </row>
    <row r="10" spans="1:28" ht="52.95" customHeight="1" x14ac:dyDescent="0.25">
      <c r="A10" s="292"/>
      <c r="B10" s="296"/>
      <c r="C10" s="296"/>
      <c r="D10" s="300"/>
      <c r="E10" s="296"/>
      <c r="F10" s="157"/>
      <c r="G10" s="243" t="s">
        <v>60</v>
      </c>
      <c r="H10" s="249"/>
      <c r="I10" s="70"/>
      <c r="J10" s="70"/>
      <c r="K10" s="304"/>
      <c r="L10" s="308"/>
      <c r="M10" s="312"/>
      <c r="N10" s="63" t="s">
        <v>46</v>
      </c>
      <c r="O10" s="205">
        <v>30591703</v>
      </c>
      <c r="P10" s="206"/>
      <c r="Q10" s="146"/>
      <c r="R10" s="146"/>
      <c r="S10" s="284"/>
      <c r="T10" s="233"/>
      <c r="U10" s="146"/>
      <c r="V10" s="146"/>
      <c r="W10" s="146"/>
      <c r="X10" s="284"/>
      <c r="Y10" s="288"/>
      <c r="Z10" s="362"/>
      <c r="AA10" s="366"/>
      <c r="AB10" s="370"/>
    </row>
    <row r="11" spans="1:28" ht="75" customHeight="1" thickBot="1" x14ac:dyDescent="0.3">
      <c r="A11" s="293"/>
      <c r="B11" s="297"/>
      <c r="C11" s="297"/>
      <c r="D11" s="301"/>
      <c r="E11" s="297"/>
      <c r="F11" s="132">
        <v>20200680010180</v>
      </c>
      <c r="G11" s="37" t="s">
        <v>47</v>
      </c>
      <c r="H11" s="247" t="s">
        <v>48</v>
      </c>
      <c r="I11" s="39">
        <v>44243</v>
      </c>
      <c r="J11" s="39">
        <v>44271</v>
      </c>
      <c r="K11" s="305"/>
      <c r="L11" s="309"/>
      <c r="M11" s="313"/>
      <c r="N11" s="36" t="s">
        <v>46</v>
      </c>
      <c r="O11" s="207">
        <v>69408297</v>
      </c>
      <c r="P11" s="208"/>
      <c r="Q11" s="40"/>
      <c r="R11" s="40"/>
      <c r="S11" s="285"/>
      <c r="T11" s="207">
        <v>69408297</v>
      </c>
      <c r="U11" s="208"/>
      <c r="V11" s="40"/>
      <c r="W11" s="40"/>
      <c r="X11" s="285"/>
      <c r="Y11" s="289"/>
      <c r="Z11" s="363"/>
      <c r="AA11" s="367"/>
      <c r="AB11" s="371"/>
    </row>
    <row r="12" spans="1:28" ht="122.4" customHeight="1" thickBot="1" x14ac:dyDescent="0.3">
      <c r="A12" s="80" t="s">
        <v>41</v>
      </c>
      <c r="B12" s="81" t="s">
        <v>49</v>
      </c>
      <c r="C12" s="81" t="s">
        <v>50</v>
      </c>
      <c r="D12" s="186" t="s">
        <v>51</v>
      </c>
      <c r="E12" s="184" t="s">
        <v>52</v>
      </c>
      <c r="F12" s="82"/>
      <c r="G12" s="137" t="s">
        <v>53</v>
      </c>
      <c r="H12" s="82"/>
      <c r="I12" s="79"/>
      <c r="J12" s="79"/>
      <c r="K12" s="130">
        <v>0</v>
      </c>
      <c r="L12" s="129"/>
      <c r="M12" s="175" t="str">
        <f>IFERROR(IF(L12/K12&gt;100%,100%,L12/K12),"-")</f>
        <v>-</v>
      </c>
      <c r="N12" s="83" t="s">
        <v>54</v>
      </c>
      <c r="O12" s="209">
        <v>128000000</v>
      </c>
      <c r="P12" s="210"/>
      <c r="Q12" s="84"/>
      <c r="R12" s="84"/>
      <c r="S12" s="165">
        <f>SUM(O12:R12)</f>
        <v>128000000</v>
      </c>
      <c r="T12" s="209"/>
      <c r="U12" s="210"/>
      <c r="V12" s="84"/>
      <c r="W12" s="84"/>
      <c r="X12" s="165">
        <f>SUM(T12:W12)</f>
        <v>0</v>
      </c>
      <c r="Y12" s="168">
        <f>IFERROR(X12/S12,"-")</f>
        <v>0</v>
      </c>
      <c r="Z12" s="171">
        <v>0</v>
      </c>
      <c r="AA12" s="177" t="s">
        <v>37</v>
      </c>
      <c r="AB12" s="173" t="s">
        <v>38</v>
      </c>
    </row>
    <row r="13" spans="1:28" ht="114" customHeight="1" thickBot="1" x14ac:dyDescent="0.3">
      <c r="A13" s="12" t="s">
        <v>41</v>
      </c>
      <c r="B13" s="13" t="s">
        <v>49</v>
      </c>
      <c r="C13" s="13" t="s">
        <v>50</v>
      </c>
      <c r="D13" s="14" t="s">
        <v>55</v>
      </c>
      <c r="E13" s="15" t="s">
        <v>56</v>
      </c>
      <c r="F13" s="17"/>
      <c r="G13" s="16" t="s">
        <v>57</v>
      </c>
      <c r="H13" s="17"/>
      <c r="I13" s="18"/>
      <c r="J13" s="18"/>
      <c r="K13" s="19">
        <v>0</v>
      </c>
      <c r="L13" s="20"/>
      <c r="M13" s="21" t="str">
        <f>IFERROR(IF(L13/K13&gt;100%,100%,L13/K13),"-")</f>
        <v>-</v>
      </c>
      <c r="N13" s="22"/>
      <c r="O13" s="211"/>
      <c r="P13" s="212"/>
      <c r="Q13" s="24"/>
      <c r="R13" s="24"/>
      <c r="S13" s="25">
        <f>SUM(O13:R13)</f>
        <v>0</v>
      </c>
      <c r="T13" s="211"/>
      <c r="U13" s="212"/>
      <c r="V13" s="24"/>
      <c r="W13" s="24"/>
      <c r="X13" s="25">
        <f>SUM(T13:W13)</f>
        <v>0</v>
      </c>
      <c r="Y13" s="26" t="str">
        <f>IFERROR(X13/S13,"-")</f>
        <v>-</v>
      </c>
      <c r="Z13" s="23">
        <v>0</v>
      </c>
      <c r="AA13" s="27" t="s">
        <v>37</v>
      </c>
      <c r="AB13" s="28" t="s">
        <v>38</v>
      </c>
    </row>
    <row r="14" spans="1:28" ht="120.75" customHeight="1" thickBot="1" x14ac:dyDescent="0.3">
      <c r="A14" s="43" t="s">
        <v>41</v>
      </c>
      <c r="B14" s="44" t="s">
        <v>49</v>
      </c>
      <c r="C14" s="44" t="s">
        <v>50</v>
      </c>
      <c r="D14" s="185" t="s">
        <v>58</v>
      </c>
      <c r="E14" s="183" t="s">
        <v>59</v>
      </c>
      <c r="F14" s="45"/>
      <c r="G14" s="85" t="s">
        <v>60</v>
      </c>
      <c r="H14" s="45"/>
      <c r="I14" s="46"/>
      <c r="J14" s="46"/>
      <c r="K14" s="47">
        <v>0</v>
      </c>
      <c r="L14" s="48"/>
      <c r="M14" s="174" t="str">
        <f>IFERROR(IF(L14/K14&gt;100%,100%,L14/K14),"-")</f>
        <v>-</v>
      </c>
      <c r="N14" s="49" t="s">
        <v>61</v>
      </c>
      <c r="O14" s="223">
        <v>22204778</v>
      </c>
      <c r="P14" s="213"/>
      <c r="Q14" s="50"/>
      <c r="R14" s="50"/>
      <c r="S14" s="163">
        <f>SUM(O14:R14)</f>
        <v>22204778</v>
      </c>
      <c r="T14" s="223"/>
      <c r="U14" s="213"/>
      <c r="V14" s="50"/>
      <c r="W14" s="50"/>
      <c r="X14" s="163">
        <f>SUM(T14:W14)</f>
        <v>0</v>
      </c>
      <c r="Y14" s="237">
        <f>IFERROR(X14/S14,"-")</f>
        <v>0</v>
      </c>
      <c r="Z14" s="169">
        <v>0</v>
      </c>
      <c r="AA14" s="176" t="s">
        <v>37</v>
      </c>
      <c r="AB14" s="172" t="s">
        <v>38</v>
      </c>
    </row>
    <row r="15" spans="1:28" ht="67.95" customHeight="1" x14ac:dyDescent="0.25">
      <c r="A15" s="387" t="s">
        <v>62</v>
      </c>
      <c r="B15" s="351" t="s">
        <v>63</v>
      </c>
      <c r="C15" s="407" t="s">
        <v>64</v>
      </c>
      <c r="D15" s="348" t="s">
        <v>65</v>
      </c>
      <c r="E15" s="351" t="s">
        <v>66</v>
      </c>
      <c r="F15" s="263">
        <v>20210680010015</v>
      </c>
      <c r="G15" s="261" t="s">
        <v>67</v>
      </c>
      <c r="H15" s="245" t="s">
        <v>68</v>
      </c>
      <c r="I15" s="52"/>
      <c r="J15" s="52"/>
      <c r="K15" s="354">
        <v>1</v>
      </c>
      <c r="L15" s="333">
        <v>1</v>
      </c>
      <c r="M15" s="342">
        <f>IFERROR(IF(L15/K15&gt;100%,100%,L15/K15),"-")</f>
        <v>1</v>
      </c>
      <c r="N15" s="49" t="s">
        <v>69</v>
      </c>
      <c r="O15" s="201">
        <v>1750619788.21</v>
      </c>
      <c r="P15" s="160"/>
      <c r="Q15" s="54"/>
      <c r="R15" s="54"/>
      <c r="S15" s="345">
        <f>SUM(O15:R19)</f>
        <v>1995103853</v>
      </c>
      <c r="T15" s="160">
        <v>1434700926</v>
      </c>
      <c r="U15" s="160"/>
      <c r="V15" s="54"/>
      <c r="W15" s="54"/>
      <c r="X15" s="345">
        <f>SUM(T15:W19)</f>
        <v>1514962169</v>
      </c>
      <c r="Y15" s="375">
        <f>IFERROR(X15/S15,"-")</f>
        <v>0.759340004642856</v>
      </c>
      <c r="Z15" s="384">
        <v>0</v>
      </c>
      <c r="AA15" s="381" t="s">
        <v>37</v>
      </c>
      <c r="AB15" s="357" t="s">
        <v>38</v>
      </c>
    </row>
    <row r="16" spans="1:28" ht="27.6" customHeight="1" x14ac:dyDescent="0.25">
      <c r="A16" s="388"/>
      <c r="B16" s="352"/>
      <c r="C16" s="408"/>
      <c r="D16" s="349"/>
      <c r="E16" s="352"/>
      <c r="F16" s="55"/>
      <c r="G16" s="135" t="s">
        <v>60</v>
      </c>
      <c r="H16" s="56"/>
      <c r="I16" s="57"/>
      <c r="J16" s="57"/>
      <c r="K16" s="355"/>
      <c r="L16" s="334"/>
      <c r="M16" s="343"/>
      <c r="N16" s="53" t="s">
        <v>69</v>
      </c>
      <c r="O16" s="214">
        <v>116083019.79000001</v>
      </c>
      <c r="P16" s="215"/>
      <c r="Q16" s="58"/>
      <c r="R16" s="58"/>
      <c r="S16" s="346"/>
      <c r="T16" s="215"/>
      <c r="U16" s="215"/>
      <c r="V16" s="58"/>
      <c r="W16" s="58"/>
      <c r="X16" s="346"/>
      <c r="Y16" s="376"/>
      <c r="Z16" s="385"/>
      <c r="AA16" s="382"/>
      <c r="AB16" s="358"/>
    </row>
    <row r="17" spans="1:28" ht="91.95" customHeight="1" x14ac:dyDescent="0.25">
      <c r="A17" s="388"/>
      <c r="B17" s="352"/>
      <c r="C17" s="408"/>
      <c r="D17" s="349"/>
      <c r="E17" s="352"/>
      <c r="F17" s="136">
        <v>20200680010059</v>
      </c>
      <c r="G17" s="60" t="s">
        <v>70</v>
      </c>
      <c r="H17" s="246" t="s">
        <v>71</v>
      </c>
      <c r="I17" s="62"/>
      <c r="J17" s="62"/>
      <c r="K17" s="355"/>
      <c r="L17" s="334"/>
      <c r="M17" s="343"/>
      <c r="N17" s="63" t="s">
        <v>72</v>
      </c>
      <c r="O17" s="216">
        <v>80261243</v>
      </c>
      <c r="P17" s="216"/>
      <c r="Q17" s="64"/>
      <c r="R17" s="64"/>
      <c r="S17" s="346"/>
      <c r="T17" s="216">
        <v>80261243</v>
      </c>
      <c r="U17" s="216"/>
      <c r="V17" s="64"/>
      <c r="W17" s="64"/>
      <c r="X17" s="346"/>
      <c r="Y17" s="376"/>
      <c r="Z17" s="385"/>
      <c r="AA17" s="382"/>
      <c r="AB17" s="358"/>
    </row>
    <row r="18" spans="1:28" ht="44.4" customHeight="1" x14ac:dyDescent="0.25">
      <c r="A18" s="388"/>
      <c r="B18" s="352"/>
      <c r="C18" s="408"/>
      <c r="D18" s="349"/>
      <c r="E18" s="352"/>
      <c r="F18" s="59"/>
      <c r="G18" s="243" t="s">
        <v>195</v>
      </c>
      <c r="H18" s="246"/>
      <c r="I18" s="62"/>
      <c r="J18" s="65"/>
      <c r="K18" s="355"/>
      <c r="L18" s="334"/>
      <c r="M18" s="343"/>
      <c r="N18" s="63" t="s">
        <v>72</v>
      </c>
      <c r="O18" s="216">
        <v>48139802</v>
      </c>
      <c r="P18" s="216"/>
      <c r="Q18" s="64"/>
      <c r="R18" s="64"/>
      <c r="S18" s="346"/>
      <c r="T18" s="216"/>
      <c r="U18" s="216"/>
      <c r="V18" s="64"/>
      <c r="W18" s="64"/>
      <c r="X18" s="346"/>
      <c r="Y18" s="376"/>
      <c r="Z18" s="385"/>
      <c r="AA18" s="382"/>
      <c r="AB18" s="358"/>
    </row>
    <row r="19" spans="1:28" ht="65.400000000000006" customHeight="1" thickBot="1" x14ac:dyDescent="0.3">
      <c r="A19" s="388"/>
      <c r="B19" s="352"/>
      <c r="C19" s="408"/>
      <c r="D19" s="350"/>
      <c r="E19" s="353"/>
      <c r="F19" s="269"/>
      <c r="G19" s="137" t="s">
        <v>73</v>
      </c>
      <c r="H19" s="265"/>
      <c r="I19" s="79"/>
      <c r="J19" s="270"/>
      <c r="K19" s="356"/>
      <c r="L19" s="335"/>
      <c r="M19" s="344"/>
      <c r="N19" s="83"/>
      <c r="O19" s="209"/>
      <c r="P19" s="209"/>
      <c r="Q19" s="239"/>
      <c r="R19" s="239"/>
      <c r="S19" s="347"/>
      <c r="T19" s="209"/>
      <c r="U19" s="209"/>
      <c r="V19" s="239"/>
      <c r="W19" s="239"/>
      <c r="X19" s="347"/>
      <c r="Y19" s="377"/>
      <c r="Z19" s="386"/>
      <c r="AA19" s="383"/>
      <c r="AB19" s="359"/>
    </row>
    <row r="20" spans="1:28" ht="63" customHeight="1" x14ac:dyDescent="0.25">
      <c r="A20" s="316" t="s">
        <v>62</v>
      </c>
      <c r="B20" s="320" t="s">
        <v>63</v>
      </c>
      <c r="C20" s="294" t="s">
        <v>74</v>
      </c>
      <c r="D20" s="325" t="s">
        <v>75</v>
      </c>
      <c r="E20" s="329" t="s">
        <v>76</v>
      </c>
      <c r="F20" s="133">
        <v>20200680010083</v>
      </c>
      <c r="G20" s="30" t="s">
        <v>77</v>
      </c>
      <c r="H20" s="245" t="s">
        <v>78</v>
      </c>
      <c r="I20" s="31"/>
      <c r="J20" s="68"/>
      <c r="K20" s="397">
        <v>40000</v>
      </c>
      <c r="L20" s="401">
        <f>2672+1601</f>
        <v>4273</v>
      </c>
      <c r="M20" s="310">
        <f>IFERROR(IF(L20/K20&gt;100%,100%,L20/K20),"-")</f>
        <v>0.106825</v>
      </c>
      <c r="N20" s="69" t="s">
        <v>79</v>
      </c>
      <c r="O20" s="217">
        <v>389814494</v>
      </c>
      <c r="P20" s="217">
        <v>88687399.159999996</v>
      </c>
      <c r="Q20" s="69"/>
      <c r="R20" s="69"/>
      <c r="S20" s="338">
        <f>SUM(O20:R39)</f>
        <v>29362806472.02</v>
      </c>
      <c r="T20" s="217">
        <v>355292091</v>
      </c>
      <c r="U20" s="217">
        <v>56565934</v>
      </c>
      <c r="V20" s="69"/>
      <c r="W20" s="69"/>
      <c r="X20" s="372">
        <f>SUM(T20:W39)</f>
        <v>2078798237.05</v>
      </c>
      <c r="Y20" s="375">
        <f>IFERROR(X20/S20,"-")</f>
        <v>7.0796987305382392E-2</v>
      </c>
      <c r="Z20" s="378">
        <v>0</v>
      </c>
      <c r="AA20" s="381" t="s">
        <v>37</v>
      </c>
      <c r="AB20" s="357" t="s">
        <v>38</v>
      </c>
    </row>
    <row r="21" spans="1:28" ht="100.2" customHeight="1" x14ac:dyDescent="0.25">
      <c r="A21" s="317"/>
      <c r="B21" s="321"/>
      <c r="C21" s="296"/>
      <c r="D21" s="326"/>
      <c r="E21" s="330"/>
      <c r="F21" s="136">
        <v>20200680010089</v>
      </c>
      <c r="G21" s="60" t="s">
        <v>80</v>
      </c>
      <c r="H21" s="246" t="s">
        <v>81</v>
      </c>
      <c r="I21" s="70"/>
      <c r="J21" s="71"/>
      <c r="K21" s="399"/>
      <c r="L21" s="403"/>
      <c r="M21" s="312"/>
      <c r="N21" s="72" t="s">
        <v>82</v>
      </c>
      <c r="O21" s="218">
        <v>732098782</v>
      </c>
      <c r="P21" s="218"/>
      <c r="Q21" s="72"/>
      <c r="R21" s="72"/>
      <c r="S21" s="339"/>
      <c r="T21" s="218">
        <v>658085546</v>
      </c>
      <c r="U21" s="218"/>
      <c r="V21" s="72"/>
      <c r="W21" s="72"/>
      <c r="X21" s="373"/>
      <c r="Y21" s="376"/>
      <c r="Z21" s="379"/>
      <c r="AA21" s="382"/>
      <c r="AB21" s="358"/>
    </row>
    <row r="22" spans="1:28" ht="102" customHeight="1" x14ac:dyDescent="0.25">
      <c r="A22" s="317"/>
      <c r="B22" s="321"/>
      <c r="C22" s="296"/>
      <c r="D22" s="326"/>
      <c r="E22" s="330"/>
      <c r="F22" s="136">
        <v>20200680010093</v>
      </c>
      <c r="G22" s="60" t="s">
        <v>83</v>
      </c>
      <c r="H22" s="246" t="s">
        <v>84</v>
      </c>
      <c r="I22" s="70"/>
      <c r="J22" s="71"/>
      <c r="K22" s="399"/>
      <c r="L22" s="403"/>
      <c r="M22" s="312"/>
      <c r="N22" s="72" t="s">
        <v>85</v>
      </c>
      <c r="O22" s="218">
        <v>867728401</v>
      </c>
      <c r="P22" s="218"/>
      <c r="Q22" s="72"/>
      <c r="R22" s="72"/>
      <c r="S22" s="339"/>
      <c r="T22" s="218">
        <v>829015863.20000005</v>
      </c>
      <c r="U22" s="218"/>
      <c r="V22" s="72"/>
      <c r="W22" s="72"/>
      <c r="X22" s="373"/>
      <c r="Y22" s="376"/>
      <c r="Z22" s="379"/>
      <c r="AA22" s="382"/>
      <c r="AB22" s="358"/>
    </row>
    <row r="23" spans="1:28" ht="77.400000000000006" customHeight="1" x14ac:dyDescent="0.25">
      <c r="A23" s="317"/>
      <c r="B23" s="321"/>
      <c r="C23" s="296"/>
      <c r="D23" s="326"/>
      <c r="E23" s="330"/>
      <c r="F23" s="136">
        <v>20210680010011</v>
      </c>
      <c r="G23" s="60" t="s">
        <v>86</v>
      </c>
      <c r="H23" s="246" t="s">
        <v>87</v>
      </c>
      <c r="I23" s="70"/>
      <c r="J23" s="71"/>
      <c r="K23" s="399"/>
      <c r="L23" s="403"/>
      <c r="M23" s="312"/>
      <c r="N23" s="72"/>
      <c r="O23" s="218"/>
      <c r="P23" s="218"/>
      <c r="Q23" s="72"/>
      <c r="R23" s="72"/>
      <c r="S23" s="339"/>
      <c r="T23" s="218"/>
      <c r="U23" s="218"/>
      <c r="V23" s="72"/>
      <c r="W23" s="72"/>
      <c r="X23" s="373"/>
      <c r="Y23" s="376"/>
      <c r="Z23" s="379"/>
      <c r="AA23" s="382"/>
      <c r="AB23" s="358"/>
    </row>
    <row r="24" spans="1:28" ht="70.95" customHeight="1" x14ac:dyDescent="0.25">
      <c r="A24" s="317"/>
      <c r="B24" s="321"/>
      <c r="C24" s="296"/>
      <c r="D24" s="326"/>
      <c r="E24" s="330"/>
      <c r="F24" s="59">
        <v>20210680010013</v>
      </c>
      <c r="G24" s="60" t="s">
        <v>88</v>
      </c>
      <c r="H24" s="246" t="s">
        <v>89</v>
      </c>
      <c r="I24" s="70"/>
      <c r="J24" s="71"/>
      <c r="K24" s="399"/>
      <c r="L24" s="403"/>
      <c r="M24" s="312"/>
      <c r="N24" s="72" t="s">
        <v>90</v>
      </c>
      <c r="O24" s="218">
        <v>94976390.849999994</v>
      </c>
      <c r="P24" s="218"/>
      <c r="Q24" s="72"/>
      <c r="R24" s="72"/>
      <c r="S24" s="339"/>
      <c r="T24" s="218">
        <v>94976390.849999994</v>
      </c>
      <c r="U24" s="218"/>
      <c r="V24" s="72"/>
      <c r="W24" s="72"/>
      <c r="X24" s="373"/>
      <c r="Y24" s="376"/>
      <c r="Z24" s="379"/>
      <c r="AA24" s="382"/>
      <c r="AB24" s="358"/>
    </row>
    <row r="25" spans="1:28" ht="31.95" customHeight="1" x14ac:dyDescent="0.25">
      <c r="A25" s="317"/>
      <c r="B25" s="321"/>
      <c r="C25" s="296"/>
      <c r="D25" s="326"/>
      <c r="E25" s="330"/>
      <c r="F25" s="59"/>
      <c r="G25" s="243" t="s">
        <v>60</v>
      </c>
      <c r="H25" s="246"/>
      <c r="I25" s="70"/>
      <c r="J25" s="71"/>
      <c r="K25" s="399"/>
      <c r="L25" s="403"/>
      <c r="M25" s="312"/>
      <c r="N25" s="72" t="s">
        <v>90</v>
      </c>
      <c r="O25" s="218">
        <f>95000000-O24</f>
        <v>23609.15000000596</v>
      </c>
      <c r="P25" s="218"/>
      <c r="Q25" s="72"/>
      <c r="R25" s="72"/>
      <c r="S25" s="339"/>
      <c r="T25" s="218"/>
      <c r="U25" s="218"/>
      <c r="V25" s="72"/>
      <c r="W25" s="72"/>
      <c r="X25" s="373"/>
      <c r="Y25" s="376"/>
      <c r="Z25" s="379"/>
      <c r="AA25" s="382"/>
      <c r="AB25" s="358"/>
    </row>
    <row r="26" spans="1:28" ht="49.95" customHeight="1" x14ac:dyDescent="0.25">
      <c r="A26" s="317"/>
      <c r="B26" s="321"/>
      <c r="C26" s="296"/>
      <c r="D26" s="326"/>
      <c r="E26" s="330"/>
      <c r="F26" s="59"/>
      <c r="G26" s="243" t="s">
        <v>91</v>
      </c>
      <c r="H26" s="246"/>
      <c r="I26" s="70"/>
      <c r="J26" s="71"/>
      <c r="K26" s="399"/>
      <c r="L26" s="403"/>
      <c r="M26" s="312"/>
      <c r="N26" s="72" t="s">
        <v>182</v>
      </c>
      <c r="O26" s="218">
        <v>1146500788.8599999</v>
      </c>
      <c r="P26" s="218"/>
      <c r="Q26" s="72"/>
      <c r="R26" s="72"/>
      <c r="S26" s="339"/>
      <c r="T26" s="218"/>
      <c r="U26" s="218"/>
      <c r="V26" s="72"/>
      <c r="W26" s="72"/>
      <c r="X26" s="373"/>
      <c r="Y26" s="376"/>
      <c r="Z26" s="379"/>
      <c r="AA26" s="382"/>
      <c r="AB26" s="358"/>
    </row>
    <row r="27" spans="1:28" ht="72" customHeight="1" x14ac:dyDescent="0.25">
      <c r="A27" s="317"/>
      <c r="B27" s="321"/>
      <c r="C27" s="296"/>
      <c r="D27" s="326"/>
      <c r="E27" s="330"/>
      <c r="F27" s="59"/>
      <c r="G27" s="243" t="s">
        <v>92</v>
      </c>
      <c r="H27" s="246"/>
      <c r="I27" s="70"/>
      <c r="J27" s="71"/>
      <c r="K27" s="399"/>
      <c r="L27" s="403"/>
      <c r="M27" s="312"/>
      <c r="N27" s="72" t="s">
        <v>93</v>
      </c>
      <c r="O27" s="219">
        <v>530557116</v>
      </c>
      <c r="P27" s="220"/>
      <c r="Q27" s="73"/>
      <c r="R27" s="73"/>
      <c r="S27" s="339"/>
      <c r="T27" s="220"/>
      <c r="U27" s="220"/>
      <c r="V27" s="73"/>
      <c r="W27" s="73"/>
      <c r="X27" s="373"/>
      <c r="Y27" s="376"/>
      <c r="Z27" s="379"/>
      <c r="AA27" s="382"/>
      <c r="AB27" s="358"/>
    </row>
    <row r="28" spans="1:28" ht="75" customHeight="1" x14ac:dyDescent="0.25">
      <c r="A28" s="317"/>
      <c r="B28" s="321"/>
      <c r="C28" s="296"/>
      <c r="D28" s="326"/>
      <c r="E28" s="330"/>
      <c r="F28" s="59"/>
      <c r="G28" s="243" t="s">
        <v>94</v>
      </c>
      <c r="H28" s="246"/>
      <c r="I28" s="70"/>
      <c r="J28" s="71"/>
      <c r="K28" s="399"/>
      <c r="L28" s="403"/>
      <c r="M28" s="312"/>
      <c r="N28" s="72"/>
      <c r="O28" s="220"/>
      <c r="P28" s="220"/>
      <c r="Q28" s="73"/>
      <c r="R28" s="73"/>
      <c r="S28" s="339"/>
      <c r="T28" s="220"/>
      <c r="U28" s="220"/>
      <c r="V28" s="73"/>
      <c r="W28" s="73"/>
      <c r="X28" s="373"/>
      <c r="Y28" s="376"/>
      <c r="Z28" s="379"/>
      <c r="AA28" s="382"/>
      <c r="AB28" s="358"/>
    </row>
    <row r="29" spans="1:28" ht="92.4" customHeight="1" x14ac:dyDescent="0.25">
      <c r="A29" s="317"/>
      <c r="B29" s="321"/>
      <c r="C29" s="296"/>
      <c r="D29" s="326"/>
      <c r="E29" s="330"/>
      <c r="F29" s="254">
        <v>20210680010028</v>
      </c>
      <c r="G29" s="255" t="s">
        <v>95</v>
      </c>
      <c r="H29" s="246"/>
      <c r="I29" s="70"/>
      <c r="J29" s="71"/>
      <c r="K29" s="399"/>
      <c r="L29" s="403"/>
      <c r="M29" s="312"/>
      <c r="N29" s="72" t="s">
        <v>96</v>
      </c>
      <c r="O29" s="220">
        <v>1234550713.8599999</v>
      </c>
      <c r="P29" s="220"/>
      <c r="Q29" s="73"/>
      <c r="R29" s="73"/>
      <c r="S29" s="339"/>
      <c r="T29" s="220"/>
      <c r="U29" s="220"/>
      <c r="V29" s="73"/>
      <c r="W29" s="73"/>
      <c r="X29" s="373"/>
      <c r="Y29" s="376"/>
      <c r="Z29" s="379"/>
      <c r="AA29" s="382"/>
      <c r="AB29" s="358"/>
    </row>
    <row r="30" spans="1:28" ht="39.75" customHeight="1" x14ac:dyDescent="0.25">
      <c r="A30" s="317"/>
      <c r="B30" s="321"/>
      <c r="C30" s="296"/>
      <c r="D30" s="326"/>
      <c r="E30" s="330"/>
      <c r="F30" s="254"/>
      <c r="G30" s="255" t="s">
        <v>60</v>
      </c>
      <c r="H30" s="246"/>
      <c r="I30" s="70"/>
      <c r="J30" s="71"/>
      <c r="K30" s="399"/>
      <c r="L30" s="403"/>
      <c r="M30" s="312"/>
      <c r="N30" s="72"/>
      <c r="O30" s="220">
        <v>97314088.140000001</v>
      </c>
      <c r="P30" s="220"/>
      <c r="Q30" s="73"/>
      <c r="R30" s="73"/>
      <c r="S30" s="339"/>
      <c r="T30" s="220"/>
      <c r="U30" s="220"/>
      <c r="V30" s="73"/>
      <c r="W30" s="73"/>
      <c r="X30" s="373"/>
      <c r="Y30" s="376"/>
      <c r="Z30" s="379"/>
      <c r="AA30" s="382"/>
      <c r="AB30" s="358"/>
    </row>
    <row r="31" spans="1:28" ht="100.2" customHeight="1" x14ac:dyDescent="0.25">
      <c r="A31" s="317"/>
      <c r="B31" s="321"/>
      <c r="C31" s="296"/>
      <c r="D31" s="326"/>
      <c r="E31" s="330"/>
      <c r="F31" s="59"/>
      <c r="G31" s="243" t="s">
        <v>97</v>
      </c>
      <c r="H31" s="246"/>
      <c r="I31" s="70"/>
      <c r="J31" s="71"/>
      <c r="K31" s="399"/>
      <c r="L31" s="403"/>
      <c r="M31" s="312"/>
      <c r="N31" s="72"/>
      <c r="O31" s="220"/>
      <c r="P31" s="220"/>
      <c r="Q31" s="73"/>
      <c r="R31" s="73"/>
      <c r="S31" s="339"/>
      <c r="T31" s="220"/>
      <c r="U31" s="220"/>
      <c r="V31" s="73"/>
      <c r="W31" s="73"/>
      <c r="X31" s="373"/>
      <c r="Y31" s="376"/>
      <c r="Z31" s="379"/>
      <c r="AA31" s="382"/>
      <c r="AB31" s="358"/>
    </row>
    <row r="32" spans="1:28" ht="100.2" customHeight="1" x14ac:dyDescent="0.25">
      <c r="A32" s="317"/>
      <c r="B32" s="321"/>
      <c r="C32" s="296"/>
      <c r="D32" s="326"/>
      <c r="E32" s="330"/>
      <c r="F32" s="59"/>
      <c r="G32" s="243" t="s">
        <v>60</v>
      </c>
      <c r="H32" s="246"/>
      <c r="I32" s="70"/>
      <c r="J32" s="71"/>
      <c r="K32" s="399"/>
      <c r="L32" s="403"/>
      <c r="M32" s="312"/>
      <c r="N32" s="72" t="s">
        <v>196</v>
      </c>
      <c r="O32" s="220">
        <v>1555449996</v>
      </c>
      <c r="P32" s="220"/>
      <c r="Q32" s="73"/>
      <c r="R32" s="73"/>
      <c r="S32" s="339"/>
      <c r="T32" s="220"/>
      <c r="U32" s="220"/>
      <c r="V32" s="73"/>
      <c r="W32" s="73"/>
      <c r="X32" s="373"/>
      <c r="Y32" s="376"/>
      <c r="Z32" s="379"/>
      <c r="AA32" s="382"/>
      <c r="AB32" s="358"/>
    </row>
    <row r="33" spans="1:28" ht="74.400000000000006" customHeight="1" x14ac:dyDescent="0.25">
      <c r="A33" s="317"/>
      <c r="B33" s="321"/>
      <c r="C33" s="296"/>
      <c r="D33" s="326"/>
      <c r="E33" s="330"/>
      <c r="F33" s="254">
        <v>20210680010024</v>
      </c>
      <c r="G33" s="255" t="s">
        <v>193</v>
      </c>
      <c r="H33" s="246"/>
      <c r="I33" s="70"/>
      <c r="J33" s="71"/>
      <c r="K33" s="399"/>
      <c r="L33" s="403"/>
      <c r="M33" s="312"/>
      <c r="N33" s="72" t="s">
        <v>194</v>
      </c>
      <c r="O33" s="220">
        <v>17240869934</v>
      </c>
      <c r="P33" s="220"/>
      <c r="Q33" s="73"/>
      <c r="R33" s="73"/>
      <c r="S33" s="339"/>
      <c r="T33" s="220"/>
      <c r="U33" s="220"/>
      <c r="V33" s="73"/>
      <c r="W33" s="73"/>
      <c r="X33" s="373"/>
      <c r="Y33" s="376"/>
      <c r="Z33" s="379"/>
      <c r="AA33" s="382"/>
      <c r="AB33" s="358"/>
    </row>
    <row r="34" spans="1:28" ht="39.75" customHeight="1" x14ac:dyDescent="0.25">
      <c r="A34" s="317"/>
      <c r="B34" s="321"/>
      <c r="C34" s="296"/>
      <c r="D34" s="326"/>
      <c r="E34" s="330"/>
      <c r="F34" s="254"/>
      <c r="G34" s="255" t="s">
        <v>60</v>
      </c>
      <c r="H34" s="246"/>
      <c r="I34" s="70"/>
      <c r="J34" s="71"/>
      <c r="K34" s="399"/>
      <c r="L34" s="403"/>
      <c r="M34" s="312"/>
      <c r="N34" s="72" t="s">
        <v>194</v>
      </c>
      <c r="O34" s="220">
        <v>563789262</v>
      </c>
      <c r="P34" s="220"/>
      <c r="Q34" s="73"/>
      <c r="R34" s="73"/>
      <c r="S34" s="339"/>
      <c r="T34" s="220"/>
      <c r="U34" s="220"/>
      <c r="V34" s="73"/>
      <c r="W34" s="73"/>
      <c r="X34" s="373"/>
      <c r="Y34" s="376"/>
      <c r="Z34" s="379"/>
      <c r="AA34" s="382"/>
      <c r="AB34" s="358"/>
    </row>
    <row r="35" spans="1:28" ht="44.4" customHeight="1" x14ac:dyDescent="0.25">
      <c r="A35" s="317"/>
      <c r="B35" s="321"/>
      <c r="C35" s="296"/>
      <c r="D35" s="326"/>
      <c r="E35" s="330"/>
      <c r="F35" s="59"/>
      <c r="G35" s="243" t="s">
        <v>60</v>
      </c>
      <c r="H35" s="246"/>
      <c r="I35" s="70"/>
      <c r="J35" s="71"/>
      <c r="K35" s="399"/>
      <c r="L35" s="403"/>
      <c r="M35" s="312"/>
      <c r="N35" s="72" t="s">
        <v>98</v>
      </c>
      <c r="O35" s="220"/>
      <c r="P35" s="220"/>
      <c r="Q35" s="73"/>
      <c r="R35" s="220">
        <v>248371795</v>
      </c>
      <c r="S35" s="339"/>
      <c r="T35" s="220"/>
      <c r="U35" s="220"/>
      <c r="V35" s="73"/>
      <c r="W35" s="73"/>
      <c r="X35" s="373"/>
      <c r="Y35" s="376"/>
      <c r="Z35" s="379"/>
      <c r="AA35" s="382"/>
      <c r="AB35" s="358"/>
    </row>
    <row r="36" spans="1:28" ht="44.4" customHeight="1" x14ac:dyDescent="0.25">
      <c r="A36" s="317"/>
      <c r="B36" s="321"/>
      <c r="C36" s="296"/>
      <c r="D36" s="326"/>
      <c r="E36" s="330"/>
      <c r="F36" s="59"/>
      <c r="G36" s="243" t="s">
        <v>197</v>
      </c>
      <c r="H36" s="246"/>
      <c r="I36" s="70"/>
      <c r="J36" s="71"/>
      <c r="K36" s="399"/>
      <c r="L36" s="403"/>
      <c r="M36" s="312"/>
      <c r="N36" s="72" t="s">
        <v>198</v>
      </c>
      <c r="O36" s="220">
        <f>610000000+138279379</f>
        <v>748279379</v>
      </c>
      <c r="P36" s="220"/>
      <c r="Q36" s="73"/>
      <c r="R36" s="220"/>
      <c r="S36" s="339"/>
      <c r="T36" s="220"/>
      <c r="U36" s="220"/>
      <c r="V36" s="73"/>
      <c r="W36" s="73"/>
      <c r="X36" s="373"/>
      <c r="Y36" s="376"/>
      <c r="Z36" s="379"/>
      <c r="AA36" s="382"/>
      <c r="AB36" s="358"/>
    </row>
    <row r="37" spans="1:28" ht="70.95" customHeight="1" x14ac:dyDescent="0.25">
      <c r="A37" s="317"/>
      <c r="B37" s="321"/>
      <c r="C37" s="296"/>
      <c r="D37" s="326"/>
      <c r="E37" s="330"/>
      <c r="F37" s="136">
        <v>2021680010011</v>
      </c>
      <c r="G37" s="60" t="s">
        <v>99</v>
      </c>
      <c r="H37" s="246" t="s">
        <v>100</v>
      </c>
      <c r="I37" s="70"/>
      <c r="J37" s="71"/>
      <c r="K37" s="399"/>
      <c r="L37" s="403"/>
      <c r="M37" s="312"/>
      <c r="N37" s="72" t="s">
        <v>98</v>
      </c>
      <c r="O37" s="220"/>
      <c r="P37" s="220"/>
      <c r="Q37" s="73"/>
      <c r="R37" s="220">
        <v>3726948730</v>
      </c>
      <c r="S37" s="339"/>
      <c r="T37" s="220"/>
      <c r="U37" s="220"/>
      <c r="V37" s="73"/>
      <c r="W37" s="73"/>
      <c r="X37" s="373"/>
      <c r="Y37" s="376"/>
      <c r="Z37" s="379"/>
      <c r="AA37" s="382"/>
      <c r="AB37" s="358"/>
    </row>
    <row r="38" spans="1:28" ht="45" customHeight="1" x14ac:dyDescent="0.25">
      <c r="A38" s="318"/>
      <c r="B38" s="322"/>
      <c r="C38" s="324"/>
      <c r="D38" s="327"/>
      <c r="E38" s="331"/>
      <c r="F38" s="256"/>
      <c r="G38" s="257" t="s">
        <v>60</v>
      </c>
      <c r="H38" s="74"/>
      <c r="I38" s="70"/>
      <c r="J38" s="71"/>
      <c r="K38" s="399"/>
      <c r="L38" s="403"/>
      <c r="M38" s="312"/>
      <c r="N38" s="260" t="s">
        <v>192</v>
      </c>
      <c r="O38" s="220">
        <v>24309102.030000001</v>
      </c>
      <c r="P38" s="220"/>
      <c r="Q38" s="199"/>
      <c r="R38" s="199"/>
      <c r="S38" s="340"/>
      <c r="T38" s="221">
        <v>12325921.029999999</v>
      </c>
      <c r="U38" s="221"/>
      <c r="V38" s="199"/>
      <c r="W38" s="199"/>
      <c r="X38" s="373"/>
      <c r="Y38" s="376"/>
      <c r="Z38" s="379"/>
      <c r="AA38" s="382"/>
      <c r="AB38" s="358"/>
    </row>
    <row r="39" spans="1:28" ht="68.400000000000006" customHeight="1" thickBot="1" x14ac:dyDescent="0.3">
      <c r="A39" s="319"/>
      <c r="B39" s="323"/>
      <c r="C39" s="297"/>
      <c r="D39" s="328"/>
      <c r="E39" s="332"/>
      <c r="F39" s="258">
        <v>20210680010025</v>
      </c>
      <c r="G39" s="259" t="s">
        <v>199</v>
      </c>
      <c r="H39" s="247"/>
      <c r="I39" s="39"/>
      <c r="J39" s="77"/>
      <c r="K39" s="438"/>
      <c r="L39" s="437"/>
      <c r="M39" s="313"/>
      <c r="N39" s="76" t="s">
        <v>185</v>
      </c>
      <c r="O39" s="222">
        <v>72536490.969999999</v>
      </c>
      <c r="P39" s="222"/>
      <c r="Q39" s="78"/>
      <c r="R39" s="78"/>
      <c r="S39" s="341"/>
      <c r="T39" s="222">
        <v>72536490.969999999</v>
      </c>
      <c r="U39" s="222"/>
      <c r="V39" s="78"/>
      <c r="W39" s="78"/>
      <c r="X39" s="374"/>
      <c r="Y39" s="377"/>
      <c r="Z39" s="380"/>
      <c r="AA39" s="383"/>
      <c r="AB39" s="359"/>
    </row>
    <row r="40" spans="1:28" ht="118.2" customHeight="1" thickBot="1" x14ac:dyDescent="0.3">
      <c r="A40" s="80" t="s">
        <v>62</v>
      </c>
      <c r="B40" s="81" t="s">
        <v>63</v>
      </c>
      <c r="C40" s="81" t="s">
        <v>74</v>
      </c>
      <c r="D40" s="186" t="s">
        <v>101</v>
      </c>
      <c r="E40" s="184" t="s">
        <v>102</v>
      </c>
      <c r="F40" s="82"/>
      <c r="G40" s="137" t="s">
        <v>103</v>
      </c>
      <c r="H40" s="82"/>
      <c r="I40" s="79"/>
      <c r="J40" s="79"/>
      <c r="K40" s="130">
        <v>0</v>
      </c>
      <c r="L40" s="129"/>
      <c r="M40" s="175" t="str">
        <f>IFERROR(IF(L40/K40&gt;100%,100%,L40/K40),"-")</f>
        <v>-</v>
      </c>
      <c r="N40" s="83" t="s">
        <v>104</v>
      </c>
      <c r="O40" s="209">
        <v>530557116</v>
      </c>
      <c r="P40" s="210"/>
      <c r="Q40" s="84"/>
      <c r="R40" s="84"/>
      <c r="S40" s="165">
        <f>SUM(O40:R40)</f>
        <v>530557116</v>
      </c>
      <c r="T40" s="209"/>
      <c r="U40" s="210"/>
      <c r="V40" s="84"/>
      <c r="W40" s="84"/>
      <c r="X40" s="165">
        <f>SUM(T40:W40)</f>
        <v>0</v>
      </c>
      <c r="Y40" s="168">
        <f>IFERROR(X40/S40,"-")</f>
        <v>0</v>
      </c>
      <c r="Z40" s="171">
        <v>0</v>
      </c>
      <c r="AA40" s="177" t="s">
        <v>37</v>
      </c>
      <c r="AB40" s="173" t="s">
        <v>38</v>
      </c>
    </row>
    <row r="41" spans="1:28" ht="136.94999999999999" customHeight="1" thickBot="1" x14ac:dyDescent="0.3">
      <c r="A41" s="43" t="s">
        <v>62</v>
      </c>
      <c r="B41" s="44" t="s">
        <v>63</v>
      </c>
      <c r="C41" s="44" t="s">
        <v>105</v>
      </c>
      <c r="D41" s="185" t="s">
        <v>106</v>
      </c>
      <c r="E41" s="183" t="s">
        <v>107</v>
      </c>
      <c r="F41" s="45"/>
      <c r="G41" s="85" t="s">
        <v>57</v>
      </c>
      <c r="H41" s="45"/>
      <c r="I41" s="46"/>
      <c r="J41" s="46"/>
      <c r="K41" s="47">
        <v>0</v>
      </c>
      <c r="L41" s="48"/>
      <c r="M41" s="174" t="str">
        <f>IFERROR(IF(L41/K41&gt;100%,100%,L41/K41),"-")</f>
        <v>-</v>
      </c>
      <c r="N41" s="49"/>
      <c r="O41" s="223"/>
      <c r="P41" s="213"/>
      <c r="Q41" s="50"/>
      <c r="R41" s="50"/>
      <c r="S41" s="163">
        <f>SUM(O41:R41)</f>
        <v>0</v>
      </c>
      <c r="T41" s="223"/>
      <c r="U41" s="213"/>
      <c r="V41" s="50"/>
      <c r="W41" s="50"/>
      <c r="X41" s="163">
        <f>SUM(T41:W41)</f>
        <v>0</v>
      </c>
      <c r="Y41" s="167" t="str">
        <f>IFERROR(X41/S41,"-")</f>
        <v>-</v>
      </c>
      <c r="Z41" s="169">
        <v>0</v>
      </c>
      <c r="AA41" s="176" t="s">
        <v>37</v>
      </c>
      <c r="AB41" s="172" t="s">
        <v>38</v>
      </c>
    </row>
    <row r="42" spans="1:28" ht="137.25" customHeight="1" x14ac:dyDescent="0.25">
      <c r="A42" s="316" t="s">
        <v>62</v>
      </c>
      <c r="B42" s="294" t="s">
        <v>63</v>
      </c>
      <c r="C42" s="294" t="s">
        <v>105</v>
      </c>
      <c r="D42" s="325" t="s">
        <v>108</v>
      </c>
      <c r="E42" s="294" t="s">
        <v>109</v>
      </c>
      <c r="F42" s="263">
        <v>20210680010029</v>
      </c>
      <c r="G42" s="261" t="s">
        <v>188</v>
      </c>
      <c r="H42" s="86"/>
      <c r="I42" s="31"/>
      <c r="J42" s="31"/>
      <c r="K42" s="443">
        <v>24500</v>
      </c>
      <c r="L42" s="440"/>
      <c r="M42" s="342">
        <f>IFERROR(IF(L42/K42&gt;100%,100%,L42/K42),"-")</f>
        <v>0</v>
      </c>
      <c r="N42" s="32" t="s">
        <v>110</v>
      </c>
      <c r="O42" s="201">
        <v>481911706</v>
      </c>
      <c r="P42" s="202"/>
      <c r="Q42" s="33"/>
      <c r="R42" s="33"/>
      <c r="S42" s="282">
        <f>SUM(O42:R46)</f>
        <v>26061667877.25</v>
      </c>
      <c r="T42" s="201"/>
      <c r="U42" s="202"/>
      <c r="V42" s="33"/>
      <c r="W42" s="33"/>
      <c r="X42" s="282">
        <f>SUM(T42:W46)</f>
        <v>0</v>
      </c>
      <c r="Y42" s="375">
        <f>IFERROR(X42/S42,"-")</f>
        <v>0</v>
      </c>
      <c r="Z42" s="384">
        <v>0</v>
      </c>
      <c r="AA42" s="381" t="s">
        <v>37</v>
      </c>
      <c r="AB42" s="357" t="s">
        <v>38</v>
      </c>
    </row>
    <row r="43" spans="1:28" ht="36" customHeight="1" x14ac:dyDescent="0.25">
      <c r="A43" s="390"/>
      <c r="B43" s="295"/>
      <c r="C43" s="295"/>
      <c r="D43" s="406"/>
      <c r="E43" s="295"/>
      <c r="F43" s="254"/>
      <c r="G43" s="262" t="s">
        <v>60</v>
      </c>
      <c r="H43" s="195"/>
      <c r="I43" s="196"/>
      <c r="J43" s="196"/>
      <c r="K43" s="444"/>
      <c r="L43" s="441"/>
      <c r="M43" s="343"/>
      <c r="N43" s="91"/>
      <c r="O43" s="203">
        <v>21088294</v>
      </c>
      <c r="P43" s="204"/>
      <c r="Q43" s="197"/>
      <c r="R43" s="197"/>
      <c r="S43" s="283"/>
      <c r="T43" s="203"/>
      <c r="U43" s="204"/>
      <c r="V43" s="197"/>
      <c r="W43" s="197"/>
      <c r="X43" s="283"/>
      <c r="Y43" s="376"/>
      <c r="Z43" s="385"/>
      <c r="AA43" s="382"/>
      <c r="AB43" s="358"/>
    </row>
    <row r="44" spans="1:28" ht="67.5" customHeight="1" x14ac:dyDescent="0.25">
      <c r="A44" s="317"/>
      <c r="B44" s="296"/>
      <c r="C44" s="296"/>
      <c r="D44" s="326"/>
      <c r="E44" s="296"/>
      <c r="F44" s="144"/>
      <c r="G44" s="243" t="s">
        <v>60</v>
      </c>
      <c r="H44" s="145"/>
      <c r="I44" s="70"/>
      <c r="J44" s="70"/>
      <c r="K44" s="444"/>
      <c r="L44" s="441"/>
      <c r="M44" s="343"/>
      <c r="N44" s="63" t="s">
        <v>183</v>
      </c>
      <c r="O44" s="205">
        <v>422304704</v>
      </c>
      <c r="P44" s="206"/>
      <c r="Q44" s="146"/>
      <c r="R44" s="228">
        <v>2841000462</v>
      </c>
      <c r="S44" s="284"/>
      <c r="T44" s="205"/>
      <c r="U44" s="206"/>
      <c r="V44" s="146"/>
      <c r="W44" s="146"/>
      <c r="X44" s="284"/>
      <c r="Y44" s="376"/>
      <c r="Z44" s="385"/>
      <c r="AA44" s="382"/>
      <c r="AB44" s="358"/>
    </row>
    <row r="45" spans="1:28" ht="77.400000000000006" customHeight="1" x14ac:dyDescent="0.25">
      <c r="A45" s="317"/>
      <c r="B45" s="296"/>
      <c r="C45" s="296"/>
      <c r="D45" s="326"/>
      <c r="E45" s="296"/>
      <c r="F45" s="136">
        <v>20210680010004</v>
      </c>
      <c r="G45" s="60" t="s">
        <v>111</v>
      </c>
      <c r="H45" s="246" t="s">
        <v>112</v>
      </c>
      <c r="I45" s="70"/>
      <c r="J45" s="70"/>
      <c r="K45" s="444"/>
      <c r="L45" s="441"/>
      <c r="M45" s="343"/>
      <c r="N45" s="63" t="s">
        <v>177</v>
      </c>
      <c r="O45" s="205"/>
      <c r="P45" s="206"/>
      <c r="Q45" s="146"/>
      <c r="R45" s="228">
        <v>20296361142</v>
      </c>
      <c r="S45" s="284"/>
      <c r="T45" s="205"/>
      <c r="U45" s="206"/>
      <c r="V45" s="146"/>
      <c r="W45" s="146"/>
      <c r="X45" s="284"/>
      <c r="Y45" s="376"/>
      <c r="Z45" s="385"/>
      <c r="AA45" s="382"/>
      <c r="AB45" s="358"/>
    </row>
    <row r="46" spans="1:28" ht="41.4" customHeight="1" thickBot="1" x14ac:dyDescent="0.3">
      <c r="A46" s="319"/>
      <c r="B46" s="297"/>
      <c r="C46" s="297"/>
      <c r="D46" s="328"/>
      <c r="E46" s="297"/>
      <c r="F46" s="132"/>
      <c r="G46" s="244" t="s">
        <v>60</v>
      </c>
      <c r="H46" s="36"/>
      <c r="I46" s="39"/>
      <c r="J46" s="39"/>
      <c r="K46" s="445"/>
      <c r="L46" s="442"/>
      <c r="M46" s="344"/>
      <c r="N46" s="36" t="s">
        <v>176</v>
      </c>
      <c r="O46" s="207">
        <v>1998998496.25</v>
      </c>
      <c r="P46" s="208"/>
      <c r="Q46" s="40"/>
      <c r="R46" s="229">
        <v>3073</v>
      </c>
      <c r="S46" s="285"/>
      <c r="T46" s="207"/>
      <c r="U46" s="208"/>
      <c r="V46" s="40"/>
      <c r="W46" s="40"/>
      <c r="X46" s="231"/>
      <c r="Y46" s="377"/>
      <c r="Z46" s="386"/>
      <c r="AA46" s="383"/>
      <c r="AB46" s="359"/>
    </row>
    <row r="47" spans="1:28" ht="96" customHeight="1" thickBot="1" x14ac:dyDescent="0.3">
      <c r="A47" s="80" t="s">
        <v>62</v>
      </c>
      <c r="B47" s="81" t="s">
        <v>63</v>
      </c>
      <c r="C47" s="81" t="s">
        <v>105</v>
      </c>
      <c r="D47" s="186" t="s">
        <v>113</v>
      </c>
      <c r="E47" s="184" t="s">
        <v>114</v>
      </c>
      <c r="F47" s="87"/>
      <c r="G47" s="137" t="s">
        <v>115</v>
      </c>
      <c r="H47" s="88"/>
      <c r="I47" s="79"/>
      <c r="J47" s="79"/>
      <c r="K47" s="130">
        <v>1500</v>
      </c>
      <c r="L47" s="129"/>
      <c r="M47" s="175">
        <f>IFERROR(IF(L47/K47&gt;100%,100%,L47/K47),"-")</f>
        <v>0</v>
      </c>
      <c r="N47" s="159" t="s">
        <v>186</v>
      </c>
      <c r="O47" s="209">
        <v>1339525016</v>
      </c>
      <c r="P47" s="210"/>
      <c r="Q47" s="84"/>
      <c r="R47" s="84"/>
      <c r="S47" s="165">
        <f>SUM(O47:R47)</f>
        <v>1339525016</v>
      </c>
      <c r="T47" s="209">
        <v>5134940.1100000003</v>
      </c>
      <c r="U47" s="210"/>
      <c r="V47" s="84"/>
      <c r="W47" s="84"/>
      <c r="X47" s="165">
        <f>SUM(T47:W47)</f>
        <v>5134940.1100000003</v>
      </c>
      <c r="Y47" s="168">
        <f>IFERROR(X47/S47,"-")</f>
        <v>3.8334036682148836E-3</v>
      </c>
      <c r="Z47" s="171">
        <v>0</v>
      </c>
      <c r="AA47" s="177" t="s">
        <v>37</v>
      </c>
      <c r="AB47" s="173" t="s">
        <v>38</v>
      </c>
    </row>
    <row r="48" spans="1:28" ht="75" customHeight="1" thickBot="1" x14ac:dyDescent="0.3">
      <c r="A48" s="43" t="s">
        <v>62</v>
      </c>
      <c r="B48" s="44" t="s">
        <v>63</v>
      </c>
      <c r="C48" s="44" t="s">
        <v>105</v>
      </c>
      <c r="D48" s="185" t="s">
        <v>116</v>
      </c>
      <c r="E48" s="183" t="s">
        <v>117</v>
      </c>
      <c r="F48" s="89"/>
      <c r="G48" s="90" t="s">
        <v>57</v>
      </c>
      <c r="H48" s="90"/>
      <c r="I48" s="46"/>
      <c r="J48" s="46"/>
      <c r="K48" s="47">
        <v>0</v>
      </c>
      <c r="L48" s="48"/>
      <c r="M48" s="174" t="str">
        <f>IFERROR(IF(L48/K48&gt;100%,100%,L48/K48),"-")</f>
        <v>-</v>
      </c>
      <c r="N48" s="22"/>
      <c r="O48" s="211"/>
      <c r="P48" s="213"/>
      <c r="Q48" s="50"/>
      <c r="R48" s="50"/>
      <c r="S48" s="163">
        <f>SUM(O48:R48)</f>
        <v>0</v>
      </c>
      <c r="T48" s="223"/>
      <c r="U48" s="213"/>
      <c r="V48" s="50"/>
      <c r="W48" s="50"/>
      <c r="X48" s="163">
        <f>SUM(T48:W48)</f>
        <v>0</v>
      </c>
      <c r="Y48" s="167" t="str">
        <f>IFERROR(X48/S48,"-")</f>
        <v>-</v>
      </c>
      <c r="Z48" s="169">
        <v>0</v>
      </c>
      <c r="AA48" s="176" t="s">
        <v>37</v>
      </c>
      <c r="AB48" s="172" t="s">
        <v>38</v>
      </c>
    </row>
    <row r="49" spans="1:28" ht="120" customHeight="1" x14ac:dyDescent="0.25">
      <c r="A49" s="316" t="s">
        <v>62</v>
      </c>
      <c r="B49" s="294" t="s">
        <v>63</v>
      </c>
      <c r="C49" s="391" t="s">
        <v>118</v>
      </c>
      <c r="D49" s="298" t="s">
        <v>119</v>
      </c>
      <c r="E49" s="329" t="s">
        <v>120</v>
      </c>
      <c r="F49" s="133">
        <v>20200680010113</v>
      </c>
      <c r="G49" s="30" t="s">
        <v>121</v>
      </c>
      <c r="H49" s="51" t="s">
        <v>122</v>
      </c>
      <c r="I49" s="31">
        <v>44306</v>
      </c>
      <c r="J49" s="31">
        <v>44530</v>
      </c>
      <c r="K49" s="397">
        <v>1</v>
      </c>
      <c r="L49" s="401"/>
      <c r="M49" s="310">
        <f>IFERROR(IF(L49/K49&gt;100%,100%,L49/K49),"-")</f>
        <v>0</v>
      </c>
      <c r="N49" s="91" t="s">
        <v>123</v>
      </c>
      <c r="O49" s="203">
        <v>1876850815.48</v>
      </c>
      <c r="P49" s="160">
        <v>0</v>
      </c>
      <c r="Q49" s="54">
        <v>0</v>
      </c>
      <c r="R49" s="54">
        <v>0</v>
      </c>
      <c r="S49" s="416">
        <f>SUM(O49:R60)</f>
        <v>8140508114.6599998</v>
      </c>
      <c r="T49" s="160">
        <v>0</v>
      </c>
      <c r="U49" s="160">
        <v>0</v>
      </c>
      <c r="V49" s="54">
        <v>0</v>
      </c>
      <c r="W49" s="54">
        <v>0</v>
      </c>
      <c r="X49" s="416">
        <f>SUM(T49:W60)</f>
        <v>527557672.80000001</v>
      </c>
      <c r="Y49" s="286">
        <f>IFERROR(X49/S49,"-")</f>
        <v>6.4806479567281194E-2</v>
      </c>
      <c r="Z49" s="360">
        <v>0</v>
      </c>
      <c r="AA49" s="364" t="s">
        <v>37</v>
      </c>
      <c r="AB49" s="368" t="s">
        <v>38</v>
      </c>
    </row>
    <row r="50" spans="1:28" ht="30" customHeight="1" x14ac:dyDescent="0.25">
      <c r="A50" s="390"/>
      <c r="B50" s="295"/>
      <c r="C50" s="392"/>
      <c r="D50" s="299"/>
      <c r="E50" s="396"/>
      <c r="F50" s="55"/>
      <c r="G50" s="135" t="s">
        <v>178</v>
      </c>
      <c r="H50" s="142"/>
      <c r="I50" s="70"/>
      <c r="J50" s="70"/>
      <c r="K50" s="398"/>
      <c r="L50" s="402"/>
      <c r="M50" s="311"/>
      <c r="N50" s="91" t="s">
        <v>123</v>
      </c>
      <c r="O50" s="203">
        <v>19283285.379999876</v>
      </c>
      <c r="P50" s="215"/>
      <c r="Q50" s="58"/>
      <c r="R50" s="58"/>
      <c r="S50" s="417"/>
      <c r="T50" s="215"/>
      <c r="U50" s="215"/>
      <c r="V50" s="58"/>
      <c r="W50" s="58"/>
      <c r="X50" s="417"/>
      <c r="Y50" s="287"/>
      <c r="Z50" s="361"/>
      <c r="AA50" s="365"/>
      <c r="AB50" s="369"/>
    </row>
    <row r="51" spans="1:28" ht="68.400000000000006" customHeight="1" x14ac:dyDescent="0.25">
      <c r="A51" s="317"/>
      <c r="B51" s="296"/>
      <c r="C51" s="393"/>
      <c r="D51" s="300"/>
      <c r="E51" s="330"/>
      <c r="F51" s="136">
        <v>20200680010067</v>
      </c>
      <c r="G51" s="60" t="s">
        <v>124</v>
      </c>
      <c r="H51" s="61" t="s">
        <v>125</v>
      </c>
      <c r="I51" s="35">
        <v>44237</v>
      </c>
      <c r="J51" s="35">
        <v>44356</v>
      </c>
      <c r="K51" s="399"/>
      <c r="L51" s="403"/>
      <c r="M51" s="312"/>
      <c r="N51" s="158" t="s">
        <v>126</v>
      </c>
      <c r="O51" s="205">
        <v>588369880.79999995</v>
      </c>
      <c r="P51" s="216">
        <v>0</v>
      </c>
      <c r="Q51" s="64">
        <v>0</v>
      </c>
      <c r="R51" s="64">
        <v>0</v>
      </c>
      <c r="S51" s="418"/>
      <c r="T51" s="215">
        <v>527557672.80000001</v>
      </c>
      <c r="U51" s="216">
        <v>0</v>
      </c>
      <c r="V51" s="64">
        <v>0</v>
      </c>
      <c r="W51" s="64">
        <v>0</v>
      </c>
      <c r="X51" s="418"/>
      <c r="Y51" s="288"/>
      <c r="Z51" s="362"/>
      <c r="AA51" s="366"/>
      <c r="AB51" s="370"/>
    </row>
    <row r="52" spans="1:28" ht="27" customHeight="1" x14ac:dyDescent="0.25">
      <c r="A52" s="317"/>
      <c r="B52" s="296"/>
      <c r="C52" s="393"/>
      <c r="D52" s="300"/>
      <c r="E52" s="330"/>
      <c r="F52" s="59"/>
      <c r="G52" s="135" t="s">
        <v>178</v>
      </c>
      <c r="H52" s="61"/>
      <c r="I52" s="70"/>
      <c r="J52" s="70"/>
      <c r="K52" s="399"/>
      <c r="L52" s="403"/>
      <c r="M52" s="312"/>
      <c r="N52" s="63" t="s">
        <v>126</v>
      </c>
      <c r="O52" s="205">
        <v>922554820</v>
      </c>
      <c r="P52" s="205"/>
      <c r="Q52" s="64"/>
      <c r="R52" s="64"/>
      <c r="S52" s="418"/>
      <c r="T52" s="216"/>
      <c r="U52" s="216"/>
      <c r="V52" s="64"/>
      <c r="W52" s="64"/>
      <c r="X52" s="418"/>
      <c r="Y52" s="288"/>
      <c r="Z52" s="362"/>
      <c r="AA52" s="366"/>
      <c r="AB52" s="370"/>
    </row>
    <row r="53" spans="1:28" ht="96.6" customHeight="1" x14ac:dyDescent="0.25">
      <c r="A53" s="317"/>
      <c r="B53" s="296"/>
      <c r="C53" s="393"/>
      <c r="D53" s="300"/>
      <c r="E53" s="330"/>
      <c r="F53" s="136">
        <v>20210680010012</v>
      </c>
      <c r="G53" s="60" t="s">
        <v>127</v>
      </c>
      <c r="H53" s="61" t="s">
        <v>128</v>
      </c>
      <c r="I53" s="70"/>
      <c r="J53" s="70"/>
      <c r="K53" s="399"/>
      <c r="L53" s="403"/>
      <c r="M53" s="312"/>
      <c r="N53" s="63" t="s">
        <v>179</v>
      </c>
      <c r="O53" s="214">
        <v>0</v>
      </c>
      <c r="P53" s="216">
        <v>0</v>
      </c>
      <c r="Q53" s="64">
        <v>0</v>
      </c>
      <c r="R53" s="64">
        <v>0</v>
      </c>
      <c r="S53" s="418"/>
      <c r="T53" s="216">
        <v>0</v>
      </c>
      <c r="U53" s="216">
        <v>0</v>
      </c>
      <c r="V53" s="64">
        <v>0</v>
      </c>
      <c r="W53" s="64">
        <v>0</v>
      </c>
      <c r="X53" s="418"/>
      <c r="Y53" s="288"/>
      <c r="Z53" s="362"/>
      <c r="AA53" s="366"/>
      <c r="AB53" s="370"/>
    </row>
    <row r="54" spans="1:28" ht="67.2" customHeight="1" x14ac:dyDescent="0.25">
      <c r="A54" s="317"/>
      <c r="B54" s="296"/>
      <c r="C54" s="393"/>
      <c r="D54" s="300"/>
      <c r="E54" s="330"/>
      <c r="F54" s="92">
        <v>20200680010127</v>
      </c>
      <c r="G54" s="141" t="s">
        <v>129</v>
      </c>
      <c r="H54" s="93" t="s">
        <v>130</v>
      </c>
      <c r="I54" s="94">
        <v>44348</v>
      </c>
      <c r="J54" s="94">
        <v>44469</v>
      </c>
      <c r="K54" s="399"/>
      <c r="L54" s="403"/>
      <c r="M54" s="312"/>
      <c r="N54" s="161" t="s">
        <v>179</v>
      </c>
      <c r="O54" s="205">
        <v>1000000000</v>
      </c>
      <c r="P54" s="205">
        <v>0</v>
      </c>
      <c r="Q54" s="188">
        <v>0</v>
      </c>
      <c r="R54" s="188">
        <v>0</v>
      </c>
      <c r="S54" s="418"/>
      <c r="T54" s="205">
        <v>0</v>
      </c>
      <c r="U54" s="205">
        <v>0</v>
      </c>
      <c r="V54" s="188">
        <v>0</v>
      </c>
      <c r="W54" s="188">
        <v>0</v>
      </c>
      <c r="X54" s="418"/>
      <c r="Y54" s="288"/>
      <c r="Z54" s="362"/>
      <c r="AA54" s="366"/>
      <c r="AB54" s="370"/>
    </row>
    <row r="55" spans="1:28" ht="67.2" customHeight="1" x14ac:dyDescent="0.25">
      <c r="A55" s="317"/>
      <c r="B55" s="296"/>
      <c r="C55" s="393"/>
      <c r="D55" s="300"/>
      <c r="E55" s="330"/>
      <c r="F55" s="92">
        <v>20200680010126</v>
      </c>
      <c r="G55" s="141" t="s">
        <v>131</v>
      </c>
      <c r="H55" s="95" t="s">
        <v>132</v>
      </c>
      <c r="I55" s="94">
        <v>44378</v>
      </c>
      <c r="J55" s="94">
        <v>44500</v>
      </c>
      <c r="K55" s="399"/>
      <c r="L55" s="403"/>
      <c r="M55" s="312"/>
      <c r="N55" s="63" t="s">
        <v>133</v>
      </c>
      <c r="O55" s="205">
        <v>53364831</v>
      </c>
      <c r="P55" s="205">
        <v>0</v>
      </c>
      <c r="Q55" s="188">
        <v>0</v>
      </c>
      <c r="R55" s="188">
        <v>0</v>
      </c>
      <c r="S55" s="418"/>
      <c r="T55" s="205">
        <v>0</v>
      </c>
      <c r="U55" s="205">
        <v>0</v>
      </c>
      <c r="V55" s="188">
        <v>0</v>
      </c>
      <c r="W55" s="188">
        <v>0</v>
      </c>
      <c r="X55" s="418"/>
      <c r="Y55" s="288"/>
      <c r="Z55" s="362"/>
      <c r="AA55" s="366"/>
      <c r="AB55" s="370"/>
    </row>
    <row r="56" spans="1:28" ht="67.2" customHeight="1" x14ac:dyDescent="0.25">
      <c r="A56" s="317"/>
      <c r="B56" s="296"/>
      <c r="C56" s="393"/>
      <c r="D56" s="300"/>
      <c r="E56" s="330"/>
      <c r="F56" s="96"/>
      <c r="G56" s="61" t="s">
        <v>134</v>
      </c>
      <c r="H56" s="61" t="s">
        <v>135</v>
      </c>
      <c r="I56" s="70"/>
      <c r="J56" s="70"/>
      <c r="K56" s="399"/>
      <c r="L56" s="403"/>
      <c r="M56" s="312"/>
      <c r="N56" s="161" t="s">
        <v>179</v>
      </c>
      <c r="O56" s="205">
        <v>2591714601</v>
      </c>
      <c r="P56" s="205">
        <v>0</v>
      </c>
      <c r="Q56" s="188">
        <v>0</v>
      </c>
      <c r="R56" s="188">
        <v>0</v>
      </c>
      <c r="S56" s="418"/>
      <c r="T56" s="205">
        <v>0</v>
      </c>
      <c r="U56" s="205">
        <v>0</v>
      </c>
      <c r="V56" s="188">
        <v>0</v>
      </c>
      <c r="W56" s="188">
        <v>0</v>
      </c>
      <c r="X56" s="418"/>
      <c r="Y56" s="288"/>
      <c r="Z56" s="362"/>
      <c r="AA56" s="366"/>
      <c r="AB56" s="370"/>
    </row>
    <row r="57" spans="1:28" ht="67.2" customHeight="1" x14ac:dyDescent="0.25">
      <c r="A57" s="317"/>
      <c r="B57" s="296"/>
      <c r="C57" s="393"/>
      <c r="D57" s="300"/>
      <c r="E57" s="330"/>
      <c r="F57" s="96"/>
      <c r="G57" s="61" t="s">
        <v>136</v>
      </c>
      <c r="H57" s="61" t="s">
        <v>137</v>
      </c>
      <c r="I57" s="70"/>
      <c r="J57" s="70"/>
      <c r="K57" s="399"/>
      <c r="L57" s="403"/>
      <c r="M57" s="312"/>
      <c r="N57" s="161" t="s">
        <v>179</v>
      </c>
      <c r="O57" s="205">
        <v>588369881</v>
      </c>
      <c r="P57" s="205">
        <v>0</v>
      </c>
      <c r="Q57" s="188">
        <v>0</v>
      </c>
      <c r="R57" s="188">
        <v>0</v>
      </c>
      <c r="S57" s="418"/>
      <c r="T57" s="205">
        <v>0</v>
      </c>
      <c r="U57" s="205">
        <v>0</v>
      </c>
      <c r="V57" s="188">
        <v>0</v>
      </c>
      <c r="W57" s="188">
        <v>0</v>
      </c>
      <c r="X57" s="418"/>
      <c r="Y57" s="288"/>
      <c r="Z57" s="362"/>
      <c r="AA57" s="366"/>
      <c r="AB57" s="370"/>
    </row>
    <row r="58" spans="1:28" ht="67.2" customHeight="1" x14ac:dyDescent="0.25">
      <c r="A58" s="317"/>
      <c r="B58" s="296"/>
      <c r="C58" s="393"/>
      <c r="D58" s="300"/>
      <c r="E58" s="330"/>
      <c r="F58" s="96"/>
      <c r="G58" s="61" t="s">
        <v>138</v>
      </c>
      <c r="H58" s="61" t="s">
        <v>139</v>
      </c>
      <c r="I58" s="70"/>
      <c r="J58" s="70"/>
      <c r="K58" s="399"/>
      <c r="L58" s="403"/>
      <c r="M58" s="312"/>
      <c r="N58" s="161" t="s">
        <v>179</v>
      </c>
      <c r="O58" s="205">
        <v>500000000</v>
      </c>
      <c r="P58" s="205">
        <v>0</v>
      </c>
      <c r="Q58" s="188">
        <v>0</v>
      </c>
      <c r="R58" s="188">
        <v>0</v>
      </c>
      <c r="S58" s="418"/>
      <c r="T58" s="205">
        <v>0</v>
      </c>
      <c r="U58" s="205">
        <v>0</v>
      </c>
      <c r="V58" s="188">
        <v>0</v>
      </c>
      <c r="W58" s="188">
        <v>0</v>
      </c>
      <c r="X58" s="418"/>
      <c r="Y58" s="288"/>
      <c r="Z58" s="362"/>
      <c r="AA58" s="366"/>
      <c r="AB58" s="370"/>
    </row>
    <row r="59" spans="1:28" ht="67.2" customHeight="1" x14ac:dyDescent="0.25">
      <c r="A59" s="317"/>
      <c r="B59" s="296"/>
      <c r="C59" s="393"/>
      <c r="D59" s="300"/>
      <c r="E59" s="330"/>
      <c r="F59" s="96"/>
      <c r="G59" s="61" t="s">
        <v>140</v>
      </c>
      <c r="H59" s="61" t="s">
        <v>141</v>
      </c>
      <c r="I59" s="70"/>
      <c r="J59" s="70"/>
      <c r="K59" s="399"/>
      <c r="L59" s="403"/>
      <c r="M59" s="312"/>
      <c r="N59" s="63"/>
      <c r="O59" s="205">
        <v>0</v>
      </c>
      <c r="P59" s="205">
        <v>0</v>
      </c>
      <c r="Q59" s="188">
        <v>0</v>
      </c>
      <c r="R59" s="188">
        <v>0</v>
      </c>
      <c r="S59" s="418"/>
      <c r="T59" s="205">
        <v>0</v>
      </c>
      <c r="U59" s="205">
        <v>0</v>
      </c>
      <c r="V59" s="188">
        <v>0</v>
      </c>
      <c r="W59" s="188">
        <v>0</v>
      </c>
      <c r="X59" s="418"/>
      <c r="Y59" s="288"/>
      <c r="Z59" s="362"/>
      <c r="AA59" s="366"/>
      <c r="AB59" s="370"/>
    </row>
    <row r="60" spans="1:28" ht="67.2" customHeight="1" thickBot="1" x14ac:dyDescent="0.3">
      <c r="A60" s="318"/>
      <c r="B60" s="324"/>
      <c r="C60" s="394"/>
      <c r="D60" s="395"/>
      <c r="E60" s="331"/>
      <c r="F60" s="147"/>
      <c r="G60" s="74" t="s">
        <v>142</v>
      </c>
      <c r="H60" s="74" t="s">
        <v>143</v>
      </c>
      <c r="I60" s="75"/>
      <c r="J60" s="75"/>
      <c r="K60" s="400"/>
      <c r="L60" s="404"/>
      <c r="M60" s="405"/>
      <c r="N60" s="53"/>
      <c r="O60" s="224">
        <v>0</v>
      </c>
      <c r="P60" s="224">
        <v>0</v>
      </c>
      <c r="Q60" s="189">
        <v>0</v>
      </c>
      <c r="R60" s="189">
        <v>0</v>
      </c>
      <c r="S60" s="419"/>
      <c r="T60" s="224">
        <v>0</v>
      </c>
      <c r="U60" s="224">
        <v>0</v>
      </c>
      <c r="V60" s="189">
        <v>0</v>
      </c>
      <c r="W60" s="189">
        <v>0</v>
      </c>
      <c r="X60" s="419"/>
      <c r="Y60" s="420"/>
      <c r="Z60" s="421"/>
      <c r="AA60" s="439"/>
      <c r="AB60" s="389"/>
    </row>
    <row r="61" spans="1:28" ht="132" customHeight="1" x14ac:dyDescent="0.25">
      <c r="A61" s="387" t="s">
        <v>62</v>
      </c>
      <c r="B61" s="351" t="s">
        <v>63</v>
      </c>
      <c r="C61" s="410" t="s">
        <v>118</v>
      </c>
      <c r="D61" s="412" t="s">
        <v>144</v>
      </c>
      <c r="E61" s="414" t="s">
        <v>145</v>
      </c>
      <c r="F61" s="149">
        <v>20200680010029</v>
      </c>
      <c r="G61" s="143" t="s">
        <v>146</v>
      </c>
      <c r="H61" s="125" t="s">
        <v>147</v>
      </c>
      <c r="I61" s="126">
        <v>44197</v>
      </c>
      <c r="J61" s="126">
        <v>44561</v>
      </c>
      <c r="K61" s="354">
        <v>1</v>
      </c>
      <c r="L61" s="333">
        <v>1</v>
      </c>
      <c r="M61" s="342">
        <f>IFERROR(IF(L61/K61&gt;100%,100%,L61/K61),"-")</f>
        <v>1</v>
      </c>
      <c r="N61" s="32" t="s">
        <v>180</v>
      </c>
      <c r="O61" s="201">
        <f>16519136202+271464388</f>
        <v>16790600590</v>
      </c>
      <c r="P61" s="160">
        <v>0</v>
      </c>
      <c r="Q61" s="54">
        <v>0</v>
      </c>
      <c r="R61" s="54">
        <v>0</v>
      </c>
      <c r="S61" s="345">
        <f>SUM(O61:R62)</f>
        <v>21012054890</v>
      </c>
      <c r="T61" s="160">
        <v>4703278314.8100004</v>
      </c>
      <c r="U61" s="223">
        <v>0</v>
      </c>
      <c r="V61" s="169">
        <v>0</v>
      </c>
      <c r="W61" s="169">
        <v>0</v>
      </c>
      <c r="X61" s="345">
        <f>SUM(T61:W62)</f>
        <v>4703278314.8100004</v>
      </c>
      <c r="Y61" s="375">
        <f>IFERROR(X61/S61,"-")</f>
        <v>0.22383714203261348</v>
      </c>
      <c r="Z61" s="384">
        <v>0</v>
      </c>
      <c r="AA61" s="381" t="s">
        <v>37</v>
      </c>
      <c r="AB61" s="357" t="s">
        <v>38</v>
      </c>
    </row>
    <row r="62" spans="1:28" ht="64.2" customHeight="1" thickBot="1" x14ac:dyDescent="0.3">
      <c r="A62" s="409"/>
      <c r="B62" s="353"/>
      <c r="C62" s="411"/>
      <c r="D62" s="413"/>
      <c r="E62" s="415"/>
      <c r="F62" s="150">
        <v>20200680010114</v>
      </c>
      <c r="G62" s="151" t="s">
        <v>148</v>
      </c>
      <c r="H62" s="152" t="s">
        <v>149</v>
      </c>
      <c r="I62" s="153">
        <v>44336</v>
      </c>
      <c r="J62" s="153">
        <v>44545</v>
      </c>
      <c r="K62" s="356"/>
      <c r="L62" s="335"/>
      <c r="M62" s="344"/>
      <c r="N62" s="36" t="s">
        <v>150</v>
      </c>
      <c r="O62" s="209">
        <v>4221454300</v>
      </c>
      <c r="P62" s="225">
        <v>0</v>
      </c>
      <c r="Q62" s="148">
        <v>0</v>
      </c>
      <c r="R62" s="148">
        <v>0</v>
      </c>
      <c r="S62" s="347"/>
      <c r="T62" s="225"/>
      <c r="U62" s="207"/>
      <c r="V62" s="193"/>
      <c r="W62" s="193"/>
      <c r="X62" s="347"/>
      <c r="Y62" s="377"/>
      <c r="Z62" s="386"/>
      <c r="AA62" s="383"/>
      <c r="AB62" s="359"/>
    </row>
    <row r="63" spans="1:28" ht="139.19999999999999" customHeight="1" thickBot="1" x14ac:dyDescent="0.3">
      <c r="A63" s="267" t="s">
        <v>62</v>
      </c>
      <c r="B63" s="154" t="s">
        <v>63</v>
      </c>
      <c r="C63" s="155" t="s">
        <v>118</v>
      </c>
      <c r="D63" s="14" t="s">
        <v>151</v>
      </c>
      <c r="E63" s="29" t="s">
        <v>152</v>
      </c>
      <c r="F63" s="268">
        <v>20200680010119</v>
      </c>
      <c r="G63" s="139" t="s">
        <v>153</v>
      </c>
      <c r="H63" s="156"/>
      <c r="I63" s="18"/>
      <c r="J63" s="18"/>
      <c r="K63" s="19">
        <v>1</v>
      </c>
      <c r="L63" s="20"/>
      <c r="M63" s="21">
        <f>IFERROR(IF(L63/K63&gt;100%,100%,L63/K63),"-")</f>
        <v>0</v>
      </c>
      <c r="N63" s="22" t="s">
        <v>154</v>
      </c>
      <c r="O63" s="211">
        <v>0</v>
      </c>
      <c r="P63" s="211">
        <v>0</v>
      </c>
      <c r="Q63" s="23">
        <v>0</v>
      </c>
      <c r="R63" s="23">
        <v>0</v>
      </c>
      <c r="S63" s="25">
        <f>SUM(O63:R63)</f>
        <v>0</v>
      </c>
      <c r="T63" s="226">
        <v>0</v>
      </c>
      <c r="U63" s="226">
        <v>0</v>
      </c>
      <c r="V63" s="100">
        <v>0</v>
      </c>
      <c r="W63" s="100">
        <v>0</v>
      </c>
      <c r="X63" s="25">
        <f>SUM(T63:W63)</f>
        <v>0</v>
      </c>
      <c r="Y63" s="26" t="str">
        <f>IFERROR(X63/S63,"-")</f>
        <v>-</v>
      </c>
      <c r="Z63" s="23">
        <v>0</v>
      </c>
      <c r="AA63" s="27" t="s">
        <v>37</v>
      </c>
      <c r="AB63" s="28" t="s">
        <v>38</v>
      </c>
    </row>
    <row r="64" spans="1:28" ht="142.19999999999999" customHeight="1" thickBot="1" x14ac:dyDescent="0.3">
      <c r="A64" s="252" t="s">
        <v>62</v>
      </c>
      <c r="B64" s="98" t="s">
        <v>63</v>
      </c>
      <c r="C64" s="99" t="s">
        <v>118</v>
      </c>
      <c r="D64" s="253" t="s">
        <v>155</v>
      </c>
      <c r="E64" s="128" t="s">
        <v>156</v>
      </c>
      <c r="F64" s="264">
        <v>20200680010119</v>
      </c>
      <c r="G64" s="250" t="s">
        <v>153</v>
      </c>
      <c r="H64" s="265" t="s">
        <v>157</v>
      </c>
      <c r="I64" s="266">
        <v>44348</v>
      </c>
      <c r="J64" s="266">
        <v>44561</v>
      </c>
      <c r="K64" s="242">
        <v>11200</v>
      </c>
      <c r="L64" s="241"/>
      <c r="M64" s="235">
        <f>IFERROR(IF(L64/K64&gt;100%,100%,L64/K64),"-")</f>
        <v>0</v>
      </c>
      <c r="N64" s="83" t="s">
        <v>158</v>
      </c>
      <c r="O64" s="225">
        <v>10000571948</v>
      </c>
      <c r="P64" s="225">
        <v>0</v>
      </c>
      <c r="Q64" s="148">
        <v>0</v>
      </c>
      <c r="R64" s="148">
        <v>0</v>
      </c>
      <c r="S64" s="236">
        <f>SUM(O64:R64)</f>
        <v>10000571948</v>
      </c>
      <c r="T64" s="225">
        <v>0</v>
      </c>
      <c r="U64" s="225">
        <v>0</v>
      </c>
      <c r="V64" s="148">
        <v>0</v>
      </c>
      <c r="W64" s="148">
        <v>0</v>
      </c>
      <c r="X64" s="236">
        <f>SUM(T64:W64)</f>
        <v>0</v>
      </c>
      <c r="Y64" s="238">
        <f>IFERROR(X64/S64,"-")</f>
        <v>0</v>
      </c>
      <c r="Z64" s="239">
        <v>0</v>
      </c>
      <c r="AA64" s="240" t="s">
        <v>37</v>
      </c>
      <c r="AB64" s="234" t="s">
        <v>38</v>
      </c>
    </row>
    <row r="65" spans="1:28" ht="154.80000000000001" customHeight="1" thickBot="1" x14ac:dyDescent="0.3">
      <c r="A65" s="12" t="s">
        <v>62</v>
      </c>
      <c r="B65" s="13" t="s">
        <v>63</v>
      </c>
      <c r="C65" s="101" t="s">
        <v>118</v>
      </c>
      <c r="D65" s="14" t="s">
        <v>159</v>
      </c>
      <c r="E65" s="29" t="s">
        <v>160</v>
      </c>
      <c r="F65" s="102">
        <v>20200680010119</v>
      </c>
      <c r="G65" s="139" t="s">
        <v>153</v>
      </c>
      <c r="H65" s="156" t="s">
        <v>157</v>
      </c>
      <c r="I65" s="18">
        <v>44348</v>
      </c>
      <c r="J65" s="18">
        <v>44561</v>
      </c>
      <c r="K65" s="41">
        <v>1</v>
      </c>
      <c r="L65" s="42"/>
      <c r="M65" s="21">
        <f>IFERROR(IF(L65/K65&gt;100%,100%,L65/K65),"-")</f>
        <v>0</v>
      </c>
      <c r="N65" s="22"/>
      <c r="O65" s="226">
        <v>0</v>
      </c>
      <c r="P65" s="226">
        <v>0</v>
      </c>
      <c r="Q65" s="100">
        <v>0</v>
      </c>
      <c r="R65" s="100">
        <v>0</v>
      </c>
      <c r="S65" s="25">
        <f>SUM(O65:R65)</f>
        <v>0</v>
      </c>
      <c r="T65" s="211"/>
      <c r="U65" s="212"/>
      <c r="V65" s="24"/>
      <c r="W65" s="24"/>
      <c r="X65" s="25">
        <f>SUM(T65:W65)</f>
        <v>0</v>
      </c>
      <c r="Y65" s="26" t="str">
        <f>IFERROR(X65/S65,"-")</f>
        <v>-</v>
      </c>
      <c r="Z65" s="23">
        <v>0</v>
      </c>
      <c r="AA65" s="27" t="s">
        <v>37</v>
      </c>
      <c r="AB65" s="28" t="s">
        <v>38</v>
      </c>
    </row>
    <row r="66" spans="1:28" ht="165" customHeight="1" thickBot="1" x14ac:dyDescent="0.3">
      <c r="A66" s="103" t="s">
        <v>62</v>
      </c>
      <c r="B66" s="104" t="s">
        <v>63</v>
      </c>
      <c r="C66" s="105" t="s">
        <v>118</v>
      </c>
      <c r="D66" s="192" t="s">
        <v>161</v>
      </c>
      <c r="E66" s="128" t="s">
        <v>162</v>
      </c>
      <c r="F66" s="34"/>
      <c r="G66" s="127" t="s">
        <v>153</v>
      </c>
      <c r="H66" s="106"/>
      <c r="I66" s="66"/>
      <c r="J66" s="66"/>
      <c r="K66" s="180">
        <v>0.3</v>
      </c>
      <c r="L66" s="181"/>
      <c r="M66" s="182">
        <f>IFERROR(IF(L66/K66&gt;100%,100%,L66/K66),"-")</f>
        <v>0</v>
      </c>
      <c r="N66" s="67"/>
      <c r="O66" s="227">
        <v>0</v>
      </c>
      <c r="P66" s="227">
        <v>0</v>
      </c>
      <c r="Q66" s="97">
        <v>0</v>
      </c>
      <c r="R66" s="97">
        <v>0</v>
      </c>
      <c r="S66" s="164">
        <f>SUM(O66:R66)</f>
        <v>0</v>
      </c>
      <c r="T66" s="227">
        <v>0</v>
      </c>
      <c r="U66" s="227">
        <v>0</v>
      </c>
      <c r="V66" s="97">
        <v>0</v>
      </c>
      <c r="W66" s="97">
        <v>0</v>
      </c>
      <c r="X66" s="164">
        <f>SUM(T66:W66)</f>
        <v>0</v>
      </c>
      <c r="Y66" s="167" t="str">
        <f>IFERROR(X66/S66,"-")</f>
        <v>-</v>
      </c>
      <c r="Z66" s="170">
        <v>0</v>
      </c>
      <c r="AA66" s="190" t="s">
        <v>37</v>
      </c>
      <c r="AB66" s="191" t="s">
        <v>38</v>
      </c>
    </row>
    <row r="67" spans="1:28" ht="86.4" customHeight="1" x14ac:dyDescent="0.25">
      <c r="A67" s="422" t="s">
        <v>163</v>
      </c>
      <c r="B67" s="425" t="s">
        <v>164</v>
      </c>
      <c r="C67" s="428" t="s">
        <v>165</v>
      </c>
      <c r="D67" s="431" t="s">
        <v>166</v>
      </c>
      <c r="E67" s="434" t="s">
        <v>167</v>
      </c>
      <c r="F67" s="133">
        <v>20200680010031</v>
      </c>
      <c r="G67" s="30" t="s">
        <v>168</v>
      </c>
      <c r="H67" s="51" t="s">
        <v>166</v>
      </c>
      <c r="I67" s="31">
        <v>44208</v>
      </c>
      <c r="J67" s="31">
        <v>44450</v>
      </c>
      <c r="K67" s="302">
        <v>1</v>
      </c>
      <c r="L67" s="306">
        <v>1</v>
      </c>
      <c r="M67" s="310">
        <f>IFERROR(IF(L67/K67&gt;100%,100%,L67/K67),"-")</f>
        <v>1</v>
      </c>
      <c r="N67" s="32" t="s">
        <v>169</v>
      </c>
      <c r="O67" s="160">
        <v>1410505863</v>
      </c>
      <c r="P67" s="160"/>
      <c r="Q67" s="54"/>
      <c r="R67" s="54"/>
      <c r="S67" s="282">
        <f>SUM(O67:R71)</f>
        <v>11983033669.529999</v>
      </c>
      <c r="T67" s="160">
        <v>1234350000</v>
      </c>
      <c r="U67" s="160"/>
      <c r="V67" s="54"/>
      <c r="W67" s="54"/>
      <c r="X67" s="282">
        <f>SUM(T67:W71)</f>
        <v>5614809599</v>
      </c>
      <c r="Y67" s="286">
        <f>IFERROR(X67/S67,"-")</f>
        <v>0.46856328320908619</v>
      </c>
      <c r="Z67" s="360">
        <v>0</v>
      </c>
      <c r="AA67" s="364" t="s">
        <v>37</v>
      </c>
      <c r="AB67" s="368" t="s">
        <v>38</v>
      </c>
    </row>
    <row r="68" spans="1:28" ht="84.6" customHeight="1" x14ac:dyDescent="0.25">
      <c r="A68" s="423"/>
      <c r="B68" s="426"/>
      <c r="C68" s="429"/>
      <c r="D68" s="432"/>
      <c r="E68" s="435"/>
      <c r="F68" s="136">
        <v>20200680010098</v>
      </c>
      <c r="G68" s="60" t="s">
        <v>170</v>
      </c>
      <c r="H68" s="61" t="s">
        <v>171</v>
      </c>
      <c r="I68" s="70">
        <v>44208</v>
      </c>
      <c r="J68" s="70">
        <v>44450</v>
      </c>
      <c r="K68" s="304"/>
      <c r="L68" s="308"/>
      <c r="M68" s="312"/>
      <c r="N68" s="63" t="s">
        <v>169</v>
      </c>
      <c r="O68" s="216">
        <v>2163305863</v>
      </c>
      <c r="P68" s="216"/>
      <c r="Q68" s="64"/>
      <c r="R68" s="64"/>
      <c r="S68" s="284"/>
      <c r="T68" s="216">
        <v>2029250000</v>
      </c>
      <c r="U68" s="216"/>
      <c r="V68" s="64"/>
      <c r="W68" s="64"/>
      <c r="X68" s="284"/>
      <c r="Y68" s="288"/>
      <c r="Z68" s="362"/>
      <c r="AA68" s="366"/>
      <c r="AB68" s="370"/>
    </row>
    <row r="69" spans="1:28" ht="99.75" customHeight="1" x14ac:dyDescent="0.25">
      <c r="A69" s="423"/>
      <c r="B69" s="426"/>
      <c r="C69" s="429"/>
      <c r="D69" s="432"/>
      <c r="E69" s="435"/>
      <c r="F69" s="254">
        <v>20210680010031</v>
      </c>
      <c r="G69" s="255" t="s">
        <v>187</v>
      </c>
      <c r="H69" s="61"/>
      <c r="I69" s="70"/>
      <c r="J69" s="70"/>
      <c r="K69" s="304"/>
      <c r="L69" s="308"/>
      <c r="M69" s="312"/>
      <c r="N69" s="63" t="s">
        <v>169</v>
      </c>
      <c r="O69" s="216">
        <v>600000000</v>
      </c>
      <c r="P69" s="216"/>
      <c r="Q69" s="64"/>
      <c r="R69" s="64"/>
      <c r="S69" s="284"/>
      <c r="T69" s="216">
        <v>471350000</v>
      </c>
      <c r="U69" s="216"/>
      <c r="V69" s="64"/>
      <c r="W69" s="64"/>
      <c r="X69" s="284"/>
      <c r="Y69" s="288"/>
      <c r="Z69" s="362"/>
      <c r="AA69" s="366"/>
      <c r="AB69" s="370"/>
    </row>
    <row r="70" spans="1:28" ht="45.6" customHeight="1" x14ac:dyDescent="0.25">
      <c r="A70" s="423"/>
      <c r="B70" s="426"/>
      <c r="C70" s="429"/>
      <c r="D70" s="432"/>
      <c r="E70" s="435"/>
      <c r="F70" s="59"/>
      <c r="G70" s="134" t="s">
        <v>181</v>
      </c>
      <c r="H70" s="61"/>
      <c r="I70" s="70"/>
      <c r="J70" s="70"/>
      <c r="K70" s="304"/>
      <c r="L70" s="308"/>
      <c r="M70" s="312"/>
      <c r="N70" s="63" t="s">
        <v>184</v>
      </c>
      <c r="O70" s="216">
        <v>208691582</v>
      </c>
      <c r="P70" s="216"/>
      <c r="Q70" s="64"/>
      <c r="R70" s="64"/>
      <c r="S70" s="284"/>
      <c r="T70" s="216"/>
      <c r="U70" s="216"/>
      <c r="V70" s="64"/>
      <c r="W70" s="64"/>
      <c r="X70" s="284"/>
      <c r="Y70" s="288"/>
      <c r="Z70" s="362"/>
      <c r="AA70" s="366"/>
      <c r="AB70" s="370"/>
    </row>
    <row r="71" spans="1:28" ht="89.4" customHeight="1" thickBot="1" x14ac:dyDescent="0.3">
      <c r="A71" s="424"/>
      <c r="B71" s="427"/>
      <c r="C71" s="430"/>
      <c r="D71" s="433"/>
      <c r="E71" s="436"/>
      <c r="F71" s="132">
        <v>20210680010018</v>
      </c>
      <c r="G71" s="37" t="s">
        <v>172</v>
      </c>
      <c r="H71" s="38" t="s">
        <v>173</v>
      </c>
      <c r="I71" s="39"/>
      <c r="J71" s="39"/>
      <c r="K71" s="305"/>
      <c r="L71" s="309"/>
      <c r="M71" s="313"/>
      <c r="N71" s="36" t="s">
        <v>174</v>
      </c>
      <c r="O71" s="230">
        <v>331060322</v>
      </c>
      <c r="P71" s="207">
        <v>7269470039.5299997</v>
      </c>
      <c r="Q71" s="200"/>
      <c r="R71" s="200"/>
      <c r="S71" s="285"/>
      <c r="T71" s="207"/>
      <c r="U71" s="207">
        <v>1879859599</v>
      </c>
      <c r="V71" s="200"/>
      <c r="W71" s="200"/>
      <c r="X71" s="285"/>
      <c r="Y71" s="289"/>
      <c r="Z71" s="363"/>
      <c r="AA71" s="367"/>
      <c r="AB71" s="371"/>
    </row>
    <row r="72" spans="1:28" ht="27.75" customHeight="1" x14ac:dyDescent="0.25">
      <c r="A72" s="107"/>
      <c r="B72" s="108"/>
      <c r="C72" s="108"/>
      <c r="D72" s="108"/>
      <c r="E72" s="108"/>
      <c r="F72" s="108"/>
      <c r="G72" s="108"/>
      <c r="H72" s="109"/>
      <c r="I72" s="108"/>
      <c r="J72" s="108"/>
      <c r="K72" s="110"/>
      <c r="L72" s="111" t="s">
        <v>175</v>
      </c>
      <c r="M72" s="112">
        <f>AVERAGE(M6:M71)</f>
        <v>0.2933446428571429</v>
      </c>
      <c r="N72" s="113"/>
      <c r="O72" s="114">
        <f t="shared" ref="O72:W72" si="0">SUM(O6:O71)</f>
        <v>77405191093.770004</v>
      </c>
      <c r="P72" s="114">
        <f t="shared" si="0"/>
        <v>7358157438.6899996</v>
      </c>
      <c r="Q72" s="114">
        <f t="shared" si="0"/>
        <v>0</v>
      </c>
      <c r="R72" s="114">
        <f t="shared" si="0"/>
        <v>27112685202</v>
      </c>
      <c r="S72" s="115">
        <f>SUM(S6:S71)</f>
        <v>111876033734.46001</v>
      </c>
      <c r="T72" s="114">
        <f t="shared" si="0"/>
        <v>12577523696.77</v>
      </c>
      <c r="U72" s="114">
        <f t="shared" si="0"/>
        <v>1936425533</v>
      </c>
      <c r="V72" s="114">
        <f t="shared" si="0"/>
        <v>0</v>
      </c>
      <c r="W72" s="114">
        <f t="shared" si="0"/>
        <v>0</v>
      </c>
      <c r="X72" s="115">
        <f>SUM(X6:X71)</f>
        <v>14513949229.77</v>
      </c>
      <c r="Y72" s="116">
        <f>IFERROR(X72/S72,"-")</f>
        <v>0.12973242566159565</v>
      </c>
      <c r="Z72" s="115">
        <f>SUM(Z6:Z71)</f>
        <v>0</v>
      </c>
      <c r="AA72" s="117"/>
      <c r="AB72" s="118"/>
    </row>
    <row r="73" spans="1:28" x14ac:dyDescent="0.25">
      <c r="A73" s="119"/>
      <c r="B73" s="120"/>
      <c r="C73" s="120"/>
      <c r="D73" s="120"/>
      <c r="E73" s="120"/>
      <c r="G73" s="121"/>
      <c r="H73" s="121"/>
      <c r="I73" s="121"/>
      <c r="J73" s="121"/>
      <c r="K73" s="121"/>
      <c r="L73" s="122"/>
      <c r="M73" s="122"/>
      <c r="N73" s="121"/>
      <c r="S73" s="123"/>
    </row>
    <row r="74" spans="1:28" x14ac:dyDescent="0.25">
      <c r="A74" s="119"/>
      <c r="B74" s="120"/>
      <c r="C74" s="120"/>
      <c r="D74" s="120"/>
      <c r="F74"/>
      <c r="G74" s="140"/>
      <c r="H74"/>
      <c r="I74"/>
      <c r="J74" s="121"/>
      <c r="K74" s="121"/>
      <c r="L74" s="122"/>
      <c r="M74" s="122"/>
      <c r="N74" s="121"/>
      <c r="S74" s="162"/>
    </row>
    <row r="75" spans="1:28" ht="17.399999999999999" x14ac:dyDescent="0.25">
      <c r="A75" s="119"/>
      <c r="B75" s="120"/>
      <c r="C75" s="120"/>
      <c r="D75" s="120"/>
      <c r="E75" s="120"/>
      <c r="F75"/>
      <c r="G75" s="140"/>
      <c r="H75"/>
      <c r="I75"/>
      <c r="J75" s="121"/>
      <c r="K75" s="121"/>
      <c r="L75" s="122"/>
      <c r="M75" s="122"/>
      <c r="N75" s="121"/>
      <c r="S75" s="274"/>
    </row>
    <row r="76" spans="1:28" x14ac:dyDescent="0.25">
      <c r="F76"/>
      <c r="G76" s="140"/>
      <c r="H76"/>
      <c r="I76"/>
      <c r="S76" s="271"/>
    </row>
    <row r="77" spans="1:28" x14ac:dyDescent="0.25">
      <c r="F77"/>
      <c r="G77" s="140"/>
      <c r="H77"/>
      <c r="I77"/>
    </row>
    <row r="78" spans="1:28" x14ac:dyDescent="0.25">
      <c r="F78"/>
      <c r="G78" s="140"/>
      <c r="H78"/>
      <c r="I78"/>
    </row>
    <row r="79" spans="1:28" x14ac:dyDescent="0.25">
      <c r="A79" s="119"/>
      <c r="B79" s="120"/>
      <c r="C79" s="120"/>
      <c r="D79" s="120"/>
      <c r="E79" s="120"/>
      <c r="F79"/>
      <c r="G79" s="140"/>
      <c r="H79"/>
      <c r="I79"/>
      <c r="J79" s="121"/>
      <c r="K79" s="121"/>
      <c r="L79" s="124"/>
      <c r="M79" s="124"/>
      <c r="N79" s="121"/>
    </row>
    <row r="80" spans="1:28" x14ac:dyDescent="0.25">
      <c r="F80"/>
      <c r="G80" s="140"/>
      <c r="H80"/>
      <c r="I80"/>
    </row>
    <row r="81" spans="1:27" x14ac:dyDescent="0.25">
      <c r="F81"/>
      <c r="G81" s="140"/>
      <c r="H81"/>
      <c r="I81"/>
    </row>
    <row r="82" spans="1:27" x14ac:dyDescent="0.25">
      <c r="F82"/>
      <c r="G82" s="140"/>
      <c r="H82"/>
      <c r="I82"/>
    </row>
    <row r="83" spans="1:27" x14ac:dyDescent="0.25">
      <c r="A83" s="2"/>
      <c r="F83"/>
      <c r="G83" s="140"/>
      <c r="H83"/>
      <c r="I83"/>
      <c r="AA83" s="2"/>
    </row>
    <row r="84" spans="1:27" x14ac:dyDescent="0.25">
      <c r="A84" s="2"/>
      <c r="F84"/>
      <c r="G84" s="140"/>
      <c r="H84"/>
      <c r="I84"/>
      <c r="AA84" s="2"/>
    </row>
    <row r="85" spans="1:27" x14ac:dyDescent="0.25">
      <c r="A85" s="2"/>
      <c r="F85"/>
      <c r="G85" s="140"/>
      <c r="H85"/>
      <c r="I85"/>
      <c r="AA85" s="2"/>
    </row>
    <row r="86" spans="1:27" x14ac:dyDescent="0.25">
      <c r="A86" s="2"/>
      <c r="F86"/>
      <c r="G86" s="140"/>
      <c r="H86"/>
      <c r="I86"/>
      <c r="AA86" s="2"/>
    </row>
    <row r="87" spans="1:27" x14ac:dyDescent="0.25">
      <c r="A87" s="2"/>
      <c r="F87"/>
      <c r="G87" s="140"/>
      <c r="H87"/>
      <c r="I87"/>
      <c r="AA87" s="2"/>
    </row>
    <row r="88" spans="1:27" x14ac:dyDescent="0.25">
      <c r="A88" s="2"/>
      <c r="F88"/>
      <c r="G88" s="140"/>
      <c r="H88"/>
      <c r="I88"/>
      <c r="AA88" s="2"/>
    </row>
    <row r="89" spans="1:27" x14ac:dyDescent="0.25">
      <c r="A89" s="2"/>
      <c r="F89"/>
      <c r="G89" s="140"/>
      <c r="H89"/>
      <c r="I89"/>
      <c r="AA89" s="2"/>
    </row>
    <row r="90" spans="1:27" x14ac:dyDescent="0.25">
      <c r="A90" s="2"/>
      <c r="F90"/>
      <c r="G90" s="140"/>
      <c r="H90"/>
      <c r="I90"/>
      <c r="AA90" s="2"/>
    </row>
    <row r="91" spans="1:27" x14ac:dyDescent="0.25">
      <c r="A91" s="2"/>
      <c r="F91"/>
      <c r="G91" s="140"/>
      <c r="H91"/>
      <c r="I91"/>
      <c r="AA91" s="2"/>
    </row>
    <row r="92" spans="1:27" x14ac:dyDescent="0.25">
      <c r="A92" s="2"/>
      <c r="F92"/>
      <c r="G92" s="140"/>
      <c r="H92"/>
      <c r="I92"/>
      <c r="AA92" s="2"/>
    </row>
    <row r="93" spans="1:27" x14ac:dyDescent="0.25">
      <c r="A93" s="2"/>
      <c r="F93"/>
      <c r="G93" s="140"/>
      <c r="H93"/>
      <c r="I93"/>
      <c r="AA93" s="2"/>
    </row>
  </sheetData>
  <mergeCells count="108">
    <mergeCell ref="M20:M39"/>
    <mergeCell ref="L20:L39"/>
    <mergeCell ref="K20:K39"/>
    <mergeCell ref="X42:X45"/>
    <mergeCell ref="S42:S46"/>
    <mergeCell ref="X67:X71"/>
    <mergeCell ref="Y67:Y71"/>
    <mergeCell ref="Z67:Z71"/>
    <mergeCell ref="AA67:AA71"/>
    <mergeCell ref="AA49:AA60"/>
    <mergeCell ref="M42:M46"/>
    <mergeCell ref="L42:L46"/>
    <mergeCell ref="K42:K46"/>
    <mergeCell ref="AB67:AB71"/>
    <mergeCell ref="AB61:AB62"/>
    <mergeCell ref="M61:M62"/>
    <mergeCell ref="S61:S62"/>
    <mergeCell ref="X61:X62"/>
    <mergeCell ref="Y61:Y62"/>
    <mergeCell ref="Z61:Z62"/>
    <mergeCell ref="AA61:AA62"/>
    <mergeCell ref="K61:K62"/>
    <mergeCell ref="L61:L62"/>
    <mergeCell ref="A67:A71"/>
    <mergeCell ref="B67:B71"/>
    <mergeCell ref="C67:C71"/>
    <mergeCell ref="D67:D71"/>
    <mergeCell ref="E67:E71"/>
    <mergeCell ref="K67:K71"/>
    <mergeCell ref="L67:L71"/>
    <mergeCell ref="M67:M71"/>
    <mergeCell ref="S67:S71"/>
    <mergeCell ref="A61:A62"/>
    <mergeCell ref="B61:B62"/>
    <mergeCell ref="C61:C62"/>
    <mergeCell ref="D61:D62"/>
    <mergeCell ref="E61:E62"/>
    <mergeCell ref="S49:S60"/>
    <mergeCell ref="X49:X60"/>
    <mergeCell ref="Y49:Y60"/>
    <mergeCell ref="Z49:Z60"/>
    <mergeCell ref="X15:X19"/>
    <mergeCell ref="Y15:Y19"/>
    <mergeCell ref="Z15:Z19"/>
    <mergeCell ref="A15:A19"/>
    <mergeCell ref="B15:B19"/>
    <mergeCell ref="AB49:AB60"/>
    <mergeCell ref="A49:A60"/>
    <mergeCell ref="B49:B60"/>
    <mergeCell ref="C49:C60"/>
    <mergeCell ref="D49:D60"/>
    <mergeCell ref="E49:E60"/>
    <mergeCell ref="K49:K60"/>
    <mergeCell ref="L49:L60"/>
    <mergeCell ref="M49:M60"/>
    <mergeCell ref="B42:B46"/>
    <mergeCell ref="C42:C46"/>
    <mergeCell ref="D42:D46"/>
    <mergeCell ref="E42:E46"/>
    <mergeCell ref="Y42:Y46"/>
    <mergeCell ref="Z42:Z46"/>
    <mergeCell ref="AA42:AA46"/>
    <mergeCell ref="AB42:AB46"/>
    <mergeCell ref="A42:A46"/>
    <mergeCell ref="C15:C19"/>
    <mergeCell ref="A20:A39"/>
    <mergeCell ref="B20:B39"/>
    <mergeCell ref="C20:C39"/>
    <mergeCell ref="D20:D39"/>
    <mergeCell ref="E20:E39"/>
    <mergeCell ref="L15:L19"/>
    <mergeCell ref="Z4:Z5"/>
    <mergeCell ref="AA4:AB4"/>
    <mergeCell ref="S20:S39"/>
    <mergeCell ref="M15:M19"/>
    <mergeCell ref="S15:S19"/>
    <mergeCell ref="D15:D19"/>
    <mergeCell ref="E15:E19"/>
    <mergeCell ref="K15:K19"/>
    <mergeCell ref="AB20:AB39"/>
    <mergeCell ref="Z8:Z11"/>
    <mergeCell ref="AA8:AA11"/>
    <mergeCell ref="AB8:AB11"/>
    <mergeCell ref="X20:X39"/>
    <mergeCell ref="Y20:Y39"/>
    <mergeCell ref="Z20:Z39"/>
    <mergeCell ref="AA20:AA39"/>
    <mergeCell ref="AA15:AA19"/>
    <mergeCell ref="AB15:AB19"/>
    <mergeCell ref="Y1:Y3"/>
    <mergeCell ref="A4:E4"/>
    <mergeCell ref="F4:J4"/>
    <mergeCell ref="K4:M4"/>
    <mergeCell ref="N4:S4"/>
    <mergeCell ref="T4:X4"/>
    <mergeCell ref="Y4:Y5"/>
    <mergeCell ref="S8:S11"/>
    <mergeCell ref="X8:X11"/>
    <mergeCell ref="Y8:Y11"/>
    <mergeCell ref="A8:A11"/>
    <mergeCell ref="B8:B11"/>
    <mergeCell ref="C8:C11"/>
    <mergeCell ref="D8:D11"/>
    <mergeCell ref="E8:E11"/>
    <mergeCell ref="K8:K11"/>
    <mergeCell ref="L8:L11"/>
    <mergeCell ref="M8:M11"/>
    <mergeCell ref="F1:Q3"/>
  </mergeCells>
  <conditionalFormatting sqref="M20 M12:M16 M6:M10 M47:M49 M40:M42 M61:M67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5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Sarmiento</dc:creator>
  <cp:lastModifiedBy>Cindy Sarmiento</cp:lastModifiedBy>
  <dcterms:created xsi:type="dcterms:W3CDTF">2021-03-11T22:39:18Z</dcterms:created>
  <dcterms:modified xsi:type="dcterms:W3CDTF">2021-05-04T15:46:08Z</dcterms:modified>
</cp:coreProperties>
</file>