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Mayo\"/>
    </mc:Choice>
  </mc:AlternateContent>
  <xr:revisionPtr revIDLastSave="0" documentId="13_ncr:1_{7198735F-8A30-4AF3-BADF-C436EE9E3AB8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2021" sheetId="12" r:id="rId1"/>
  </sheets>
  <definedNames>
    <definedName name="Tabla">'2021'!$A$4:$AB$13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2" l="1"/>
  <c r="S8" i="12" s="1"/>
  <c r="S6" i="12"/>
  <c r="S7" i="12"/>
  <c r="S11" i="12"/>
  <c r="Y11" i="12" s="1"/>
  <c r="S12" i="12"/>
  <c r="Y12" i="12" s="1"/>
  <c r="X6" i="12"/>
  <c r="Y6" i="12" s="1"/>
  <c r="X7" i="12"/>
  <c r="Y7" i="12" s="1"/>
  <c r="T8" i="12"/>
  <c r="X8" i="12" s="1"/>
  <c r="Y8" i="12" s="1"/>
  <c r="T9" i="12"/>
  <c r="X11" i="12"/>
  <c r="X12" i="12"/>
  <c r="M11" i="12"/>
  <c r="M6" i="12"/>
  <c r="M7" i="12"/>
  <c r="M8" i="12"/>
  <c r="M12" i="12"/>
  <c r="M13" i="12" s="1"/>
  <c r="Z13" i="12"/>
  <c r="O13" i="12"/>
  <c r="P13" i="12"/>
  <c r="Q13" i="12"/>
  <c r="R13" i="12"/>
  <c r="U13" i="12"/>
  <c r="V13" i="12"/>
  <c r="W13" i="12"/>
  <c r="S13" i="12" l="1"/>
  <c r="T13" i="12"/>
  <c r="X13" i="12"/>
  <c r="Y13" i="12" s="1"/>
</calcChain>
</file>

<file path=xl/sharedStrings.xml><?xml version="1.0" encoding="utf-8"?>
<sst xmlns="http://schemas.openxmlformats.org/spreadsheetml/2006/main" count="86" uniqueCount="65">
  <si>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</si>
  <si>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</si>
  <si>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</si>
  <si>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</si>
  <si>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</si>
  <si>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</si>
  <si>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</si>
  <si>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</si>
  <si>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</si>
  <si>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</si>
  <si>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</si>
  <si>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</si>
  <si>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</si>
  <si>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</si>
  <si>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</si>
  <si>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</si>
  <si>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</si>
  <si>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</si>
  <si>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</si>
  <si>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</si>
  <si>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</si>
  <si>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</si>
  <si>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</si>
  <si>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</si>
  <si>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</si>
  <si>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</si>
  <si>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</si>
  <si>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</si>
  <si>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</si>
  <si>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</si>
  <si>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</si>
  <si>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</si>
  <si>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</si>
  <si>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</si>
  <si>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</si>
  <si>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</si>
  <si>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Administración Pública Moderna E Innovadora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</si>
  <si>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</si>
  <si>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</si>
  <si>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</si>
  <si>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</si>
  <si>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</si>
  <si>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</si>
  <si>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</si>
  <si>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</si>
  <si>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</si>
  <si>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PLAN DE ACCIÓN
SECRETARÍA DE HACIENDA</t>
  </si>
  <si>
    <t>Alcanzar el 80% del recaudo por concepto de Contribución de Valorización</t>
  </si>
  <si>
    <t>Sec. Hacienda</t>
  </si>
  <si>
    <t>Saharay Rojas</t>
  </si>
  <si>
    <t>RECURSOS GESTIONADOS</t>
  </si>
  <si>
    <t>Realizar (3) acciones administrativas desarrolladas para mejorar la eficiencia y productividad en la gestión del recaudo, fiscalización y cobro coactivo municipal.</t>
  </si>
  <si>
    <t>DESARROLLO E IMPLEMENTACIÓN DEL PROGRAMA DE REACTIVACIÓN ECONÓMICA BUCARAMANGA PROGRESA EN EL MUNICIPIO DE BUCARAMANGA</t>
  </si>
  <si>
    <t>MODERNIZACIÓN DEL PROCESO FINANCIERO Y PRESUPUESTAL EN EL MUNICIPIO DE BUCARAMANGA</t>
  </si>
  <si>
    <t>SGR</t>
  </si>
  <si>
    <t>TOTAL EJECUTADO</t>
  </si>
  <si>
    <t>2.3.2.02.02.008.4599031.201</t>
  </si>
  <si>
    <t xml:space="preserve">2.3.2.02.02.008.4599031.201 </t>
  </si>
  <si>
    <t>FORTALECIMIENTO A LA GESTION OPERATIVA DE LA OFICINA DE VALORIZACION DEL MUNICIPIO DE BUCARAMANGA</t>
  </si>
  <si>
    <t>FORTALECIMIENTO DE LA GESTIÓN DEL RECAUDO , FISCALIZACIÓN Y COBRO COACTIVO DEL MUNICIPIO DE BUCARAMANGA</t>
  </si>
  <si>
    <t>Ecosistemas empresariales implementados
para la reactivación y desarrollo económico
de la ciudad</t>
  </si>
  <si>
    <t xml:space="preserve">2.3.2.02.02.008.4599031.201  </t>
  </si>
  <si>
    <t>PENDIENTE POR DEFINIR</t>
  </si>
  <si>
    <t>2.3.2.02.02.008.4599031.501
2.3.2.02.02.006.2408022.501</t>
  </si>
  <si>
    <t xml:space="preserve">2.3.2.02.02.007.3502012.201: $4,5mil
2.3.2.02.02.008.3502019.201: $4,5mil  
2.3.2.02.02.008.4599031.201: $3.007.700.000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</si>
</sst>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</numFmts>
  <fonts count="18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165" fontId="15" fillId="2" borderId="2" xfId="108" applyNumberFormat="1" applyFont="1" applyFill="1" applyBorder="1" applyAlignment="1">
      <alignment vertical="center"/>
    </xf>
    <xf numFmtId="165" fontId="14" fillId="0" borderId="2" xfId="108" applyNumberFormat="1" applyFont="1" applyBorder="1" applyAlignment="1">
      <alignment horizontal="center" vertical="center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3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vertical="center" wrapText="1"/>
    </xf>
    <xf numFmtId="165" fontId="7" fillId="0" borderId="7" xfId="108" applyNumberFormat="1" applyFont="1" applyFill="1" applyBorder="1" applyAlignment="1">
      <alignment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1" fillId="0" borderId="2" xfId="108" applyNumberFormat="1" applyFont="1" applyFill="1" applyBorder="1" applyAlignment="1">
      <alignment vertical="center" wrapText="1"/>
    </xf>
    <xf numFmtId="165" fontId="1" fillId="0" borderId="7" xfId="108" applyNumberFormat="1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8" fillId="0" borderId="0" xfId="0" applyNumberFormat="1" applyFont="1" applyBorder="1"/>
    <xf numFmtId="164" fontId="16" fillId="0" borderId="2" xfId="0" applyNumberFormat="1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165" fontId="1" fillId="3" borderId="1" xfId="108" applyNumberFormat="1" applyFont="1" applyFill="1" applyBorder="1" applyAlignment="1">
      <alignment horizontal="center" vertical="center" wrapText="1"/>
    </xf>
    <xf numFmtId="10" fontId="1" fillId="0" borderId="1" xfId="107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/>
    </xf>
    <xf numFmtId="165" fontId="17" fillId="0" borderId="2" xfId="108" applyNumberFormat="1" applyFont="1" applyBorder="1" applyAlignment="1">
      <alignment horizontal="center" vertical="center"/>
    </xf>
    <xf numFmtId="44" fontId="2" fillId="0" borderId="0" xfId="108" applyFont="1" applyBorder="1"/>
    <xf numFmtId="44" fontId="2" fillId="0" borderId="0" xfId="0" applyNumberFormat="1" applyFont="1" applyBorder="1"/>
    <xf numFmtId="2" fontId="2" fillId="3" borderId="2" xfId="0" applyNumberFormat="1" applyFont="1" applyFill="1" applyBorder="1" applyAlignment="1">
      <alignment horizontal="center" vertical="center"/>
    </xf>
    <xf numFmtId="166" fontId="2" fillId="0" borderId="0" xfId="109" applyNumberFormat="1" applyFont="1" applyBorder="1"/>
    <xf numFmtId="14" fontId="2" fillId="0" borderId="3" xfId="0" applyNumberFormat="1" applyFont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8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5" fontId="1" fillId="3" borderId="1" xfId="108" applyNumberFormat="1" applyFont="1" applyFill="1" applyBorder="1" applyAlignment="1">
      <alignment horizontal="center" vertical="center" wrapText="1"/>
    </xf>
    <xf numFmtId="165" fontId="1" fillId="3" borderId="8" xfId="108" applyNumberFormat="1" applyFont="1" applyFill="1" applyBorder="1" applyAlignment="1">
      <alignment horizontal="center" vertical="center" wrapText="1"/>
    </xf>
    <xf numFmtId="16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8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1032467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zoomScale="60" zoomScaleNormal="60" zoomScaleSheetLayoutView="51" workbookViewId="0">
      <pane ySplit="5" topLeftCell="A6" activePane="bottomLeft" state="frozen"/>
      <selection pane="bottomLeft" activeCell="E8" sqref="E8:E10"/>
    </sheetView>
  </sheetViews>
  <sheetFormatPr baseColWidth="10" defaultColWidth="11" defaultRowHeight="15" x14ac:dyDescent="0.2"/>
  <cols>
    <col min="1" max="1" width="23" style="9" customWidth="1"/>
    <col min="2" max="3" width="23" style="1" customWidth="1"/>
    <col min="4" max="5" width="35.125" style="1" customWidth="1"/>
    <col min="6" max="6" width="21" style="1" customWidth="1"/>
    <col min="7" max="8" width="35.75" style="1" customWidth="1"/>
    <col min="9" max="10" width="14.875" style="1" customWidth="1"/>
    <col min="11" max="11" width="15.875" style="1" customWidth="1"/>
    <col min="12" max="13" width="17.5" style="1" customWidth="1"/>
    <col min="14" max="14" width="31.875" style="74" customWidth="1"/>
    <col min="15" max="15" width="28.375" style="1" customWidth="1"/>
    <col min="16" max="18" width="10.375" style="1" customWidth="1"/>
    <col min="19" max="20" width="24.75" style="1" customWidth="1"/>
    <col min="21" max="23" width="10.875" style="1" customWidth="1"/>
    <col min="24" max="24" width="24.75" style="1" customWidth="1"/>
    <col min="25" max="25" width="25.5" style="1" customWidth="1"/>
    <col min="26" max="26" width="19.5" style="1" customWidth="1"/>
    <col min="27" max="27" width="19.125" style="1" customWidth="1"/>
    <col min="28" max="28" width="18.25" style="1" customWidth="1"/>
    <col min="29" max="16384" width="11" style="1"/>
  </cols>
  <sheetData>
    <row r="1" spans="1:28" ht="15.75" x14ac:dyDescent="0.2">
      <c r="A1" s="3" t="s">
        <v>18</v>
      </c>
      <c r="F1" s="123" t="s">
        <v>46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Y1" s="130" t="s">
        <v>28</v>
      </c>
      <c r="Z1" s="130"/>
    </row>
    <row r="2" spans="1:28" ht="15" customHeight="1" x14ac:dyDescent="0.2">
      <c r="A2" s="19">
        <v>44347</v>
      </c>
      <c r="B2" s="18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Y2" s="130"/>
      <c r="Z2" s="130"/>
    </row>
    <row r="3" spans="1:28" ht="15.75" x14ac:dyDescent="0.2"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Y3" s="44"/>
      <c r="Z3" s="41"/>
    </row>
    <row r="4" spans="1:28" s="33" customFormat="1" ht="23.25" customHeight="1" x14ac:dyDescent="0.2">
      <c r="A4" s="120" t="s">
        <v>10</v>
      </c>
      <c r="B4" s="121"/>
      <c r="C4" s="121"/>
      <c r="D4" s="121"/>
      <c r="E4" s="121"/>
      <c r="F4" s="120" t="s">
        <v>11</v>
      </c>
      <c r="G4" s="121"/>
      <c r="H4" s="121"/>
      <c r="I4" s="121"/>
      <c r="J4" s="121"/>
      <c r="K4" s="122" t="s">
        <v>29</v>
      </c>
      <c r="L4" s="122"/>
      <c r="M4" s="122"/>
      <c r="N4" s="122" t="s">
        <v>26</v>
      </c>
      <c r="O4" s="122"/>
      <c r="P4" s="122"/>
      <c r="Q4" s="122"/>
      <c r="R4" s="122"/>
      <c r="S4" s="122"/>
      <c r="T4" s="120" t="s">
        <v>20</v>
      </c>
      <c r="U4" s="121"/>
      <c r="V4" s="121"/>
      <c r="W4" s="121"/>
      <c r="X4" s="129"/>
      <c r="Y4" s="127" t="s">
        <v>21</v>
      </c>
      <c r="Z4" s="127" t="s">
        <v>50</v>
      </c>
      <c r="AA4" s="126" t="s">
        <v>27</v>
      </c>
      <c r="AB4" s="126"/>
    </row>
    <row r="5" spans="1:28" ht="42" customHeight="1" x14ac:dyDescent="0.2">
      <c r="A5" s="4" t="s">
        <v>1</v>
      </c>
      <c r="B5" s="4" t="s">
        <v>6</v>
      </c>
      <c r="C5" s="4" t="s">
        <v>2</v>
      </c>
      <c r="D5" s="4" t="s">
        <v>7</v>
      </c>
      <c r="E5" s="32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3" t="s">
        <v>9</v>
      </c>
      <c r="O5" s="5" t="s">
        <v>12</v>
      </c>
      <c r="P5" s="5" t="s">
        <v>8</v>
      </c>
      <c r="Q5" s="42" t="s">
        <v>54</v>
      </c>
      <c r="R5" s="5" t="s">
        <v>13</v>
      </c>
      <c r="S5" s="5" t="s">
        <v>23</v>
      </c>
      <c r="T5" s="42" t="s">
        <v>12</v>
      </c>
      <c r="U5" s="42" t="s">
        <v>8</v>
      </c>
      <c r="V5" s="42" t="s">
        <v>54</v>
      </c>
      <c r="W5" s="42" t="s">
        <v>13</v>
      </c>
      <c r="X5" s="42" t="s">
        <v>55</v>
      </c>
      <c r="Y5" s="128"/>
      <c r="Z5" s="128"/>
      <c r="AA5" s="5" t="s">
        <v>14</v>
      </c>
      <c r="AB5" s="5" t="s">
        <v>15</v>
      </c>
    </row>
    <row r="6" spans="1:28" s="8" customFormat="1" ht="141" customHeight="1" x14ac:dyDescent="0.2">
      <c r="A6" s="52" t="s">
        <v>30</v>
      </c>
      <c r="B6" s="52" t="s">
        <v>32</v>
      </c>
      <c r="C6" s="52" t="s">
        <v>33</v>
      </c>
      <c r="D6" s="77" t="s">
        <v>34</v>
      </c>
      <c r="E6" s="78" t="s">
        <v>35</v>
      </c>
      <c r="F6" s="43">
        <v>2020680010179</v>
      </c>
      <c r="G6" s="48" t="s">
        <v>52</v>
      </c>
      <c r="H6" s="6" t="s">
        <v>60</v>
      </c>
      <c r="I6" s="55">
        <v>44267</v>
      </c>
      <c r="J6" s="55">
        <v>44561</v>
      </c>
      <c r="K6" s="79">
        <v>1</v>
      </c>
      <c r="L6" s="87">
        <v>1.4999999999999999E-2</v>
      </c>
      <c r="M6" s="80">
        <f>IFERROR(IF(L6/K6&gt;100%,100%,L6/K6),"-")</f>
        <v>1.4999999999999999E-2</v>
      </c>
      <c r="N6" s="68" t="s">
        <v>64</v>
      </c>
      <c r="O6" s="59">
        <v>12007700000</v>
      </c>
      <c r="P6" s="60"/>
      <c r="Q6" s="60"/>
      <c r="R6" s="60"/>
      <c r="S6" s="81">
        <f>SUM(O6:R6)</f>
        <v>12007700000</v>
      </c>
      <c r="T6" s="64">
        <v>166000000</v>
      </c>
      <c r="U6" s="60"/>
      <c r="V6" s="60"/>
      <c r="W6" s="60"/>
      <c r="X6" s="61">
        <f>SUM(T6:W6)</f>
        <v>166000000</v>
      </c>
      <c r="Y6" s="82">
        <f>IFERROR(X6/S6,"-")</f>
        <v>1.3824462636474929E-2</v>
      </c>
      <c r="Z6" s="51"/>
      <c r="AA6" s="50" t="s">
        <v>48</v>
      </c>
      <c r="AB6" s="50" t="s">
        <v>49</v>
      </c>
    </row>
    <row r="7" spans="1:28" s="8" customFormat="1" ht="97.15" customHeight="1" x14ac:dyDescent="0.2">
      <c r="A7" s="37" t="s">
        <v>31</v>
      </c>
      <c r="B7" s="37" t="s">
        <v>36</v>
      </c>
      <c r="C7" s="37" t="s">
        <v>37</v>
      </c>
      <c r="D7" s="54" t="s">
        <v>38</v>
      </c>
      <c r="E7" s="30" t="s">
        <v>39</v>
      </c>
      <c r="F7" s="56"/>
      <c r="G7" s="47" t="s">
        <v>53</v>
      </c>
      <c r="H7" s="56"/>
      <c r="I7" s="56"/>
      <c r="J7" s="55"/>
      <c r="K7" s="40">
        <v>0.2</v>
      </c>
      <c r="L7" s="46">
        <v>0</v>
      </c>
      <c r="M7" s="2">
        <f>IFERROR(IF(L7/K7&gt;100%,100%,L7/K7),"-")</f>
        <v>0</v>
      </c>
      <c r="N7" s="83" t="s">
        <v>61</v>
      </c>
      <c r="O7" s="84">
        <v>62807395</v>
      </c>
      <c r="P7" s="60"/>
      <c r="Q7" s="60"/>
      <c r="R7" s="60"/>
      <c r="S7" s="61">
        <f>SUM(O7:R7)</f>
        <v>62807395</v>
      </c>
      <c r="T7" s="64"/>
      <c r="U7" s="60"/>
      <c r="V7" s="60"/>
      <c r="W7" s="60"/>
      <c r="X7" s="61">
        <f>SUM(T7:W7)</f>
        <v>0</v>
      </c>
      <c r="Y7" s="21">
        <f>IFERROR(X7/S7,"-")</f>
        <v>0</v>
      </c>
      <c r="Z7" s="20"/>
      <c r="AA7" s="7" t="s">
        <v>48</v>
      </c>
      <c r="AB7" s="7" t="s">
        <v>49</v>
      </c>
    </row>
    <row r="8" spans="1:28" s="8" customFormat="1" ht="99" customHeight="1" x14ac:dyDescent="0.2">
      <c r="A8" s="96" t="s">
        <v>31</v>
      </c>
      <c r="B8" s="96" t="s">
        <v>36</v>
      </c>
      <c r="C8" s="96" t="s">
        <v>37</v>
      </c>
      <c r="D8" s="111" t="s">
        <v>40</v>
      </c>
      <c r="E8" s="108" t="s">
        <v>41</v>
      </c>
      <c r="F8" s="43">
        <v>2020680010134</v>
      </c>
      <c r="G8" s="48" t="s">
        <v>58</v>
      </c>
      <c r="H8" s="37" t="s">
        <v>47</v>
      </c>
      <c r="I8" s="67">
        <v>44212</v>
      </c>
      <c r="J8" s="55">
        <v>44561</v>
      </c>
      <c r="K8" s="117">
        <v>1</v>
      </c>
      <c r="L8" s="114">
        <v>1</v>
      </c>
      <c r="M8" s="99">
        <f>IFERROR(IF(L8/K8&gt;100%,100%,L8/K8),"-")</f>
        <v>1</v>
      </c>
      <c r="N8" s="69" t="s">
        <v>57</v>
      </c>
      <c r="O8" s="59">
        <v>353652618</v>
      </c>
      <c r="P8" s="62"/>
      <c r="Q8" s="62"/>
      <c r="R8" s="62"/>
      <c r="S8" s="102">
        <f>SUM(O8:R10)</f>
        <v>2908850532.0599999</v>
      </c>
      <c r="T8" s="65">
        <f>O8</f>
        <v>353652618</v>
      </c>
      <c r="U8" s="62"/>
      <c r="V8" s="62"/>
      <c r="W8" s="62"/>
      <c r="X8" s="102">
        <f>SUM(T8:W10)</f>
        <v>1681902618</v>
      </c>
      <c r="Y8" s="105">
        <f>IFERROR(X8/S8,"-")</f>
        <v>0.57820180152360878</v>
      </c>
      <c r="Z8" s="90"/>
      <c r="AA8" s="93" t="s">
        <v>48</v>
      </c>
      <c r="AB8" s="93" t="s">
        <v>49</v>
      </c>
    </row>
    <row r="9" spans="1:28" s="8" customFormat="1" ht="96.6" customHeight="1" x14ac:dyDescent="0.2">
      <c r="A9" s="97"/>
      <c r="B9" s="97"/>
      <c r="C9" s="97"/>
      <c r="D9" s="112"/>
      <c r="E9" s="109"/>
      <c r="F9" s="43">
        <v>2021680010001</v>
      </c>
      <c r="G9" s="48" t="s">
        <v>59</v>
      </c>
      <c r="H9" s="37" t="s">
        <v>51</v>
      </c>
      <c r="I9" s="67">
        <v>44214</v>
      </c>
      <c r="J9" s="55">
        <v>44561</v>
      </c>
      <c r="K9" s="118"/>
      <c r="L9" s="115"/>
      <c r="M9" s="100"/>
      <c r="N9" s="69" t="s">
        <v>56</v>
      </c>
      <c r="O9" s="59">
        <v>1475200000</v>
      </c>
      <c r="P9" s="62"/>
      <c r="Q9" s="63"/>
      <c r="R9" s="63"/>
      <c r="S9" s="103"/>
      <c r="T9" s="66">
        <f>1315500000+12750000</f>
        <v>1328250000</v>
      </c>
      <c r="U9" s="63"/>
      <c r="V9" s="63"/>
      <c r="W9" s="63"/>
      <c r="X9" s="103"/>
      <c r="Y9" s="106"/>
      <c r="Z9" s="91"/>
      <c r="AA9" s="94"/>
      <c r="AB9" s="94"/>
    </row>
    <row r="10" spans="1:28" s="8" customFormat="1" ht="45" customHeight="1" x14ac:dyDescent="0.2">
      <c r="A10" s="98"/>
      <c r="B10" s="98"/>
      <c r="C10" s="98"/>
      <c r="D10" s="113"/>
      <c r="E10" s="110"/>
      <c r="F10" s="43"/>
      <c r="G10" s="47" t="s">
        <v>62</v>
      </c>
      <c r="H10" s="37"/>
      <c r="I10" s="89"/>
      <c r="J10" s="34"/>
      <c r="K10" s="119"/>
      <c r="L10" s="116"/>
      <c r="M10" s="101"/>
      <c r="N10" s="68" t="s">
        <v>63</v>
      </c>
      <c r="O10" s="59">
        <f>546274807+533723107.06</f>
        <v>1079997914.0599999</v>
      </c>
      <c r="P10" s="62"/>
      <c r="Q10" s="63"/>
      <c r="R10" s="63"/>
      <c r="S10" s="104"/>
      <c r="T10" s="66"/>
      <c r="U10" s="63"/>
      <c r="V10" s="63"/>
      <c r="W10" s="63"/>
      <c r="X10" s="104"/>
      <c r="Y10" s="107"/>
      <c r="Z10" s="92"/>
      <c r="AA10" s="95"/>
      <c r="AB10" s="95"/>
    </row>
    <row r="11" spans="1:28" s="8" customFormat="1" ht="137.44999999999999" customHeight="1" x14ac:dyDescent="0.2">
      <c r="A11" s="37" t="s">
        <v>31</v>
      </c>
      <c r="B11" s="37" t="s">
        <v>36</v>
      </c>
      <c r="C11" s="37" t="s">
        <v>37</v>
      </c>
      <c r="D11" s="49" t="s">
        <v>42</v>
      </c>
      <c r="E11" s="30" t="s">
        <v>43</v>
      </c>
      <c r="F11" s="38"/>
      <c r="G11" s="48"/>
      <c r="H11" s="6"/>
      <c r="I11" s="34"/>
      <c r="J11" s="34"/>
      <c r="K11" s="39">
        <v>1</v>
      </c>
      <c r="L11" s="57">
        <v>2</v>
      </c>
      <c r="M11" s="2">
        <f>IFERROR(IF(L11/K11&gt;100%,100%,L11/K11),"-")</f>
        <v>1</v>
      </c>
      <c r="N11" s="70"/>
      <c r="O11" s="64"/>
      <c r="P11" s="60"/>
      <c r="Q11" s="60"/>
      <c r="R11" s="60"/>
      <c r="S11" s="61">
        <f>SUM(O11:R11)</f>
        <v>0</v>
      </c>
      <c r="T11" s="64"/>
      <c r="U11" s="60"/>
      <c r="V11" s="60"/>
      <c r="W11" s="60"/>
      <c r="X11" s="61">
        <f>SUM(T11:W11)</f>
        <v>0</v>
      </c>
      <c r="Y11" s="21" t="str">
        <f>IFERROR(X11/S11,"-")</f>
        <v>-</v>
      </c>
      <c r="Z11" s="20"/>
      <c r="AA11" s="7" t="s">
        <v>48</v>
      </c>
      <c r="AB11" s="7" t="s">
        <v>49</v>
      </c>
    </row>
    <row r="12" spans="1:28" s="8" customFormat="1" ht="105.6" customHeight="1" x14ac:dyDescent="0.2">
      <c r="A12" s="37" t="s">
        <v>31</v>
      </c>
      <c r="B12" s="37" t="s">
        <v>36</v>
      </c>
      <c r="C12" s="37" t="s">
        <v>37</v>
      </c>
      <c r="D12" s="49" t="s">
        <v>44</v>
      </c>
      <c r="E12" s="30" t="s">
        <v>45</v>
      </c>
      <c r="F12" s="38"/>
      <c r="G12" s="76"/>
      <c r="H12" s="6"/>
      <c r="I12" s="34"/>
      <c r="J12" s="55"/>
      <c r="K12" s="39">
        <v>0</v>
      </c>
      <c r="L12" s="46"/>
      <c r="M12" s="2" t="str">
        <f>IFERROR(IF(L12/K12&gt;100%,100%,L12/K12),"-")</f>
        <v>-</v>
      </c>
      <c r="N12" s="83"/>
      <c r="O12" s="84"/>
      <c r="P12" s="60"/>
      <c r="Q12" s="60"/>
      <c r="R12" s="60"/>
      <c r="S12" s="61">
        <f>SUM(O12:R12)</f>
        <v>0</v>
      </c>
      <c r="T12" s="64"/>
      <c r="U12" s="60"/>
      <c r="V12" s="60"/>
      <c r="W12" s="60"/>
      <c r="X12" s="61">
        <f>SUM(T12:W12)</f>
        <v>0</v>
      </c>
      <c r="Y12" s="21" t="str">
        <f>IFERROR(X12/S12,"-")</f>
        <v>-</v>
      </c>
      <c r="Z12" s="20"/>
      <c r="AA12" s="7" t="s">
        <v>48</v>
      </c>
      <c r="AB12" s="7" t="s">
        <v>49</v>
      </c>
    </row>
    <row r="13" spans="1:28" ht="27.75" customHeight="1" x14ac:dyDescent="0.2">
      <c r="A13" s="24"/>
      <c r="B13" s="25"/>
      <c r="C13" s="25"/>
      <c r="D13" s="25"/>
      <c r="E13" s="31"/>
      <c r="F13" s="25"/>
      <c r="G13" s="25"/>
      <c r="H13" s="36"/>
      <c r="I13" s="25"/>
      <c r="J13" s="25"/>
      <c r="K13" s="26"/>
      <c r="L13" s="35" t="s">
        <v>19</v>
      </c>
      <c r="M13" s="22">
        <f>AVERAGE(M6:M12)</f>
        <v>0.50374999999999992</v>
      </c>
      <c r="N13" s="71"/>
      <c r="O13" s="58">
        <f t="shared" ref="O13:T13" si="0">SUM(O6:O12)</f>
        <v>14979357927.059999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23">
        <f t="shared" si="0"/>
        <v>14979357927.059999</v>
      </c>
      <c r="T13" s="58">
        <f t="shared" si="0"/>
        <v>1847902618</v>
      </c>
      <c r="U13" s="45">
        <f t="shared" ref="U13:W13" si="1">SUM(U6:U12)</f>
        <v>0</v>
      </c>
      <c r="V13" s="45">
        <f t="shared" si="1"/>
        <v>0</v>
      </c>
      <c r="W13" s="45">
        <f t="shared" si="1"/>
        <v>0</v>
      </c>
      <c r="X13" s="23">
        <f>SUM(X6:X12)</f>
        <v>1847902618</v>
      </c>
      <c r="Y13" s="27">
        <f>IFERROR(X13/S13,"-")</f>
        <v>0.12336327277832049</v>
      </c>
      <c r="Z13" s="23">
        <f>SUM(Z6:Z12)</f>
        <v>0</v>
      </c>
      <c r="AA13" s="28"/>
      <c r="AB13" s="29"/>
    </row>
    <row r="14" spans="1:28" s="11" customFormat="1" x14ac:dyDescent="0.2">
      <c r="A14" s="12"/>
      <c r="B14" s="13"/>
      <c r="C14" s="13"/>
      <c r="D14" s="13"/>
      <c r="E14" s="13"/>
      <c r="G14" s="14"/>
      <c r="H14" s="14"/>
      <c r="I14" s="14"/>
      <c r="J14" s="14"/>
      <c r="K14" s="14"/>
      <c r="L14" s="15"/>
      <c r="M14" s="15"/>
      <c r="N14" s="72"/>
    </row>
    <row r="15" spans="1:28" customFormat="1" ht="22.9" customHeight="1" x14ac:dyDescent="0.2"/>
    <row r="16" spans="1:28" customFormat="1" ht="14.25" x14ac:dyDescent="0.2"/>
    <row r="17" spans="1:24" customFormat="1" ht="14.25" x14ac:dyDescent="0.2"/>
    <row r="18" spans="1:24" customFormat="1" ht="14.25" x14ac:dyDescent="0.2"/>
    <row r="19" spans="1:24" customFormat="1" ht="14.25" x14ac:dyDescent="0.2"/>
    <row r="20" spans="1:24" customFormat="1" ht="14.25" x14ac:dyDescent="0.2"/>
    <row r="21" spans="1:24" s="11" customFormat="1" ht="15.75" x14ac:dyDescent="0.25">
      <c r="A21" s="10"/>
      <c r="N21" s="73"/>
      <c r="T21" s="88"/>
      <c r="X21" s="75"/>
    </row>
    <row r="22" spans="1:24" s="11" customFormat="1" x14ac:dyDescent="0.2">
      <c r="A22" s="12"/>
      <c r="B22" s="13"/>
      <c r="C22" s="13"/>
      <c r="D22" s="13"/>
      <c r="E22" s="13"/>
      <c r="G22" s="14"/>
      <c r="H22" s="14"/>
      <c r="I22" s="14"/>
      <c r="J22" s="14"/>
      <c r="K22" s="14"/>
      <c r="L22" s="16"/>
      <c r="M22" s="16"/>
      <c r="N22" s="72"/>
      <c r="X22" s="85"/>
    </row>
    <row r="23" spans="1:24" s="11" customFormat="1" x14ac:dyDescent="0.2">
      <c r="A23" s="10"/>
      <c r="N23" s="73"/>
      <c r="X23" s="86"/>
    </row>
    <row r="24" spans="1:24" s="11" customFormat="1" x14ac:dyDescent="0.2">
      <c r="A24" s="10"/>
      <c r="N24" s="73"/>
      <c r="X24" s="86"/>
    </row>
    <row r="25" spans="1:24" s="11" customFormat="1" x14ac:dyDescent="0.2">
      <c r="A25" s="10"/>
      <c r="N25" s="73"/>
    </row>
  </sheetData>
  <mergeCells count="24">
    <mergeCell ref="A4:E4"/>
    <mergeCell ref="N4:S4"/>
    <mergeCell ref="F1:Q3"/>
    <mergeCell ref="AA4:AB4"/>
    <mergeCell ref="F4:J4"/>
    <mergeCell ref="K4:M4"/>
    <mergeCell ref="Z4:Z5"/>
    <mergeCell ref="T4:X4"/>
    <mergeCell ref="Y1:Z2"/>
    <mergeCell ref="Y4:Y5"/>
    <mergeCell ref="Z8:Z10"/>
    <mergeCell ref="AA8:AA10"/>
    <mergeCell ref="AB8:AB10"/>
    <mergeCell ref="A8:A10"/>
    <mergeCell ref="M8:M10"/>
    <mergeCell ref="S8:S10"/>
    <mergeCell ref="X8:X10"/>
    <mergeCell ref="Y8:Y10"/>
    <mergeCell ref="E8:E10"/>
    <mergeCell ref="D8:D10"/>
    <mergeCell ref="C8:C10"/>
    <mergeCell ref="B8:B10"/>
    <mergeCell ref="L8:L10"/>
    <mergeCell ref="K8:K10"/>
  </mergeCells>
  <conditionalFormatting sqref="M11:M12 M6:M8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2022-10-04T00:51:37Z</dcterms:modified>
</cp:coreProperties>
</file>