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autoCompressPictures="0"/>
  <mc:AlternateContent xmlns:mc="http://schemas.openxmlformats.org/markup-compatibility/2006">
    <mc:Choice Requires="x15">
      <x15ac:absPath xmlns:x15ac="http://schemas.microsoft.com/office/spreadsheetml/2010/11/ac" url="C:\Users\PC\Downloads\Abril\"/>
    </mc:Choice>
  </mc:AlternateContent>
  <xr:revisionPtr revIDLastSave="0" documentId="13_ncr:1_{3193BA5F-D9B5-45BC-8E57-AC9A58541A89}" xr6:coauthVersionLast="47" xr6:coauthVersionMax="47" xr10:uidLastSave="{00000000-0000-0000-0000-000000000000}"/>
  <bookViews>
    <workbookView xWindow="3540" yWindow="3540" windowWidth="21600" windowHeight="11295" xr2:uid="{00000000-000D-0000-FFFF-FFFF00000000}"/>
  </bookViews>
  <sheets>
    <sheet name="2021" sheetId="12" r:id="rId1"/>
  </sheets>
  <definedNames>
    <definedName name="_xlnm.Print_Area" localSheetId="0">'2021'!$A$8:$AB$9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6" i="12" l="1"/>
  <c r="M44" i="12"/>
  <c r="M43" i="12"/>
  <c r="M41" i="12"/>
  <c r="M40" i="12"/>
  <c r="M39" i="12"/>
  <c r="M38" i="12"/>
  <c r="M36" i="12"/>
  <c r="M35" i="12"/>
  <c r="M34" i="12"/>
  <c r="M33" i="12"/>
  <c r="M32" i="12"/>
  <c r="M31" i="12"/>
  <c r="M30" i="12"/>
  <c r="M25" i="12"/>
  <c r="M24" i="12"/>
  <c r="M23" i="12"/>
  <c r="M20" i="12"/>
  <c r="M19" i="12"/>
  <c r="M17" i="12"/>
  <c r="M15" i="12"/>
  <c r="M13" i="12"/>
  <c r="M12" i="12"/>
  <c r="M11" i="12"/>
  <c r="M10" i="12"/>
  <c r="M9" i="12"/>
  <c r="M7" i="12"/>
  <c r="Y46" i="12"/>
  <c r="W48" i="12"/>
  <c r="V48" i="12"/>
  <c r="U48" i="12"/>
  <c r="T48" i="12"/>
  <c r="R48" i="12"/>
  <c r="Q48" i="12"/>
  <c r="X46" i="12"/>
  <c r="S46" i="12"/>
  <c r="O14" i="12"/>
  <c r="O48" i="12" s="1"/>
  <c r="P22" i="12"/>
  <c r="P48" i="12" s="1"/>
  <c r="P29" i="12"/>
  <c r="O29" i="12"/>
  <c r="X25" i="12"/>
  <c r="S25" i="12"/>
  <c r="Y25" i="12" s="1"/>
  <c r="S20" i="12"/>
  <c r="Y20" i="12"/>
  <c r="S10" i="12"/>
  <c r="S41" i="12"/>
  <c r="X41" i="12"/>
  <c r="Y41" i="12" s="1"/>
  <c r="S17" i="12"/>
  <c r="S15" i="12"/>
  <c r="S7" i="12"/>
  <c r="S12" i="12"/>
  <c r="S44" i="12"/>
  <c r="X36" i="12"/>
  <c r="S36" i="12"/>
  <c r="Y36" i="12"/>
  <c r="X20" i="12"/>
  <c r="S13" i="12"/>
  <c r="X7" i="12"/>
  <c r="Y7" i="12"/>
  <c r="X9" i="12"/>
  <c r="Y9" i="12" s="1"/>
  <c r="S9" i="12"/>
  <c r="Z48" i="12"/>
  <c r="M6" i="12"/>
  <c r="M48" i="12" s="1"/>
  <c r="S24" i="12"/>
  <c r="S23" i="12"/>
  <c r="S19" i="12"/>
  <c r="S11" i="12"/>
  <c r="S6" i="12"/>
  <c r="X44" i="12"/>
  <c r="Y44" i="12"/>
  <c r="X43" i="12"/>
  <c r="Y43" i="12"/>
  <c r="X40" i="12"/>
  <c r="Y40" i="12" s="1"/>
  <c r="X39" i="12"/>
  <c r="X38" i="12"/>
  <c r="X35" i="12"/>
  <c r="X34" i="12"/>
  <c r="Y34" i="12" s="1"/>
  <c r="X33" i="12"/>
  <c r="Y33" i="12" s="1"/>
  <c r="X32" i="12"/>
  <c r="Y32" i="12" s="1"/>
  <c r="X31" i="12"/>
  <c r="Y31" i="12"/>
  <c r="X30" i="12"/>
  <c r="Y30" i="12" s="1"/>
  <c r="X24" i="12"/>
  <c r="Y24" i="12"/>
  <c r="X23" i="12"/>
  <c r="Y23" i="12" s="1"/>
  <c r="X19" i="12"/>
  <c r="Y19" i="12" s="1"/>
  <c r="X17" i="12"/>
  <c r="Y17" i="12"/>
  <c r="X15" i="12"/>
  <c r="Y15" i="12" s="1"/>
  <c r="X13" i="12"/>
  <c r="Y13" i="12" s="1"/>
  <c r="X12" i="12"/>
  <c r="X11" i="12"/>
  <c r="X10" i="12"/>
  <c r="Y10" i="12"/>
  <c r="X6" i="12"/>
  <c r="Y6" i="12" s="1"/>
  <c r="S43" i="12"/>
  <c r="S40" i="12"/>
  <c r="S39" i="12"/>
  <c r="Y39" i="12" s="1"/>
  <c r="S38" i="12"/>
  <c r="S35" i="12"/>
  <c r="S34" i="12"/>
  <c r="S33" i="12"/>
  <c r="S32" i="12"/>
  <c r="S31" i="12"/>
  <c r="S30" i="12"/>
  <c r="Y38" i="12"/>
  <c r="Y12" i="12"/>
  <c r="Y35" i="12"/>
  <c r="Y11" i="12"/>
  <c r="S48" i="12"/>
  <c r="X48" i="12" l="1"/>
  <c r="Y48" i="12" s="1"/>
</calcChain>
</file>

<file path=xl/sharedStrings.xml><?xml version="1.0" encoding="utf-8"?>
<sst xmlns="http://schemas.openxmlformats.org/spreadsheetml/2006/main" count="383" uniqueCount="185">
  <si>
    <t>AVANCE</t>
  </si>
  <si>
    <t>Línea estratégica</t>
  </si>
  <si>
    <t xml:space="preserve">Programa </t>
  </si>
  <si>
    <t>Nombre del Proyecto</t>
  </si>
  <si>
    <t>Meta programada</t>
  </si>
  <si>
    <t>Meta ejecutada</t>
  </si>
  <si>
    <t>Componente</t>
  </si>
  <si>
    <t>Meta PDM</t>
  </si>
  <si>
    <t>SGP</t>
  </si>
  <si>
    <t>Rubro</t>
  </si>
  <si>
    <t>PDM 2020-2023</t>
  </si>
  <si>
    <t>PROYECTOS DE INVERSIÓN</t>
  </si>
  <si>
    <t>RECURSOS PROPIOS</t>
  </si>
  <si>
    <t>OTROS</t>
  </si>
  <si>
    <t>Dependencia</t>
  </si>
  <si>
    <t>Responsable</t>
  </si>
  <si>
    <t>Código BPIM</t>
  </si>
  <si>
    <t>Actividades</t>
  </si>
  <si>
    <t>FECHA DE CORTE</t>
  </si>
  <si>
    <t>TOTALES</t>
  </si>
  <si>
    <t>RECURSOS EJECUTADOS</t>
  </si>
  <si>
    <t>EJECUCIÓN PPTAL</t>
  </si>
  <si>
    <t>Indicador de producto</t>
  </si>
  <si>
    <t>TOTAL PROGRAMADO</t>
  </si>
  <si>
    <t>Fecha inicio</t>
  </si>
  <si>
    <t>Fecha de terminación</t>
  </si>
  <si>
    <t>RECURSOS PROGRAMADOS</t>
  </si>
  <si>
    <t>RESPONSABLES</t>
  </si>
  <si>
    <t>CUMPLIMIENTO DE META</t>
  </si>
  <si>
    <t>BUCARAMANGA EQUITATIVA E INCLUYENTE: UNA CIUDAD DE BIENESTAR</t>
  </si>
  <si>
    <t>Educación De Calidad, Garantía De Una Ciudad De Oportunidades</t>
  </si>
  <si>
    <t>Cobertura Y Equidad De La Educación Preescolar, Básica Y Media</t>
  </si>
  <si>
    <t>Adecuar y/o dotar 10 ambientes escolares para la atención a la primera infancia (transición) con enfoque diferencial.</t>
  </si>
  <si>
    <t>Número de ambientes escolares adecuados y/o dotados para la atención a la primera infancia (transición) con enfoque diferencial.</t>
  </si>
  <si>
    <t>Beneficiar anualmente 32.276 estudiantes con enfoque diferencial en el programa de alimentación escolar.</t>
  </si>
  <si>
    <t>Número de estudiantes con enfoque diferencial beneficiados anualmente con el programa de alimentación escolar.</t>
  </si>
  <si>
    <t>Mantener al 100% de los estudiantes matriculados en los establecimientos educativos oficiales rurales con el programa de alimentación escolar.</t>
  </si>
  <si>
    <t>Porcentaje de estudiantes matriculados en los establecimientos educativos oficiales rurales mantenidos con el programa de alimentación escolar.</t>
  </si>
  <si>
    <t>Mantener 3.335 jovenes y adultos con modelos flexibles.</t>
  </si>
  <si>
    <t>Número de jóvenes y adultos mantenidos con modelos flexibles.</t>
  </si>
  <si>
    <t>Entregar dotación de material didáctico y/o mobiliario escolar a 35 establecimientos educativos oficiales.</t>
  </si>
  <si>
    <t>Número de establecimientos educativos oficiales dotados con material didáctico y/o mobiliario escolar.</t>
  </si>
  <si>
    <t>Mantener el 100% de los modelos lingüísticos, intérpretes de lengua de señas colombiana en la oferta Bilingüe y Bicultural  para estudiantes con discapacidad auditiva en la IE Normal Superior de Bucaramanga.</t>
  </si>
  <si>
    <t>Porcentaje de modelos lingüísticos, intérpretes de lengua de señas colombiana en la oferta Bilingüe y Bicultural mantenidos para estudiantes con discapacidad auditiva en la IE Normal Superior de Bucaramanga.</t>
  </si>
  <si>
    <t>Mantener el 100% de los establecimientos educativos oficiales de educación formal, que reportan estudiantes con discapacidad y talentos excepcionales o capacidades, con los servicios profesionales de apoyo pedagógico para el proceso de inclusión y equidad en la educación, para la oferta general.</t>
  </si>
  <si>
    <t>Porcentaje de establecimientos educativos oficiales de educación formal mantenidos que reportan estudiantes con discapacidad y talentos excepcionales o capacidades, con los servicios profesionales de apoyo pedagógico para el proceso de inclusión y equidad en la educación, para la oferta general.</t>
  </si>
  <si>
    <t>Mantener en funcionamiento 4 ludotecas.</t>
  </si>
  <si>
    <t>Número de Ludotecas mantenidas en funcionamiento.</t>
  </si>
  <si>
    <t>Mantener 2.664 cupos de transporte escolar a estudiantes de zonas de difícil acceso con enfoque diferencial.</t>
  </si>
  <si>
    <t>Número de cupos de transporte escolar mantenidos a estudiantes de zonas de difícil acceso con enfoque diferencial.</t>
  </si>
  <si>
    <t xml:space="preserve">Mantener 9.668 estudiantes con prestación del servicio educativo por el sistema de contratación del servicio educativo con enfoque diferencial. </t>
  </si>
  <si>
    <t>Número de estudiantes mantenidos con la prestación del servicio educativo por el sistema de contratación con enfoque diferencial.</t>
  </si>
  <si>
    <t>Realizar mantenimiento a 40 establecimientos educativos oficiales.</t>
  </si>
  <si>
    <t>Número de establecimientos educativos oficiales con reparaciones locativas realizadas.</t>
  </si>
  <si>
    <t>Realizar 25 intervenciones a colegios públicos de Bucaramanga.</t>
  </si>
  <si>
    <t>Número de intervenciones realizadas a colegios públicos de Bucaramanga.</t>
  </si>
  <si>
    <t>Calidad Y Fortalecimiento De La Educación Prescolar, Básica Y Media</t>
  </si>
  <si>
    <t>Mantener el apoyo a los proyectos transversales en los 47 establecimientos educativos oficiales.</t>
  </si>
  <si>
    <t>Número de establecimientos educativos oficiales mantenidos con apoyo a los proyectos transversales.</t>
  </si>
  <si>
    <t>Mantener los 47 establecimientos educativos oficiales optimizados con planta de personal docente, administrativa, servicios  públicos, aseo, vigilancia y arrendamientos.</t>
  </si>
  <si>
    <t>Número de establecimientos educativos oficiales mantenidos con planta de personal docente, administrativa, servicios  públicos, aseo, vigilancia y arrendamientos.</t>
  </si>
  <si>
    <t>Capacitar a 900 docentes de los establecimientos educativos oficiales en el manejo de una segunda lengua.</t>
  </si>
  <si>
    <t>Número de docentes de los establecimientos educativos oficiales capacitados en el manejo de una segunda lengua.</t>
  </si>
  <si>
    <t>Beneficiar anualmente con estrategias de aprendizaje en una segunda lengua a 35.000 estudiantes de los establecimientos educativos oficiales con enfoque diferencial.</t>
  </si>
  <si>
    <t>Número de estudiantes de establecimientos educativos oficiales beneficiados anualmente con estrategias de aprendizaje en una segunda lengua con enfoque diferencial.</t>
  </si>
  <si>
    <t>Capacitar en evaluación por competencias a 1.500 docentes de los establecimientos educativos oficiales.</t>
  </si>
  <si>
    <t>Número de docentes de los establecimientos educativos oficiales capacitados en evaluacion por competencias.</t>
  </si>
  <si>
    <t>Mantener 20 sedes de establecimientos educativos rurales con acompañamiento integral para el mejoramiento de la gestón escolar.</t>
  </si>
  <si>
    <t>Número de sedes de establecimientos educativos rurales mantenidos con acompañamiento integral para el mejoramiento de la gestión escolar.</t>
  </si>
  <si>
    <t>Realizar 4 foros educativos sobre experiencias significativas  artísticas y culturales.</t>
  </si>
  <si>
    <t>Número de foros educativos realizados sobre experiencias significativas artísticas y culturales.</t>
  </si>
  <si>
    <t>Mantener el 100% de los macroprocesos de la Secretaría de Educación.</t>
  </si>
  <si>
    <t>Porcentaje de macroprocesos de la Secretaría de Educación mantenidos.</t>
  </si>
  <si>
    <t>Mantener en los establecimientos educativos oficiales el Programa de Bienestar Laboral dirigido al personal docente, directivo docente y administrativo.</t>
  </si>
  <si>
    <t xml:space="preserve">Número de programas de bienestar laboral dirigido al personal docente, directivo docente y administrativo mantenido en los establecimientos educativos oficiales. </t>
  </si>
  <si>
    <t xml:space="preserve">Mantener el pago de ARL en el cumplimiento del decreto 055 de 2015 al 100% de los estudiantes de grados 10 y 11 que realizan las prácticas de la educación media técnica. </t>
  </si>
  <si>
    <t>Porcentaje de estudiantes de los grados 10 y 11 que realizan las prácticas de la educación media técnica mantenidos con el pago de ARL en el cumplimiento del decreto 055 de 2015.</t>
  </si>
  <si>
    <t>Realizar 1 caracterización del clima escolar y victimización que permita identificar los problemas de convivencia y seguridad del entorno escolar.</t>
  </si>
  <si>
    <t>Número de caracterizaciones del clima escolar y victimización que permita identificar los problemas de convivencia y seguridad del entorno escolar realizados.</t>
  </si>
  <si>
    <t>Calidad Y Fomento De La Educación Superior</t>
  </si>
  <si>
    <t>Otorgar 4.000 nuevos subsidios con enfoque diferencial para el acceso a la educación superior del nivel técnico, tecnológico y profesional.</t>
  </si>
  <si>
    <t>Número de nuevos subsidios otorgados con enfoque diferencial para el acceso a la educación superior del nivel técnico, tecnológico y profesional.</t>
  </si>
  <si>
    <t>Mantener el 100% de los subsidios para el acceso a la educación superior del nivel técnico, profesional, tecnológico y profesional.</t>
  </si>
  <si>
    <t>Porcentaje de subsidios mantenidos para el acceso a la educación superior del nivel técnico, profesional, tecnológico y profesional.</t>
  </si>
  <si>
    <t>Beneficiar 3.000 personas a través de un programa de educación virtual pos secundaria que proporcione conocimientos, competencias y habilidades para el empleo y el emprendimiento de acuerdo al perfil productivo de la región.</t>
  </si>
  <si>
    <t>Número de personas beneficiadas a través de un programa de educación virtual pos secundaria que proporcione conocimientos, competencias y habilidades para el empleo y el emprendimiento de acuerdo al perfil productivo de la región.</t>
  </si>
  <si>
    <t>BUCARAMANGA PRODUCTIVA Y COMPETITIVA: EMPRESAS INNOVADORAS, RESPONSABLES Y CONSCIENTES</t>
  </si>
  <si>
    <t>Bucaramanga Ciudad De Innovación Educativa</t>
  </si>
  <si>
    <t>Innovación Y Uso De La Ciencia Y Tecnología En El Ambiente Escolar</t>
  </si>
  <si>
    <t>Dotar y/o repotenciar 70 aulas especializadas en los establecimientos educativos oficiales.</t>
  </si>
  <si>
    <t>Número de aulas especializadas dotadas y/o repotenciadas en los establecimientos educativos oficiales.</t>
  </si>
  <si>
    <t>Mantener los 47 establecimientos educativos oficiales con conectividad.</t>
  </si>
  <si>
    <t>Número de establecimientos educativos oficiales mantenidos con conectividad.</t>
  </si>
  <si>
    <t>Sec. Educación</t>
  </si>
  <si>
    <t>PLAN DE ACCIÓN
SECRETARÍA DE EDUCACIÓN</t>
  </si>
  <si>
    <t>FORTALECIMIENTO DEL PROGRAMA DE EDUCACIÓN SUPERIOR EN EL MUNICIPIO DE   BUCARAMANGA</t>
  </si>
  <si>
    <t>MEJORAMIENTO EN LA PRESTACIÓN DEL SERVICIO EDUCATIVO EN EL MUNICIPIO DE BUCARAMANGA</t>
  </si>
  <si>
    <t>PRESTACIÓN DEL SERVICIO DE TRANSPORTE ESCOLAR PARA ESTUDIANTES DE LAS INSTITUCIONES EDUCATIVAS OFICIALES DE BUCARAMANGA</t>
  </si>
  <si>
    <t>APOYO PEDAGÓGICO EN EL PROCESO DE INCLUSIÓN DE LOS ESTUDIANTES CON DISCAPACIDAD Y/O TALENTOS EXCEPCIONALES BUCARAMANGA</t>
  </si>
  <si>
    <t>ADMINISTRACIÓN DE LA PLANTA DE PERSONAL DOCENTE. DIRECTIVO DOCENTE. ADMINISTRATIVA DE LAS INSTITUCIONES EDUCATIVAS OFICIALES Y SECRETARÍA DE EDUCACIÓN DEL MUNICIPIO DE BUCARAMANGA</t>
  </si>
  <si>
    <t>MEJORAMIENTO DE LOS MACROPROCESOS DE LA SECRETARÍA DE EDUCACIÓN DEL MUNICIPIO DE BUCARAMANGA</t>
  </si>
  <si>
    <t>MANTENIMIENTO DE LAS INSTITUCIONES EDUCATIVAS OFICIALES EN EL MUNICIPIO DE BUCARAMANGA</t>
  </si>
  <si>
    <t>PRESTACIÓN DEL SERVICIO DE ASEGURAMIENTO EN RIESGOS LABORALES PARA LOS ESTUDIANTES EN PRÁCTICA ACADÉMICA ADSCRITOS A LAS INSTITUCIONES EDUCATIVAS DEL MUNICIPIO DE BUCARAMANGA</t>
  </si>
  <si>
    <t>FORTALECIMIENTO DE LAS LUDOTECAS PARA EL DESARROLLO INTEGRAL DE LA NIÑEZ EN EL MUNICIPIO DE BUCARAMANGA</t>
  </si>
  <si>
    <t>FORTALECIMIENTO DE LA CONECTIVIDAD Y EL ACCESO A NUEVAS TECNOLOGÍAS EN LAS INSTITUCIONES EDUCATIVAS OFICIALES DEL MUNICIPIO DE BUCARAMANGA</t>
  </si>
  <si>
    <t>FORTALECIMIENTO DE LAS HABILIDADES LINGUISTICAS EN INGLES DE DOCENTES Y ESTUDIANTES DE LAS INSTITUCIONES EDUCATIVAS OFICIALES DEL MUNICIPIO DE BUCARAMANGA</t>
  </si>
  <si>
    <t>APOYO AL DESARROLLO DE PROCESOS DE INTERCAMBIO DE EXPERIENCIAS EDUCATIVAS SIGNIFICATIVAS EN EL MUNICIPIO DE BUCARAMANGA</t>
  </si>
  <si>
    <t>CONSOLIDACIÓN DEL PROGRAMA DE BIENESTAR LABORAL PARA PERSONAL DIRECTIVO DOCENTE DOCENTE Y ADMINISTRATIVO DE LAS INSTITUCIONES EDUCATIVAS OFICIALES DEL MUNICIPIO DE BUCARAMANGA</t>
  </si>
  <si>
    <t>APOYO PARA EL ACCESO Y PERMANENCIA EN UN PROGRAMA DE PREGRADO PARA EL MEJOR ESTUDIANTE EN LAS PRUEBAS SABER 11 Y EGRESADO DE LAS IEO DEL MUNICIPIO DE BUCARAMANGA</t>
  </si>
  <si>
    <t>Ana Leonor Ruedas Vivas</t>
  </si>
  <si>
    <t>RECURSOS GESTIONADOS</t>
  </si>
  <si>
    <t>•Suministrar complementos alimentarios, ración preparada en sitio y ración industrializada a los escolares del municipio de Bucaramanga.
•Disponer de personal profesional que fortalezca el equipo PAE de la secretaria de educación del municipio de Bucaramanga.
•Disponer de los servicios de Interventoría en la ejecución del contrato.</t>
  </si>
  <si>
    <t>2.3.2.02.02.006.2201079.201
2.3.2.02.02.006.2201079.217
2.3.2.02.02.006.2201079.214
2.3.2.02.02.006.2201079.266
2.3.2.02.02.006.2201079.213</t>
  </si>
  <si>
    <t>•Disponer de apoyos pedagógicos para fortalecer la permanencia y formación de los estudiantes con discapacidad y/o talentos excepcionales matriculados en el sistema escolar de Bucaramanga</t>
  </si>
  <si>
    <t>Mantener en funcionamiento 4 ludotecas :
• Centro Cultural del Oriente 
•Kennedy – Centro Vida Norte
•Estación del Ferrocarril Café Madrid 
•Parque Metropolitano Bosque Encantado (La Ceiba)</t>
  </si>
  <si>
    <t>2.3.2.02.02.005.2202050.201
2.3.2.02.02.005.2202051.201</t>
  </si>
  <si>
    <t>2.3.2.02.02.006.2201029.201</t>
  </si>
  <si>
    <t>•Prestar el servicio de transporte escolar terrestre a los niños, niñas, adolescentes y jóvenes  de bajos recursos de las IEO del municipio</t>
  </si>
  <si>
    <t xml:space="preserve">2.3.2.02.02.009.2201071.201
2.3.2.02.02.009.2201071.205
</t>
  </si>
  <si>
    <t>•Disponer de la prestación oportuna del servicio educativo a escolares en el municipio (sistema de administración y/o concesiones)</t>
  </si>
  <si>
    <t>•Disponer de espacios físicos adecuados y suficientes para la efectiva prestación del servicio educativo en el municipio.
•Contar con el servicio de aseo en las Instituciones Educativas del municipio.
•Disponer del servicio de vigilancia para la prestación del servicio educativo en las instituciones educativas.
•Disponer de los servicios públicos de agua y luz en los establecimientos educativos del municipio de Bucaramanga.</t>
  </si>
  <si>
    <t>•Fortalecer las 47 instituciones educativas oficiales con planta de personal docente. directivo docente y administrativa.</t>
  </si>
  <si>
    <t xml:space="preserve">2.3.2.02.02.007.2201071.201 
2.3.2.02.02.008.2201071.201
2.3.2.02.02.006.2201071.206
2.3.2.02.02.006.2201071.213
2.3.2.02.02.008.2201071.213
</t>
  </si>
  <si>
    <t xml:space="preserve">2.3.1.01.01.001.01.2201071.205
2.3.1.01.01.001.01.2201071.201
2.3.1.01.01.001.06.2201071.205
2.3.1.01.01.001.07.2201071.205
2.3.1.01.01.001.08.01.2201071.205
2.3.1.01.01.001.08.02.2201071.205
2.3.1.01.02.001.2201071.205
2.3.1.01.02.003.2201071.205
2.3.1.01.02.002.2201071.205
2.3.1.01.02.004.2201071.205
2.3.1.01.02.005.2201071.205
2.3.1.01.02.006.2201071.205
2.3.1.01.02.007.2201071.205
2.3.1.01.02.008.2201071.205
2.3.1.01.02.009.2201071.205
2.3.1.01.03.001.01.2201071.205
2.3.1.01.03.001.02.2201071.205
2.3.1.01.03.001.03.2201071.205
2.3.1.01.03.009.2201071.205
2.3.1.01.01.001.02.2201071.205
2.3.1.01.01.001.04.2201071.205
2.3.1.01.01.001.05.2201071.205
2.3.2.02.01.002.2201071.205
</t>
  </si>
  <si>
    <t xml:space="preserve">FORTALECIMIENTO DEL PROGRAMA DE ALIMENTACIÓN ESCOLAR-PAE EN EL MUNICIPIO DE BUCARAMANGA  </t>
  </si>
  <si>
    <t xml:space="preserve">• Disponer de los servicios de capacitación y seguimiento a las experiencias educativas de las instituciones educativas participantes del foro educativo municipal.
</t>
  </si>
  <si>
    <t>• Mantener y fortalecer el 100% de los Macroprocesos de la Secretaría de Educación</t>
  </si>
  <si>
    <t>2.3.2.02.02.008.4599031.201</t>
  </si>
  <si>
    <t>•Desarrollar programas de bienestar laboral (formación integral e incentivos) que fomenten la excelencia en el desempeño del personal directivo docente, docente y administrativo de las IEO</t>
  </si>
  <si>
    <t>•Disponer de la cobertura del servicio de riesgos laborales  para los estudiantes de grado 10 y 11  que se encuentran en práctica académica de las IE del municipio.</t>
  </si>
  <si>
    <t>2.3.2.02.02.009.2201043.201</t>
  </si>
  <si>
    <t>• Realizar el pago de costes académicos (matrícula, seguro estudiantil y de movilidad, expediente académico y gastos de secretaría) para el beneficiario del programa "estudiante destacado"
• Financiar los costos de sostenimiento (alimentación, alojamiento, movilidad, y seguro) para la permanencia del estudiante destacado en el programa del nivel de pregrado.</t>
  </si>
  <si>
    <t>• Disponer de la dotación de equipos tecnológicos (incluidas licencias y programas preinstalados) para las sedes educativas oficiales del municipio.</t>
  </si>
  <si>
    <t>•Contar con el servicio de conectividad a internet en las Instituciones Educativas Oficiales del municipio</t>
  </si>
  <si>
    <t>•Otorgar nuevos subsidios con enfoque diferencial para  el  acceso  a  la educaciónsuperior  del  nivel técnico, tecnológico y  profesional.</t>
  </si>
  <si>
    <t>•Mantener el 100% de los subsidios para el acceso a la educación superior del nivel técnico. profesional. tecnológico y profesional.</t>
  </si>
  <si>
    <t>•Disponer del servicio de Capacitación a docentes en el manejo de una segunda lengua, para la mejora de sus competencias lingüísticas.
•Desarrollar programas especiales de refuerzo para el aprendizaje de una segunda lengua en los estudiantes de las IEO.</t>
  </si>
  <si>
    <t>2.3.2.02.02.008.2201050.205</t>
  </si>
  <si>
    <t>2.3.2.02.02.009.2202009.201</t>
  </si>
  <si>
    <t>2.3.2.02.02.009.2201049.201</t>
  </si>
  <si>
    <t>2.3.2.02.02.009.2201074.206</t>
  </si>
  <si>
    <t xml:space="preserve">2.3.2.02.02.009.2201060.206
2.3.2.02.02.009.2201060.201
</t>
  </si>
  <si>
    <t>SGR</t>
  </si>
  <si>
    <t>TOTAL EJECUTADO</t>
  </si>
  <si>
    <t>N/A</t>
  </si>
  <si>
    <t>BENEFICIAR 1.000 PERSONAS A TRAVÉS DE UN PROGRAMA DE EDUCACIÓN VIRTUAL POS SECUNDARIA QUE PROPORCIONE CONOCIMIENTOS, COMPETENCIAS Y HABILIDADES PARA EL EMPLEO Y EL EMPRENDIMIENTO DE ACUERDO AL PERFIL PRODUCTIVO DE LA REGIÓN (II)</t>
  </si>
  <si>
    <t xml:space="preserve">Anotaciones:
(I) Proyecto Pendiente de Actualización ante el BPPIM
(II) Proyecto Pendiente de Presentación ante el BPPIM </t>
  </si>
  <si>
    <t>REALIZAR 1 CARACTERIZACIÓN DEL CLIMA ESCOLAR Y VICTIMIZACIÓN QUE PERMITA IDENTIFICAR LOS PROBLEMAS DE CONVIVENCIA Y SEGURIDAD DEL ENTORNO ESCOLAR (II)</t>
  </si>
  <si>
    <t>•Garantizar el  acceso y permanencia de los estudiantes de las IEO  en el sistema educativo por medio de la gestion  de los recursos de Calidad Gratuidad Educativa.</t>
  </si>
  <si>
    <t>2.3.2.02.02.009.2201061.207</t>
  </si>
  <si>
    <t>CONSTRUCCIÓN, REMODELACION, REPOTENCIACION Y/O ADECUACIÓN DE INFRAESTRUCTURA EDUCATIVA (II)</t>
  </si>
  <si>
    <t xml:space="preserve">2.3.2.02.02.005.2201052.289
2.3.2.02.02.005.2201052.201
2.3.2.02.02.005.2201069.265
</t>
  </si>
  <si>
    <t>ATENCIÓN A POBLACIÓN VULNERABLE MEDIANTE LA APLICACIÓN DE METODOLOGÍA EDUCATIVAS FLEXIBLES (II)</t>
  </si>
  <si>
    <t>FORTALECIMIENTO DE LA CAPACIDAD TECNOLÓGICA DE LAS INSTITUCIONES EDUCATIVAS OFICIALES DEL MUNICIPIO DE BUCARAMANGA</t>
  </si>
  <si>
    <t xml:space="preserve">2.3.2.02.01.004.2201070.289 
2.3.2.02.01.004.2201070.201 </t>
  </si>
  <si>
    <t>2.3.2.02.02.009.4599031.283</t>
  </si>
  <si>
    <t xml:space="preserve">•Desarrollar estrategias pedagógicas que permitan planear, desarrollar y evaluar el currículo en el establecimiento Educativo, para la  mejora de  la calidad del proceso de enseñanza y el desarrollo integral de los estudiantes.  </t>
  </si>
  <si>
    <t>•Fortalecer y desarrollar conocimientos, habilidades, aptitudes y actitudes de los docentes de las IEO mediante la formación en evaluación por competencias para el mejoramiento de sus estrategias pedagógicas.</t>
  </si>
  <si>
    <t xml:space="preserve">•Desarrollar estrategias pedagógicas que permitan planear, desarrollar y evaluar el currículo en los  establecimientos Educativos Rurales, para la  mejora de  la calidad del proceso de enseñanza y el desarrollo integral de los estudiantes.  </t>
  </si>
  <si>
    <r>
      <t xml:space="preserve">•Brindar el servicio educativo a través de modelos educativos flexibles en las IEO del municipio
</t>
    </r>
    <r>
      <rPr>
        <sz val="12"/>
        <rFont val="Arial"/>
        <family val="2"/>
      </rPr>
      <t>(Avance de Actividades con Gestión de la  Secretaría de Educación)</t>
    </r>
  </si>
  <si>
    <t>Pendiente Por Definir</t>
  </si>
  <si>
    <t>2.3.2.02.02.006.2201079.201</t>
  </si>
  <si>
    <t>2.3.2.02.02.009.2201071.205
2.3.2.02.02.009.2201030.206</t>
  </si>
  <si>
    <t>FORTALECIMIENTO EN LA OPERATIVIDAD DE LAS INSTITUCIONES EDUCATIVAS OFICIALES CON RECURSOS DE CALIDAD GRATUIDAD EDUCATIVA EN EL MUNICIPIO DE BUCARAMANGA</t>
  </si>
  <si>
    <t>2.3.2.02.02.009.4599031.201</t>
  </si>
  <si>
    <t xml:space="preserve">2.3.2.02.02.009.2203018.205
2.3.2.02.02.009.2203018.277
</t>
  </si>
  <si>
    <t>2.3.2.02.02.005.2202051.201</t>
  </si>
  <si>
    <t>SUMINISTRO DE ELEMENTOS DE PROTECCIÓN PERSONAL Y DE BIOSEGURIDAD PARA LA PROTECCIÓN, PREVENCIÓN Y MITIGACIÓN DEL VIRUS COVID 19 EN LAS INSTITUCIONES EDUCATIVAS OFICIALES DEL MUNICIPIO DE BUCARAMANGA</t>
  </si>
  <si>
    <t>•Disponer del suministro de elementos de protección personal y de bioseguridad para la protección, prevención y mitigación del virus COVID 19 en las IEO del municipio de Bucaramanga</t>
  </si>
  <si>
    <t xml:space="preserve">2.3.2.02.02.009.2201061.293 </t>
  </si>
  <si>
    <t xml:space="preserve">2.3.2.02.02.009.2202009.201 
2.3.2.02.02.009.2202009.290
</t>
  </si>
  <si>
    <t>2.3.2.02.02.009.2202006.201</t>
  </si>
  <si>
    <t>2.3.2.02.01.004.2201070.201</t>
  </si>
  <si>
    <t>Pendiente por definir y actualizar</t>
  </si>
  <si>
    <t xml:space="preserve">2.3.2.02.02.006.2201079.217
</t>
  </si>
  <si>
    <t>2.3.2.02.02.007.2201071.201
2.3.2.02.02.009.2201071.205
2.3.2.02.02.006.2201071.205
2.3.1.01.01.001.01.2201071.277
2.3.2.02.02.009.2201061.207
2.3.2.02.02.009.2201069.293
2.3.2.02.02.008.2201071.293</t>
  </si>
  <si>
    <t>2.3.2.02.02.005.2201052.289</t>
  </si>
  <si>
    <t xml:space="preserve">2.3.2.02.02.005.2201052.289
</t>
  </si>
  <si>
    <t>2.3.2.02.02.009.4599031.201
2.3.2.02.02.009.2203018.205</t>
  </si>
  <si>
    <t xml:space="preserve">20200680010145
</t>
  </si>
  <si>
    <t>20200680010132 (I)</t>
  </si>
  <si>
    <t>2.3.2.02.02.009.2202009.224
2.3.2.02.02.009.2202009.201
2.3.2.02.02.009.2202009.290</t>
  </si>
  <si>
    <t>20200680010107 (I)</t>
  </si>
  <si>
    <t>20200680010154 (I)</t>
  </si>
  <si>
    <t>20200680010060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</si>
</sst>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 #,##0;\-&quot;$&quot;\ #,##0"/>
    <numFmt numFmtId="42" formatCode="_-&quot;$&quot;\ * #,##0_-;\-&quot;$&quot;\ * #,##0_-;_-&quot;$&quot;\ * &quot;-&quot;_-;_-@_-"/>
    <numFmt numFmtId="44" formatCode="_-&quot;$&quot;\ * #,##0.00_-;\-&quot;$&quot;\ * #,##0.00_-;_-&quot;$&quot;\ * &quot;-&quot;??_-;_-@_-"/>
    <numFmt numFmtId="43" formatCode="_-* #,##0.00_-;\-* #,##0.00_-;_-* &quot;-&quot;??_-;_-@_-"/>
    <numFmt numFmtId="164" formatCode="dd/mm/yyyy;@"/>
    <numFmt numFmtId="165" formatCode="&quot;$&quot;\ #,##0"/>
    <numFmt numFmtId="166" formatCode="&quot;$&quot;\ #,##0.00"/>
  </numFmts>
  <fonts count="17" x14ac:knownFonts="1">
    <font>
      <sz val="11"/>
      <color theme="1"/>
      <name val="Arial"/>
      <family val="2"/>
    </font>
    <font>
      <sz val="12"/>
      <name val="Arial"/>
      <family val="2"/>
    </font>
    <font>
      <sz val="12"/>
      <color theme="1"/>
      <name val="Arial"/>
      <family val="2"/>
    </font>
    <font>
      <sz val="12"/>
      <color indexed="8"/>
      <name val="Arial"/>
      <family val="2"/>
    </font>
    <font>
      <u/>
      <sz val="11"/>
      <color theme="10"/>
      <name val="Arial"/>
      <family val="2"/>
    </font>
    <font>
      <u/>
      <sz val="11"/>
      <color theme="11"/>
      <name val="Arial"/>
      <family val="2"/>
    </font>
    <font>
      <sz val="11"/>
      <color theme="1"/>
      <name val="Arial"/>
      <family val="2"/>
    </font>
    <font>
      <b/>
      <sz val="12"/>
      <color theme="0"/>
      <name val="Arial"/>
      <family val="2"/>
    </font>
    <font>
      <b/>
      <sz val="12"/>
      <color theme="1"/>
      <name val="Arial"/>
      <family val="2"/>
    </font>
    <font>
      <b/>
      <sz val="14"/>
      <color theme="0"/>
      <name val="Arial"/>
      <family val="2"/>
    </font>
    <font>
      <sz val="14"/>
      <color theme="0"/>
      <name val="Arial"/>
      <family val="2"/>
    </font>
    <font>
      <b/>
      <i/>
      <sz val="12"/>
      <color theme="1"/>
      <name val="Arial"/>
      <family val="2"/>
    </font>
    <font>
      <b/>
      <sz val="12"/>
      <name val="Arial"/>
      <family val="2"/>
    </font>
    <font>
      <sz val="12"/>
      <color theme="0"/>
      <name val="Arial"/>
      <family val="2"/>
    </font>
    <font>
      <b/>
      <sz val="12"/>
      <color rgb="FF000000"/>
      <name val="Arial"/>
      <family val="2"/>
    </font>
    <font>
      <sz val="12"/>
      <color rgb="FFFF0000"/>
      <name val="Arial"/>
      <family val="2"/>
    </font>
    <font>
      <b/>
      <sz val="12"/>
      <color rgb="FFFF0000"/>
      <name val="Arial"/>
      <family val="2"/>
    </font>
  </fonts>
  <fills count="5">
    <fill>
      <patternFill patternType="none"/>
    </fill>
    <fill>
      <patternFill patternType="gray125"/>
    </fill>
    <fill>
      <patternFill patternType="solid">
        <fgColor rgb="FF00CC99"/>
        <bgColor indexed="64"/>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rgb="FF00CC99"/>
      </left>
      <right/>
      <top style="medium">
        <color rgb="FF00CC99"/>
      </top>
      <bottom/>
      <diagonal/>
    </border>
    <border>
      <left/>
      <right/>
      <top style="medium">
        <color rgb="FF00CC99"/>
      </top>
      <bottom/>
      <diagonal/>
    </border>
    <border>
      <left/>
      <right style="medium">
        <color rgb="FF00CC99"/>
      </right>
      <top style="medium">
        <color rgb="FF00CC99"/>
      </top>
      <bottom/>
      <diagonal/>
    </border>
    <border>
      <left style="medium">
        <color rgb="FF00CC99"/>
      </left>
      <right/>
      <top/>
      <bottom/>
      <diagonal/>
    </border>
    <border>
      <left/>
      <right style="medium">
        <color rgb="FF00CC99"/>
      </right>
      <top/>
      <bottom/>
      <diagonal/>
    </border>
    <border>
      <left style="medium">
        <color rgb="FF00CC99"/>
      </left>
      <right/>
      <top/>
      <bottom style="medium">
        <color rgb="FF00CC99"/>
      </bottom>
      <diagonal/>
    </border>
    <border>
      <left/>
      <right/>
      <top/>
      <bottom style="medium">
        <color rgb="FF00CC99"/>
      </bottom>
      <diagonal/>
    </border>
    <border>
      <left/>
      <right style="medium">
        <color rgb="FF00CC99"/>
      </right>
      <top/>
      <bottom style="medium">
        <color rgb="FF00CC99"/>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s>
  <cellStyleXfs count="11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cellStyleXfs>
  <cellXfs count="223">
    <xf numFmtId="0" fontId="0" fillId="0" borderId="0" xfId="0"/>
    <xf numFmtId="0" fontId="2" fillId="0" borderId="0" xfId="0" applyFont="1"/>
    <xf numFmtId="9" fontId="2" fillId="0" borderId="2" xfId="0" applyNumberFormat="1" applyFont="1" applyBorder="1" applyAlignment="1">
      <alignment horizontal="center" vertical="center"/>
    </xf>
    <xf numFmtId="0" fontId="7" fillId="2" borderId="2" xfId="0" applyFont="1" applyFill="1" applyBorder="1" applyAlignment="1" applyProtection="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164" fontId="2" fillId="0" borderId="2" xfId="0" applyNumberFormat="1" applyFont="1" applyBorder="1" applyAlignment="1">
      <alignment horizontal="justify"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0" xfId="0" applyFont="1" applyFill="1"/>
    <xf numFmtId="0" fontId="2" fillId="0" borderId="0" xfId="0" applyFont="1" applyAlignment="1">
      <alignment horizontal="justify"/>
    </xf>
    <xf numFmtId="0" fontId="2" fillId="0" borderId="0" xfId="0" applyFont="1" applyBorder="1" applyAlignment="1">
      <alignment horizontal="justify"/>
    </xf>
    <xf numFmtId="0" fontId="2" fillId="0" borderId="0" xfId="0" applyFont="1" applyBorder="1"/>
    <xf numFmtId="0" fontId="2" fillId="0" borderId="0" xfId="0" applyFont="1" applyBorder="1" applyAlignment="1">
      <alignment horizontal="justify" vertical="center" wrapText="1"/>
    </xf>
    <xf numFmtId="0" fontId="2" fillId="0" borderId="0" xfId="0" applyFont="1" applyBorder="1" applyAlignment="1">
      <alignment vertical="center" wrapText="1"/>
    </xf>
    <xf numFmtId="164" fontId="2" fillId="0" borderId="0" xfId="0" applyNumberFormat="1" applyFont="1" applyBorder="1" applyAlignment="1">
      <alignment vertical="center" wrapText="1"/>
    </xf>
    <xf numFmtId="164" fontId="2" fillId="0" borderId="0" xfId="0" applyNumberFormat="1" applyFont="1" applyBorder="1" applyAlignment="1">
      <alignment vertical="center"/>
    </xf>
    <xf numFmtId="0" fontId="3" fillId="0" borderId="0" xfId="0" applyFont="1" applyFill="1" applyBorder="1" applyAlignment="1">
      <alignment vertical="center" wrapText="1"/>
    </xf>
    <xf numFmtId="0" fontId="7" fillId="2" borderId="2" xfId="0" applyFont="1" applyFill="1" applyBorder="1" applyAlignment="1">
      <alignment horizontal="center" vertical="center" wrapText="1"/>
    </xf>
    <xf numFmtId="16" fontId="2" fillId="0" borderId="0" xfId="0" applyNumberFormat="1" applyFont="1"/>
    <xf numFmtId="14" fontId="2" fillId="0" borderId="2" xfId="0" applyNumberFormat="1" applyFont="1" applyBorder="1" applyAlignment="1">
      <alignment horizontal="center"/>
    </xf>
    <xf numFmtId="5" fontId="1" fillId="0" borderId="2" xfId="108" applyNumberFormat="1" applyFont="1" applyFill="1" applyBorder="1" applyAlignment="1">
      <alignment horizontal="center" vertical="center" wrapText="1"/>
    </xf>
    <xf numFmtId="9" fontId="1" fillId="0" borderId="2" xfId="107" applyFont="1" applyFill="1" applyBorder="1" applyAlignment="1">
      <alignment horizontal="center" vertical="center" wrapText="1"/>
    </xf>
    <xf numFmtId="9" fontId="9" fillId="2" borderId="2" xfId="0" applyNumberFormat="1" applyFont="1" applyFill="1" applyBorder="1" applyAlignment="1">
      <alignment horizontal="center" vertical="center"/>
    </xf>
    <xf numFmtId="0" fontId="10" fillId="2" borderId="2" xfId="0" applyFont="1" applyFill="1" applyBorder="1" applyAlignment="1">
      <alignment vertical="center"/>
    </xf>
    <xf numFmtId="0" fontId="2" fillId="2" borderId="4" xfId="0" applyFont="1" applyFill="1" applyBorder="1" applyAlignment="1">
      <alignment horizontal="justify"/>
    </xf>
    <xf numFmtId="0" fontId="2" fillId="2" borderId="5" xfId="0" applyFont="1" applyFill="1" applyBorder="1"/>
    <xf numFmtId="0" fontId="2" fillId="2" borderId="3" xfId="0" applyFont="1" applyFill="1" applyBorder="1"/>
    <xf numFmtId="9" fontId="9" fillId="2" borderId="4" xfId="107" applyFont="1" applyFill="1" applyBorder="1" applyAlignment="1">
      <alignment horizontal="center" vertical="center" wrapText="1"/>
    </xf>
    <xf numFmtId="0" fontId="10" fillId="2" borderId="4" xfId="0" applyFont="1" applyFill="1" applyBorder="1" applyAlignment="1">
      <alignment vertical="center"/>
    </xf>
    <xf numFmtId="0" fontId="10" fillId="2" borderId="3" xfId="0" applyFont="1" applyFill="1" applyBorder="1" applyAlignment="1">
      <alignment vertical="center"/>
    </xf>
    <xf numFmtId="0" fontId="1" fillId="0" borderId="2" xfId="0" applyFont="1" applyFill="1" applyBorder="1" applyAlignment="1">
      <alignment horizontal="justify" vertical="center" wrapText="1"/>
    </xf>
    <xf numFmtId="0" fontId="2" fillId="2" borderId="6" xfId="0" applyFont="1" applyFill="1" applyBorder="1"/>
    <xf numFmtId="0" fontId="7" fillId="2" borderId="1" xfId="0" applyFont="1" applyFill="1" applyBorder="1" applyAlignment="1">
      <alignment horizontal="center" vertical="center" wrapText="1"/>
    </xf>
    <xf numFmtId="0" fontId="2" fillId="0" borderId="0" xfId="0" applyFont="1" applyAlignment="1">
      <alignment vertical="center"/>
    </xf>
    <xf numFmtId="164" fontId="2" fillId="0" borderId="3" xfId="0" applyNumberFormat="1" applyFont="1" applyBorder="1" applyAlignment="1">
      <alignment horizontal="center" vertical="center" wrapText="1"/>
    </xf>
    <xf numFmtId="0" fontId="9" fillId="2" borderId="3" xfId="0" applyFont="1" applyFill="1" applyBorder="1" applyAlignment="1">
      <alignment vertical="center"/>
    </xf>
    <xf numFmtId="0" fontId="2" fillId="2" borderId="4" xfId="0" applyFont="1" applyFill="1" applyBorder="1"/>
    <xf numFmtId="0" fontId="2" fillId="0" borderId="2" xfId="0" applyFont="1" applyBorder="1" applyAlignment="1">
      <alignment horizontal="justify" vertical="center" wrapText="1"/>
    </xf>
    <xf numFmtId="1" fontId="1" fillId="0" borderId="4" xfId="109" applyNumberFormat="1" applyFont="1" applyFill="1" applyBorder="1" applyAlignment="1">
      <alignment horizontal="center" vertical="center" wrapText="1"/>
    </xf>
    <xf numFmtId="0" fontId="2" fillId="3" borderId="2" xfId="0" applyFont="1" applyFill="1" applyBorder="1" applyAlignment="1">
      <alignment horizontal="justify" vertical="center" wrapText="1"/>
    </xf>
    <xf numFmtId="0" fontId="8" fillId="0" borderId="0" xfId="0" applyFont="1" applyAlignment="1">
      <alignment horizontal="center" vertical="center"/>
    </xf>
    <xf numFmtId="0" fontId="8" fillId="0" borderId="0" xfId="0" applyFont="1" applyBorder="1" applyAlignment="1">
      <alignment horizontal="center" vertical="center"/>
    </xf>
    <xf numFmtId="0" fontId="1" fillId="0" borderId="2" xfId="0" applyFont="1" applyFill="1" applyBorder="1" applyAlignment="1">
      <alignment horizontal="center" vertical="center" wrapText="1"/>
    </xf>
    <xf numFmtId="164" fontId="2" fillId="0" borderId="2" xfId="0" applyNumberFormat="1" applyFont="1" applyBorder="1" applyAlignment="1">
      <alignment horizontal="center" vertical="center" wrapText="1"/>
    </xf>
    <xf numFmtId="1" fontId="1" fillId="0" borderId="2" xfId="109" applyNumberFormat="1" applyFont="1" applyFill="1" applyBorder="1" applyAlignment="1">
      <alignment horizontal="center" vertical="center" wrapText="1"/>
    </xf>
    <xf numFmtId="164" fontId="1" fillId="0" borderId="2" xfId="0" applyNumberFormat="1" applyFont="1" applyBorder="1" applyAlignment="1">
      <alignment horizontal="justify" vertical="center" wrapText="1"/>
    </xf>
    <xf numFmtId="164" fontId="1" fillId="0" borderId="2" xfId="0" applyNumberFormat="1" applyFont="1" applyBorder="1" applyAlignment="1">
      <alignment horizontal="center" vertical="center" wrapText="1"/>
    </xf>
    <xf numFmtId="0" fontId="7" fillId="2" borderId="2" xfId="0" applyFont="1" applyFill="1" applyBorder="1" applyAlignment="1">
      <alignment horizontal="center" vertical="center" wrapText="1"/>
    </xf>
    <xf numFmtId="164" fontId="1" fillId="0" borderId="2" xfId="0" applyNumberFormat="1" applyFont="1" applyBorder="1" applyAlignment="1">
      <alignment vertical="center" wrapText="1"/>
    </xf>
    <xf numFmtId="164" fontId="1" fillId="0" borderId="2" xfId="0" applyNumberFormat="1" applyFont="1" applyBorder="1" applyAlignment="1">
      <alignment horizontal="justify" wrapText="1"/>
    </xf>
    <xf numFmtId="164" fontId="1" fillId="0" borderId="2" xfId="0" applyNumberFormat="1" applyFont="1" applyBorder="1" applyAlignment="1">
      <alignment horizontal="left" wrapText="1"/>
    </xf>
    <xf numFmtId="0" fontId="2" fillId="0" borderId="2" xfId="0" applyFont="1" applyFill="1" applyBorder="1" applyAlignment="1">
      <alignment horizontal="justify" vertical="center" wrapText="1"/>
    </xf>
    <xf numFmtId="0" fontId="2" fillId="0" borderId="1" xfId="0" applyFont="1" applyBorder="1" applyAlignment="1">
      <alignment horizontal="justify" vertical="center"/>
    </xf>
    <xf numFmtId="0" fontId="2" fillId="0" borderId="1" xfId="0" applyFont="1" applyBorder="1" applyAlignment="1">
      <alignment horizontal="justify" vertical="center" wrapText="1"/>
    </xf>
    <xf numFmtId="1" fontId="8" fillId="0" borderId="4" xfId="109" applyNumberFormat="1" applyFont="1" applyFill="1" applyBorder="1" applyAlignment="1">
      <alignment horizontal="center" vertical="center" wrapText="1"/>
    </xf>
    <xf numFmtId="0" fontId="8" fillId="0" borderId="2" xfId="0" applyFont="1" applyFill="1" applyBorder="1" applyAlignment="1">
      <alignment horizontal="justify" vertical="center" wrapText="1"/>
    </xf>
    <xf numFmtId="1" fontId="12" fillId="0" borderId="4" xfId="109" applyNumberFormat="1" applyFont="1" applyFill="1" applyBorder="1" applyAlignment="1">
      <alignment horizontal="center" vertical="center" wrapText="1"/>
    </xf>
    <xf numFmtId="0" fontId="12" fillId="0" borderId="2" xfId="0" applyFont="1" applyFill="1" applyBorder="1" applyAlignment="1">
      <alignment horizontal="justify" vertical="center" wrapText="1"/>
    </xf>
    <xf numFmtId="0" fontId="2" fillId="2" borderId="5" xfId="0" applyFont="1" applyFill="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7" fillId="2" borderId="2" xfId="0" applyFont="1" applyFill="1" applyBorder="1" applyAlignment="1">
      <alignment horizontal="center" vertical="center" wrapText="1"/>
    </xf>
    <xf numFmtId="1" fontId="12" fillId="0" borderId="1" xfId="109"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 fontId="2" fillId="0" borderId="4" xfId="109"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9" fontId="2" fillId="4" borderId="2" xfId="0" applyNumberFormat="1" applyFont="1" applyFill="1" applyBorder="1" applyAlignment="1">
      <alignment horizontal="center" vertical="center"/>
    </xf>
    <xf numFmtId="9" fontId="2" fillId="4" borderId="1" xfId="0" applyNumberFormat="1" applyFont="1" applyFill="1" applyBorder="1" applyAlignment="1">
      <alignment horizontal="center" vertical="center"/>
    </xf>
    <xf numFmtId="1" fontId="2" fillId="4" borderId="2" xfId="0" applyNumberFormat="1" applyFont="1" applyFill="1" applyBorder="1" applyAlignment="1">
      <alignment horizontal="center" vertical="center"/>
    </xf>
    <xf numFmtId="165" fontId="1" fillId="4" borderId="2" xfId="108" applyNumberFormat="1" applyFont="1" applyFill="1" applyBorder="1" applyAlignment="1">
      <alignment horizontal="center" vertical="center" wrapText="1"/>
    </xf>
    <xf numFmtId="165" fontId="9" fillId="2" borderId="2" xfId="108" applyNumberFormat="1" applyFont="1" applyFill="1" applyBorder="1" applyAlignment="1">
      <alignment horizontal="center" vertical="center"/>
    </xf>
    <xf numFmtId="5" fontId="13" fillId="2" borderId="2" xfId="0" applyNumberFormat="1" applyFont="1" applyFill="1" applyBorder="1" applyAlignment="1">
      <alignment horizontal="center" vertical="center"/>
    </xf>
    <xf numFmtId="0" fontId="2" fillId="0" borderId="2" xfId="0" applyFont="1" applyBorder="1" applyAlignment="1">
      <alignment horizontal="justify" vertical="center" wrapText="1"/>
    </xf>
    <xf numFmtId="0" fontId="14" fillId="0" borderId="2" xfId="0" applyFont="1" applyFill="1" applyBorder="1" applyAlignment="1">
      <alignment horizontal="justify" vertical="center" wrapText="1"/>
    </xf>
    <xf numFmtId="1" fontId="12" fillId="0" borderId="2" xfId="109" applyNumberFormat="1" applyFont="1" applyFill="1" applyBorder="1" applyAlignment="1">
      <alignment horizontal="center" vertical="center" wrapText="1"/>
    </xf>
    <xf numFmtId="164" fontId="2" fillId="0" borderId="3" xfId="0" applyNumberFormat="1" applyFont="1" applyBorder="1" applyAlignment="1">
      <alignment horizontal="left" vertical="center" wrapText="1"/>
    </xf>
    <xf numFmtId="0" fontId="8" fillId="0" borderId="0" xfId="0" applyFont="1" applyBorder="1" applyAlignment="1">
      <alignment vertical="top" wrapText="1"/>
    </xf>
    <xf numFmtId="165" fontId="1" fillId="0" borderId="2" xfId="0" applyNumberFormat="1" applyFont="1" applyBorder="1" applyAlignment="1">
      <alignment horizontal="center" vertical="center"/>
    </xf>
    <xf numFmtId="165" fontId="2" fillId="0" borderId="2" xfId="0" applyNumberFormat="1" applyFont="1" applyFill="1" applyBorder="1" applyAlignment="1">
      <alignment horizontal="center" vertical="center" wrapText="1"/>
    </xf>
    <xf numFmtId="165" fontId="2" fillId="0" borderId="2" xfId="0" applyNumberFormat="1" applyFont="1" applyBorder="1" applyAlignment="1">
      <alignment horizontal="center" vertical="center" wrapText="1"/>
    </xf>
    <xf numFmtId="0" fontId="2" fillId="3" borderId="1" xfId="0" applyFont="1" applyFill="1" applyBorder="1" applyAlignment="1">
      <alignment horizontal="justify" vertical="center" wrapText="1"/>
    </xf>
    <xf numFmtId="164" fontId="1" fillId="0" borderId="2" xfId="0" applyNumberFormat="1" applyFont="1" applyBorder="1" applyAlignment="1">
      <alignment horizontal="left" vertical="center" wrapText="1"/>
    </xf>
    <xf numFmtId="5" fontId="1" fillId="0" borderId="1" xfId="108" applyNumberFormat="1" applyFont="1" applyFill="1" applyBorder="1" applyAlignment="1">
      <alignment horizontal="center" vertical="center" wrapText="1"/>
    </xf>
    <xf numFmtId="9" fontId="1" fillId="0" borderId="1" xfId="107" applyFont="1" applyFill="1" applyBorder="1" applyAlignment="1">
      <alignment horizontal="center" vertical="center" wrapText="1"/>
    </xf>
    <xf numFmtId="165" fontId="1" fillId="0" borderId="1" xfId="110" applyNumberFormat="1" applyFont="1" applyFill="1" applyBorder="1" applyAlignment="1">
      <alignment horizontal="center" vertical="center" wrapText="1"/>
    </xf>
    <xf numFmtId="164" fontId="2" fillId="0" borderId="2" xfId="0" applyNumberFormat="1" applyFont="1" applyBorder="1" applyAlignment="1">
      <alignment horizontal="justify" vertical="center" wrapText="1"/>
    </xf>
    <xf numFmtId="165" fontId="1" fillId="0" borderId="7" xfId="0" applyNumberFormat="1" applyFont="1" applyBorder="1" applyAlignment="1">
      <alignment horizontal="center" vertical="center"/>
    </xf>
    <xf numFmtId="164" fontId="2" fillId="0" borderId="2" xfId="0" applyNumberFormat="1" applyFont="1" applyBorder="1" applyAlignment="1">
      <alignment horizontal="justify" vertical="center" wrapText="1"/>
    </xf>
    <xf numFmtId="1" fontId="8" fillId="0" borderId="1" xfId="109"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7" xfId="0" applyFont="1" applyFill="1" applyBorder="1" applyAlignment="1">
      <alignment horizontal="justify" vertical="center" wrapText="1"/>
    </xf>
    <xf numFmtId="1" fontId="1" fillId="0" borderId="1" xfId="109"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64" fontId="2" fillId="0" borderId="2" xfId="0" applyNumberFormat="1" applyFont="1" applyBorder="1" applyAlignment="1">
      <alignment horizontal="left" vertical="center" wrapText="1"/>
    </xf>
    <xf numFmtId="164" fontId="2" fillId="0" borderId="2" xfId="0" applyNumberFormat="1" applyFont="1" applyFill="1" applyBorder="1" applyAlignment="1">
      <alignment horizontal="left" vertical="center" wrapText="1"/>
    </xf>
    <xf numFmtId="164" fontId="2" fillId="0" borderId="2" xfId="0" applyNumberFormat="1" applyFont="1" applyFill="1" applyBorder="1" applyAlignment="1">
      <alignment vertical="center" wrapText="1"/>
    </xf>
    <xf numFmtId="164" fontId="1" fillId="0" borderId="3" xfId="0" applyNumberFormat="1" applyFont="1" applyFill="1" applyBorder="1" applyAlignment="1">
      <alignment horizontal="left" vertical="center" wrapText="1"/>
    </xf>
    <xf numFmtId="165" fontId="1" fillId="0" borderId="2" xfId="0" applyNumberFormat="1" applyFont="1" applyFill="1" applyBorder="1" applyAlignment="1">
      <alignment horizontal="center" vertical="center"/>
    </xf>
    <xf numFmtId="1" fontId="8" fillId="0" borderId="17" xfId="109" applyNumberFormat="1" applyFont="1" applyFill="1" applyBorder="1" applyAlignment="1">
      <alignment horizontal="center" vertical="center" wrapText="1"/>
    </xf>
    <xf numFmtId="164" fontId="2" fillId="0" borderId="18" xfId="0" applyNumberFormat="1" applyFont="1" applyFill="1" applyBorder="1" applyAlignment="1">
      <alignment horizontal="center" vertical="center" wrapText="1"/>
    </xf>
    <xf numFmtId="164" fontId="1" fillId="0" borderId="1" xfId="0" applyNumberFormat="1" applyFont="1" applyFill="1" applyBorder="1" applyAlignment="1">
      <alignment horizontal="left" vertical="center" wrapText="1"/>
    </xf>
    <xf numFmtId="1" fontId="2" fillId="0" borderId="1" xfId="109" applyNumberFormat="1" applyFont="1" applyFill="1" applyBorder="1" applyAlignment="1">
      <alignment horizontal="center" vertical="center" wrapText="1"/>
    </xf>
    <xf numFmtId="164" fontId="2" fillId="0" borderId="19" xfId="0" applyNumberFormat="1" applyFont="1" applyBorder="1" applyAlignment="1">
      <alignment horizontal="center" vertical="center" wrapText="1"/>
    </xf>
    <xf numFmtId="164" fontId="2" fillId="0" borderId="1" xfId="0" applyNumberFormat="1" applyFont="1" applyBorder="1" applyAlignment="1">
      <alignment horizontal="left" vertical="center" wrapText="1"/>
    </xf>
    <xf numFmtId="164" fontId="2" fillId="0" borderId="19" xfId="0" applyNumberFormat="1" applyFont="1" applyBorder="1" applyAlignment="1">
      <alignment horizontal="justify" vertical="center" wrapText="1"/>
    </xf>
    <xf numFmtId="1" fontId="12" fillId="0" borderId="20" xfId="109" applyNumberFormat="1" applyFont="1" applyFill="1" applyBorder="1" applyAlignment="1">
      <alignment horizontal="center" vertical="center" wrapText="1"/>
    </xf>
    <xf numFmtId="165" fontId="2" fillId="0" borderId="0" xfId="0" applyNumberFormat="1" applyFont="1" applyBorder="1"/>
    <xf numFmtId="166" fontId="2" fillId="0" borderId="0" xfId="0" applyNumberFormat="1" applyFont="1" applyBorder="1"/>
    <xf numFmtId="0" fontId="12" fillId="3" borderId="1" xfId="0" applyFont="1" applyFill="1" applyBorder="1" applyAlignment="1">
      <alignment horizontal="justify" vertical="center" wrapText="1"/>
    </xf>
    <xf numFmtId="164" fontId="2" fillId="0" borderId="2" xfId="0" applyNumberFormat="1" applyFont="1" applyBorder="1" applyAlignment="1">
      <alignment horizontal="justify" vertical="center" wrapText="1"/>
    </xf>
    <xf numFmtId="164" fontId="1" fillId="0" borderId="2" xfId="0" applyNumberFormat="1" applyFont="1" applyFill="1" applyBorder="1" applyAlignment="1">
      <alignment horizontal="left" vertical="center" wrapText="1"/>
    </xf>
    <xf numFmtId="165" fontId="1" fillId="4" borderId="1" xfId="108" applyNumberFormat="1" applyFont="1" applyFill="1" applyBorder="1" applyAlignment="1">
      <alignment horizontal="center" vertical="center" wrapText="1"/>
    </xf>
    <xf numFmtId="164" fontId="2" fillId="0" borderId="2" xfId="0" applyNumberFormat="1" applyFont="1" applyBorder="1" applyAlignment="1">
      <alignment horizontal="justify" vertical="center" wrapText="1"/>
    </xf>
    <xf numFmtId="5" fontId="15" fillId="0" borderId="2" xfId="108" applyNumberFormat="1" applyFont="1" applyFill="1" applyBorder="1" applyAlignment="1">
      <alignment horizontal="center" vertical="center" wrapText="1"/>
    </xf>
    <xf numFmtId="0" fontId="2" fillId="0" borderId="7" xfId="0" applyFont="1" applyFill="1" applyBorder="1" applyAlignment="1">
      <alignment horizontal="justify" vertical="center" wrapText="1"/>
    </xf>
    <xf numFmtId="3" fontId="2" fillId="4" borderId="2" xfId="0" applyNumberFormat="1" applyFont="1" applyFill="1" applyBorder="1" applyAlignment="1">
      <alignment horizontal="center" vertical="center"/>
    </xf>
    <xf numFmtId="165" fontId="1" fillId="0" borderId="2" xfId="108" applyNumberFormat="1" applyFont="1" applyFill="1" applyBorder="1" applyAlignment="1">
      <alignment horizontal="center" vertical="center" wrapText="1"/>
    </xf>
    <xf numFmtId="165" fontId="1" fillId="0" borderId="1" xfId="108" applyNumberFormat="1" applyFont="1" applyFill="1" applyBorder="1" applyAlignment="1">
      <alignment horizontal="center" vertical="center" wrapText="1"/>
    </xf>
    <xf numFmtId="165" fontId="1" fillId="0" borderId="2" xfId="110" applyNumberFormat="1" applyFont="1" applyFill="1" applyBorder="1" applyAlignment="1">
      <alignment horizontal="center" vertical="center" wrapText="1"/>
    </xf>
    <xf numFmtId="165" fontId="1" fillId="0" borderId="1" xfId="0" applyNumberFormat="1" applyFont="1" applyBorder="1" applyAlignment="1">
      <alignment horizontal="center" vertical="center"/>
    </xf>
    <xf numFmtId="165" fontId="15" fillId="0" borderId="2" xfId="0" applyNumberFormat="1" applyFont="1" applyFill="1" applyBorder="1"/>
    <xf numFmtId="165" fontId="1" fillId="0" borderId="1" xfId="108" applyNumberFormat="1" applyFont="1" applyFill="1" applyBorder="1" applyAlignment="1">
      <alignment horizontal="center" vertical="center"/>
    </xf>
    <xf numFmtId="165" fontId="1" fillId="0" borderId="1" xfId="0" applyNumberFormat="1" applyFont="1" applyFill="1" applyBorder="1" applyAlignment="1">
      <alignment horizontal="center" vertical="center"/>
    </xf>
    <xf numFmtId="165" fontId="1" fillId="0" borderId="7" xfId="108" applyNumberFormat="1" applyFont="1" applyFill="1" applyBorder="1" applyAlignment="1">
      <alignment horizontal="center" vertical="center" wrapText="1"/>
    </xf>
    <xf numFmtId="165" fontId="16" fillId="0" borderId="2" xfId="108" applyNumberFormat="1" applyFont="1" applyFill="1" applyBorder="1" applyAlignment="1">
      <alignment horizontal="center" vertical="center" wrapText="1"/>
    </xf>
    <xf numFmtId="165" fontId="16"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9" fontId="8" fillId="4" borderId="2" xfId="0" applyNumberFormat="1" applyFont="1" applyFill="1" applyBorder="1" applyAlignment="1">
      <alignment horizontal="justify" vertical="center"/>
    </xf>
    <xf numFmtId="9" fontId="1" fillId="0" borderId="1" xfId="107" applyFont="1" applyFill="1" applyBorder="1" applyAlignment="1">
      <alignment horizontal="center" vertical="center" wrapText="1"/>
    </xf>
    <xf numFmtId="9" fontId="1" fillId="0" borderId="7" xfId="107" applyFont="1" applyFill="1" applyBorder="1" applyAlignment="1">
      <alignment horizontal="center" vertical="center" wrapText="1"/>
    </xf>
    <xf numFmtId="5" fontId="1" fillId="0" borderId="1" xfId="108" applyNumberFormat="1" applyFont="1" applyFill="1" applyBorder="1" applyAlignment="1">
      <alignment horizontal="center" vertical="center" wrapText="1"/>
    </xf>
    <xf numFmtId="5" fontId="1" fillId="0" borderId="7" xfId="108"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9" fontId="2" fillId="0" borderId="1" xfId="0" applyNumberFormat="1" applyFont="1" applyBorder="1" applyAlignment="1">
      <alignment horizontal="center" vertical="center"/>
    </xf>
    <xf numFmtId="9" fontId="2" fillId="0" borderId="7" xfId="0" applyNumberFormat="1" applyFont="1" applyBorder="1" applyAlignment="1">
      <alignment horizontal="center" vertical="center"/>
    </xf>
    <xf numFmtId="1" fontId="2" fillId="4" borderId="1"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3" fontId="3" fillId="0" borderId="2" xfId="0" applyNumberFormat="1" applyFont="1" applyFill="1" applyBorder="1" applyAlignment="1">
      <alignment horizontal="center" vertical="center" wrapText="1"/>
    </xf>
    <xf numFmtId="0" fontId="3" fillId="0" borderId="2" xfId="0" applyFont="1" applyFill="1" applyBorder="1" applyAlignment="1">
      <alignment horizontal="justify" vertical="center" wrapText="1"/>
    </xf>
    <xf numFmtId="165" fontId="1" fillId="4" borderId="1" xfId="108" applyNumberFormat="1" applyFont="1" applyFill="1" applyBorder="1" applyAlignment="1">
      <alignment horizontal="center" vertical="center" wrapText="1"/>
    </xf>
    <xf numFmtId="165" fontId="1" fillId="4" borderId="7" xfId="108"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7" xfId="0" applyFont="1" applyFill="1" applyBorder="1" applyAlignment="1">
      <alignment horizontal="justify" vertical="center" wrapText="1"/>
    </xf>
    <xf numFmtId="3" fontId="3" fillId="0" borderId="1" xfId="0" applyNumberFormat="1" applyFont="1" applyFill="1" applyBorder="1" applyAlignment="1">
      <alignment horizontal="center" vertical="center" wrapText="1"/>
    </xf>
    <xf numFmtId="3" fontId="3" fillId="0" borderId="7" xfId="0" applyNumberFormat="1" applyFont="1" applyFill="1" applyBorder="1" applyAlignment="1">
      <alignment horizontal="center" vertical="center" wrapText="1"/>
    </xf>
    <xf numFmtId="0" fontId="3" fillId="0" borderId="8" xfId="0" applyFont="1" applyFill="1" applyBorder="1" applyAlignment="1">
      <alignment horizontal="justify" vertical="center" wrapText="1"/>
    </xf>
    <xf numFmtId="5" fontId="1" fillId="0" borderId="8" xfId="108"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wrapText="1"/>
    </xf>
    <xf numFmtId="1" fontId="8" fillId="0" borderId="1" xfId="109" applyNumberFormat="1" applyFont="1" applyFill="1" applyBorder="1" applyAlignment="1">
      <alignment horizontal="center" vertical="center" wrapText="1"/>
    </xf>
    <xf numFmtId="1" fontId="8" fillId="0" borderId="7" xfId="109"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7" xfId="0" applyFont="1" applyFill="1" applyBorder="1" applyAlignment="1">
      <alignment horizontal="justify" vertical="center" wrapText="1"/>
    </xf>
    <xf numFmtId="9" fontId="3" fillId="0" borderId="1" xfId="0" applyNumberFormat="1" applyFont="1" applyFill="1" applyBorder="1" applyAlignment="1">
      <alignment horizontal="center" vertical="center" wrapText="1"/>
    </xf>
    <xf numFmtId="9" fontId="3" fillId="0" borderId="7"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7" xfId="0" applyFont="1" applyFill="1" applyBorder="1" applyAlignment="1">
      <alignment horizontal="justify" vertical="center" wrapText="1"/>
    </xf>
    <xf numFmtId="1" fontId="12" fillId="0" borderId="1" xfId="109" applyNumberFormat="1" applyFont="1" applyFill="1" applyBorder="1" applyAlignment="1">
      <alignment horizontal="justify" vertical="center" wrapText="1"/>
    </xf>
    <xf numFmtId="1" fontId="12" fillId="0" borderId="7" xfId="109" applyNumberFormat="1" applyFont="1" applyFill="1" applyBorder="1" applyAlignment="1">
      <alignment horizontal="justify" vertical="center" wrapText="1"/>
    </xf>
    <xf numFmtId="2" fontId="2" fillId="4" borderId="1" xfId="0" applyNumberFormat="1" applyFont="1" applyFill="1" applyBorder="1" applyAlignment="1">
      <alignment horizontal="center" vertical="center"/>
    </xf>
    <xf numFmtId="2" fontId="2" fillId="4" borderId="7" xfId="0" applyNumberFormat="1" applyFont="1" applyFill="1" applyBorder="1" applyAlignment="1">
      <alignment horizontal="center" vertical="center"/>
    </xf>
    <xf numFmtId="164" fontId="2" fillId="0" borderId="1" xfId="0" applyNumberFormat="1" applyFont="1" applyBorder="1" applyAlignment="1">
      <alignment horizontal="justify" vertical="center" wrapText="1"/>
    </xf>
    <xf numFmtId="164" fontId="2" fillId="0" borderId="7" xfId="0" applyNumberFormat="1" applyFont="1" applyBorder="1" applyAlignment="1">
      <alignment horizontal="justify" vertical="center" wrapText="1"/>
    </xf>
    <xf numFmtId="9" fontId="2" fillId="4" borderId="1" xfId="0" applyNumberFormat="1" applyFont="1" applyFill="1" applyBorder="1" applyAlignment="1">
      <alignment horizontal="center" vertical="center"/>
    </xf>
    <xf numFmtId="9" fontId="2" fillId="4" borderId="7"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xf>
    <xf numFmtId="1" fontId="12" fillId="0" borderId="1" xfId="109" applyNumberFormat="1" applyFont="1" applyFill="1" applyBorder="1" applyAlignment="1">
      <alignment horizontal="center" vertical="center" wrapText="1"/>
    </xf>
    <xf numFmtId="1" fontId="12" fillId="0" borderId="7" xfId="109" applyNumberFormat="1" applyFont="1" applyFill="1" applyBorder="1" applyAlignment="1">
      <alignment horizontal="center" vertical="center" wrapText="1"/>
    </xf>
    <xf numFmtId="164" fontId="2" fillId="0" borderId="2" xfId="0" applyNumberFormat="1" applyFont="1" applyBorder="1" applyAlignment="1">
      <alignment horizontal="justify" vertical="center" wrapText="1"/>
    </xf>
    <xf numFmtId="0" fontId="8" fillId="0" borderId="0" xfId="0" applyFont="1" applyAlignment="1">
      <alignment horizontal="center" vertical="center"/>
    </xf>
    <xf numFmtId="0" fontId="8" fillId="0" borderId="6" xfId="0" applyFont="1" applyBorder="1" applyAlignment="1">
      <alignment horizontal="center" vertical="center"/>
    </xf>
    <xf numFmtId="0" fontId="2" fillId="0" borderId="1" xfId="0" applyFont="1" applyBorder="1" applyAlignment="1">
      <alignment horizontal="justify" vertical="center" wrapText="1"/>
    </xf>
    <xf numFmtId="0" fontId="2" fillId="0" borderId="7" xfId="0" applyFont="1" applyBorder="1" applyAlignment="1">
      <alignment horizontal="justify" vertical="center" wrapText="1"/>
    </xf>
    <xf numFmtId="9" fontId="8" fillId="4" borderId="1" xfId="0" applyNumberFormat="1" applyFont="1" applyFill="1" applyBorder="1" applyAlignment="1">
      <alignment horizontal="justify" vertical="center"/>
    </xf>
    <xf numFmtId="9" fontId="8" fillId="4" borderId="7" xfId="0" applyNumberFormat="1" applyFont="1" applyFill="1" applyBorder="1" applyAlignment="1">
      <alignment horizontal="justify" vertical="center"/>
    </xf>
    <xf numFmtId="0" fontId="2" fillId="0" borderId="2" xfId="0" applyFont="1" applyBorder="1" applyAlignment="1">
      <alignment horizontal="justify" vertical="center" wrapText="1"/>
    </xf>
    <xf numFmtId="0" fontId="2" fillId="0" borderId="1" xfId="0" applyFont="1" applyBorder="1" applyAlignment="1">
      <alignment vertical="center" wrapText="1"/>
    </xf>
    <xf numFmtId="0" fontId="2" fillId="0" borderId="7" xfId="0" applyFont="1" applyBorder="1" applyAlignment="1">
      <alignment vertical="center"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0"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9" fontId="8" fillId="4" borderId="2" xfId="0" applyNumberFormat="1" applyFont="1" applyFill="1" applyBorder="1" applyAlignment="1">
      <alignment horizontal="justify" vertical="center" wrapText="1"/>
    </xf>
    <xf numFmtId="0" fontId="2" fillId="0" borderId="2" xfId="0" applyFont="1" applyBorder="1" applyAlignment="1">
      <alignment horizontal="center" vertical="center" wrapText="1"/>
    </xf>
    <xf numFmtId="0" fontId="2" fillId="0" borderId="8" xfId="0" applyFont="1" applyBorder="1" applyAlignment="1">
      <alignment horizontal="justify" vertical="center" wrapText="1"/>
    </xf>
    <xf numFmtId="9" fontId="8" fillId="4" borderId="8" xfId="0" applyNumberFormat="1" applyFont="1" applyFill="1" applyBorder="1" applyAlignment="1">
      <alignment horizontal="justify"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3" fontId="2" fillId="4" borderId="1" xfId="109" applyNumberFormat="1" applyFont="1" applyFill="1" applyBorder="1" applyAlignment="1">
      <alignment horizontal="center" vertical="center"/>
    </xf>
    <xf numFmtId="3" fontId="2" fillId="4" borderId="7" xfId="109" applyNumberFormat="1" applyFont="1" applyFill="1" applyBorder="1" applyAlignment="1">
      <alignment horizontal="center" vertical="center"/>
    </xf>
    <xf numFmtId="0" fontId="2" fillId="0" borderId="8" xfId="0" applyFont="1" applyFill="1" applyBorder="1" applyAlignment="1">
      <alignment horizontal="center" vertical="center"/>
    </xf>
    <xf numFmtId="0" fontId="2" fillId="0" borderId="8" xfId="0" applyFont="1" applyFill="1" applyBorder="1" applyAlignment="1">
      <alignment horizontal="center" vertical="center" wrapText="1"/>
    </xf>
    <xf numFmtId="1" fontId="2" fillId="4" borderId="8" xfId="0" applyNumberFormat="1" applyFont="1" applyFill="1" applyBorder="1" applyAlignment="1">
      <alignment horizontal="center" vertical="center"/>
    </xf>
    <xf numFmtId="3" fontId="3" fillId="0" borderId="8" xfId="0" applyNumberFormat="1" applyFont="1" applyFill="1" applyBorder="1" applyAlignment="1">
      <alignment horizontal="center" vertical="center" wrapText="1"/>
    </xf>
    <xf numFmtId="9" fontId="2" fillId="0" borderId="8" xfId="0" applyNumberFormat="1" applyFont="1" applyBorder="1" applyAlignment="1">
      <alignment horizontal="center" vertical="center"/>
    </xf>
    <xf numFmtId="165" fontId="1" fillId="4" borderId="8" xfId="108" applyNumberFormat="1" applyFont="1" applyFill="1" applyBorder="1" applyAlignment="1">
      <alignment horizontal="center" vertical="center" wrapText="1"/>
    </xf>
    <xf numFmtId="9" fontId="1" fillId="0" borderId="8" xfId="107" applyFont="1" applyFill="1" applyBorder="1" applyAlignment="1">
      <alignment horizontal="center" vertical="center" wrapText="1"/>
    </xf>
  </cellXfs>
  <cellStyles count="1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09" builtinId="3"/>
    <cellStyle name="Moneda" xfId="108" builtinId="4"/>
    <cellStyle name="Moneda [0]" xfId="110" builtinId="7"/>
    <cellStyle name="Normal" xfId="0" builtinId="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714F"/>
      <color rgb="FFFFFF65"/>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821531</xdr:colOff>
      <xdr:row>0</xdr:row>
      <xdr:rowOff>23811</xdr:rowOff>
    </xdr:from>
    <xdr:to>
      <xdr:col>13</xdr:col>
      <xdr:colOff>1792086</xdr:colOff>
      <xdr:row>2</xdr:row>
      <xdr:rowOff>166687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2625" y="23811"/>
          <a:ext cx="1809502" cy="5357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9"/>
  <sheetViews>
    <sheetView showGridLines="0" tabSelected="1" zoomScale="50" zoomScaleNormal="50" zoomScaleSheetLayoutView="51" workbookViewId="0">
      <pane ySplit="5" topLeftCell="A9" activePane="bottomLeft" state="frozen"/>
      <selection pane="bottomLeft" activeCell="A3" sqref="A3"/>
    </sheetView>
  </sheetViews>
  <sheetFormatPr baseColWidth="10" defaultColWidth="11" defaultRowHeight="15" x14ac:dyDescent="0.2"/>
  <cols>
    <col min="1" max="1" width="20.375" style="10" customWidth="1"/>
    <col min="2" max="3" width="23" style="1" customWidth="1"/>
    <col min="4" max="4" width="28" style="1" customWidth="1"/>
    <col min="5" max="5" width="30.25" style="1" customWidth="1"/>
    <col min="6" max="6" width="24.625" style="61" hidden="1" customWidth="1"/>
    <col min="7" max="7" width="50.25" style="1" hidden="1" customWidth="1"/>
    <col min="8" max="8" width="46.5" style="1" hidden="1" customWidth="1"/>
    <col min="9" max="9" width="14.875" style="1" hidden="1" customWidth="1"/>
    <col min="10" max="10" width="16.25" style="1" hidden="1" customWidth="1"/>
    <col min="11" max="11" width="15.875" style="1" hidden="1" customWidth="1"/>
    <col min="12" max="13" width="17.5" style="1" hidden="1" customWidth="1"/>
    <col min="14" max="14" width="35.25" style="1" customWidth="1"/>
    <col min="15" max="15" width="23.375" style="1" customWidth="1"/>
    <col min="16" max="16" width="25.375" style="1" customWidth="1"/>
    <col min="17" max="17" width="14.625" style="1" customWidth="1"/>
    <col min="18" max="18" width="28.125" style="1" customWidth="1"/>
    <col min="19" max="19" width="29.75" style="1" customWidth="1"/>
    <col min="20" max="20" width="26.875" style="1" customWidth="1"/>
    <col min="21" max="21" width="25.375" style="1" customWidth="1"/>
    <col min="22" max="22" width="14.625" style="1" customWidth="1"/>
    <col min="23" max="23" width="25.375" style="1" customWidth="1"/>
    <col min="24" max="24" width="30.125" style="1" customWidth="1"/>
    <col min="25" max="25" width="16.5" style="1" customWidth="1"/>
    <col min="26" max="26" width="23.25" style="1" customWidth="1"/>
    <col min="27" max="27" width="19.125" style="1" customWidth="1"/>
    <col min="28" max="28" width="18.25" style="1" customWidth="1"/>
    <col min="29" max="16384" width="11" style="1"/>
  </cols>
  <sheetData>
    <row r="1" spans="1:28" ht="15.75" x14ac:dyDescent="0.2">
      <c r="A1" s="3" t="s">
        <v>18</v>
      </c>
      <c r="F1" s="180" t="s">
        <v>94</v>
      </c>
      <c r="G1" s="181"/>
      <c r="H1" s="181"/>
      <c r="I1" s="181"/>
      <c r="J1" s="181"/>
      <c r="K1" s="181"/>
      <c r="L1" s="181"/>
      <c r="M1" s="181"/>
      <c r="N1" s="181"/>
      <c r="O1" s="181"/>
      <c r="P1" s="181"/>
      <c r="Q1" s="181"/>
      <c r="Y1" s="186"/>
      <c r="Z1" s="41"/>
    </row>
    <row r="2" spans="1:28" ht="15" customHeight="1" x14ac:dyDescent="0.2">
      <c r="A2" s="20">
        <v>44316</v>
      </c>
      <c r="B2" s="19"/>
      <c r="F2" s="181"/>
      <c r="G2" s="181"/>
      <c r="H2" s="181"/>
      <c r="I2" s="181"/>
      <c r="J2" s="181"/>
      <c r="K2" s="181"/>
      <c r="L2" s="181"/>
      <c r="M2" s="181"/>
      <c r="N2" s="181"/>
      <c r="O2" s="181"/>
      <c r="P2" s="181"/>
      <c r="Q2" s="181"/>
      <c r="Y2" s="186"/>
      <c r="Z2" s="41"/>
    </row>
    <row r="3" spans="1:28" ht="15.75" x14ac:dyDescent="0.2">
      <c r="F3" s="182"/>
      <c r="G3" s="182"/>
      <c r="H3" s="182"/>
      <c r="I3" s="182"/>
      <c r="J3" s="182"/>
      <c r="K3" s="182"/>
      <c r="L3" s="182"/>
      <c r="M3" s="182"/>
      <c r="N3" s="182"/>
      <c r="O3" s="182"/>
      <c r="P3" s="182"/>
      <c r="Q3" s="182"/>
      <c r="Y3" s="187"/>
      <c r="Z3" s="42"/>
    </row>
    <row r="4" spans="1:28" s="34" customFormat="1" ht="23.25" customHeight="1" x14ac:dyDescent="0.2">
      <c r="A4" s="174" t="s">
        <v>10</v>
      </c>
      <c r="B4" s="175"/>
      <c r="C4" s="175"/>
      <c r="D4" s="175"/>
      <c r="E4" s="175"/>
      <c r="F4" s="174" t="s">
        <v>11</v>
      </c>
      <c r="G4" s="175"/>
      <c r="H4" s="175"/>
      <c r="I4" s="175"/>
      <c r="J4" s="175"/>
      <c r="K4" s="179" t="s">
        <v>28</v>
      </c>
      <c r="L4" s="179"/>
      <c r="M4" s="179"/>
      <c r="N4" s="179" t="s">
        <v>26</v>
      </c>
      <c r="O4" s="179"/>
      <c r="P4" s="179"/>
      <c r="Q4" s="179"/>
      <c r="R4" s="179"/>
      <c r="S4" s="179"/>
      <c r="T4" s="174" t="s">
        <v>20</v>
      </c>
      <c r="U4" s="175"/>
      <c r="V4" s="175"/>
      <c r="W4" s="175"/>
      <c r="X4" s="176"/>
      <c r="Y4" s="177" t="s">
        <v>21</v>
      </c>
      <c r="Z4" s="177" t="s">
        <v>110</v>
      </c>
      <c r="AA4" s="173" t="s">
        <v>27</v>
      </c>
      <c r="AB4" s="173"/>
    </row>
    <row r="5" spans="1:28" ht="42" customHeight="1" x14ac:dyDescent="0.2">
      <c r="A5" s="4" t="s">
        <v>1</v>
      </c>
      <c r="B5" s="4" t="s">
        <v>6</v>
      </c>
      <c r="C5" s="4" t="s">
        <v>2</v>
      </c>
      <c r="D5" s="4" t="s">
        <v>7</v>
      </c>
      <c r="E5" s="33" t="s">
        <v>22</v>
      </c>
      <c r="F5" s="48" t="s">
        <v>16</v>
      </c>
      <c r="G5" s="5" t="s">
        <v>3</v>
      </c>
      <c r="H5" s="5" t="s">
        <v>17</v>
      </c>
      <c r="I5" s="18" t="s">
        <v>24</v>
      </c>
      <c r="J5" s="18" t="s">
        <v>25</v>
      </c>
      <c r="K5" s="5" t="s">
        <v>4</v>
      </c>
      <c r="L5" s="5" t="s">
        <v>5</v>
      </c>
      <c r="M5" s="18" t="s">
        <v>0</v>
      </c>
      <c r="N5" s="4" t="s">
        <v>9</v>
      </c>
      <c r="O5" s="5" t="s">
        <v>12</v>
      </c>
      <c r="P5" s="5" t="s">
        <v>8</v>
      </c>
      <c r="Q5" s="62" t="s">
        <v>142</v>
      </c>
      <c r="R5" s="5" t="s">
        <v>13</v>
      </c>
      <c r="S5" s="5" t="s">
        <v>23</v>
      </c>
      <c r="T5" s="62" t="s">
        <v>12</v>
      </c>
      <c r="U5" s="62" t="s">
        <v>8</v>
      </c>
      <c r="V5" s="64" t="s">
        <v>142</v>
      </c>
      <c r="W5" s="62" t="s">
        <v>13</v>
      </c>
      <c r="X5" s="62" t="s">
        <v>143</v>
      </c>
      <c r="Y5" s="178"/>
      <c r="Z5" s="178"/>
      <c r="AA5" s="5" t="s">
        <v>14</v>
      </c>
      <c r="AB5" s="5" t="s">
        <v>15</v>
      </c>
    </row>
    <row r="6" spans="1:28" s="9" customFormat="1" ht="105" customHeight="1" x14ac:dyDescent="0.2">
      <c r="A6" s="75" t="s">
        <v>29</v>
      </c>
      <c r="B6" s="38" t="s">
        <v>30</v>
      </c>
      <c r="C6" s="38" t="s">
        <v>31</v>
      </c>
      <c r="D6" s="132" t="s">
        <v>32</v>
      </c>
      <c r="E6" s="31" t="s">
        <v>33</v>
      </c>
      <c r="F6" s="45" t="s">
        <v>144</v>
      </c>
      <c r="G6" s="43" t="s">
        <v>144</v>
      </c>
      <c r="H6" s="44" t="s">
        <v>144</v>
      </c>
      <c r="I6" s="35" t="s">
        <v>144</v>
      </c>
      <c r="J6" s="35" t="s">
        <v>144</v>
      </c>
      <c r="K6" s="66">
        <v>0</v>
      </c>
      <c r="L6" s="71">
        <v>0</v>
      </c>
      <c r="M6" s="2" t="str">
        <f t="shared" ref="M6" si="0">IFERROR(IF(L6/K6&gt;100%,100%,L6/K6),"-")</f>
        <v>-</v>
      </c>
      <c r="N6" s="44" t="s">
        <v>144</v>
      </c>
      <c r="O6" s="120">
        <v>0</v>
      </c>
      <c r="P6" s="81">
        <v>0</v>
      </c>
      <c r="Q6" s="82">
        <v>0</v>
      </c>
      <c r="R6" s="81">
        <v>0</v>
      </c>
      <c r="S6" s="72">
        <f t="shared" ref="S6:S24" si="1">SUM(O6:R6)</f>
        <v>0</v>
      </c>
      <c r="T6" s="120">
        <v>0</v>
      </c>
      <c r="U6" s="120">
        <v>0</v>
      </c>
      <c r="V6" s="120">
        <v>0</v>
      </c>
      <c r="W6" s="120">
        <v>0</v>
      </c>
      <c r="X6" s="72">
        <f t="shared" ref="X6:X24" si="2">SUM(T6:W6)</f>
        <v>0</v>
      </c>
      <c r="Y6" s="22" t="str">
        <f t="shared" ref="Y6:Y25" si="3">IFERROR(X6/S6,"-")</f>
        <v>-</v>
      </c>
      <c r="Z6" s="21">
        <v>0</v>
      </c>
      <c r="AA6" s="8" t="s">
        <v>93</v>
      </c>
      <c r="AB6" s="8" t="s">
        <v>109</v>
      </c>
    </row>
    <row r="7" spans="1:28" s="9" customFormat="1" ht="20.25" customHeight="1" x14ac:dyDescent="0.2">
      <c r="A7" s="188" t="s">
        <v>29</v>
      </c>
      <c r="B7" s="188" t="s">
        <v>30</v>
      </c>
      <c r="C7" s="188" t="s">
        <v>31</v>
      </c>
      <c r="D7" s="190" t="s">
        <v>34</v>
      </c>
      <c r="E7" s="159" t="s">
        <v>35</v>
      </c>
      <c r="F7" s="94"/>
      <c r="G7" s="96" t="s">
        <v>160</v>
      </c>
      <c r="H7" s="44"/>
      <c r="I7" s="212">
        <v>44210</v>
      </c>
      <c r="J7" s="212">
        <v>44561</v>
      </c>
      <c r="K7" s="149">
        <v>32276</v>
      </c>
      <c r="L7" s="214">
        <v>34671</v>
      </c>
      <c r="M7" s="139">
        <f>IFERROR(IF(L7/K7&gt;100%,100%,L7/K7),"-")</f>
        <v>1</v>
      </c>
      <c r="N7" s="98" t="s">
        <v>161</v>
      </c>
      <c r="O7" s="87">
        <v>81852852.239997864</v>
      </c>
      <c r="P7" s="95"/>
      <c r="Q7" s="95"/>
      <c r="R7" s="95"/>
      <c r="S7" s="145">
        <f>SUM(O7:R8)</f>
        <v>20070923115.239998</v>
      </c>
      <c r="T7" s="121"/>
      <c r="U7" s="121"/>
      <c r="V7" s="121"/>
      <c r="W7" s="121"/>
      <c r="X7" s="145">
        <f>SUM(T7:W8)</f>
        <v>19798592395</v>
      </c>
      <c r="Y7" s="133">
        <f>IFERROR(X7/S7,"-")</f>
        <v>0.98643157971975814</v>
      </c>
      <c r="Z7" s="135">
        <v>0</v>
      </c>
      <c r="AA7" s="208" t="s">
        <v>93</v>
      </c>
      <c r="AB7" s="210" t="s">
        <v>109</v>
      </c>
    </row>
    <row r="8" spans="1:28" s="9" customFormat="1" ht="91.5" customHeight="1" x14ac:dyDescent="0.2">
      <c r="A8" s="189"/>
      <c r="B8" s="189"/>
      <c r="C8" s="189"/>
      <c r="D8" s="191"/>
      <c r="E8" s="160"/>
      <c r="F8" s="183">
        <v>20200680010064</v>
      </c>
      <c r="G8" s="157" t="s">
        <v>124</v>
      </c>
      <c r="H8" s="185" t="s">
        <v>111</v>
      </c>
      <c r="I8" s="213"/>
      <c r="J8" s="213"/>
      <c r="K8" s="150"/>
      <c r="L8" s="215"/>
      <c r="M8" s="140"/>
      <c r="N8" s="99" t="s">
        <v>112</v>
      </c>
      <c r="O8" s="87">
        <v>9711527967.7600021</v>
      </c>
      <c r="P8" s="87">
        <v>10277542295.24</v>
      </c>
      <c r="Q8" s="87">
        <v>0</v>
      </c>
      <c r="R8" s="87">
        <v>0</v>
      </c>
      <c r="S8" s="146"/>
      <c r="T8" s="122">
        <v>9521050100</v>
      </c>
      <c r="U8" s="87">
        <v>10277542295</v>
      </c>
      <c r="V8" s="121">
        <v>0</v>
      </c>
      <c r="W8" s="121">
        <v>0</v>
      </c>
      <c r="X8" s="146"/>
      <c r="Y8" s="134"/>
      <c r="Z8" s="136"/>
      <c r="AA8" s="209"/>
      <c r="AB8" s="211"/>
    </row>
    <row r="9" spans="1:28" ht="130.15" customHeight="1" x14ac:dyDescent="0.2">
      <c r="A9" s="75" t="s">
        <v>29</v>
      </c>
      <c r="B9" s="38" t="s">
        <v>30</v>
      </c>
      <c r="C9" s="38" t="s">
        <v>31</v>
      </c>
      <c r="D9" s="132" t="s">
        <v>36</v>
      </c>
      <c r="E9" s="31" t="s">
        <v>37</v>
      </c>
      <c r="F9" s="184"/>
      <c r="G9" s="158"/>
      <c r="H9" s="185"/>
      <c r="I9" s="44">
        <v>44210</v>
      </c>
      <c r="J9" s="35">
        <v>44561</v>
      </c>
      <c r="K9" s="67">
        <v>1</v>
      </c>
      <c r="L9" s="70">
        <v>1</v>
      </c>
      <c r="M9" s="2">
        <f>IFERROR(IF(L9/K9&gt;100%,100%,L9/K9),"-")</f>
        <v>1</v>
      </c>
      <c r="N9" s="99" t="s">
        <v>174</v>
      </c>
      <c r="O9" s="120">
        <v>0</v>
      </c>
      <c r="P9" s="122">
        <v>750000000</v>
      </c>
      <c r="Q9" s="87">
        <v>0</v>
      </c>
      <c r="R9" s="87">
        <v>0</v>
      </c>
      <c r="S9" s="115">
        <f t="shared" si="1"/>
        <v>750000000</v>
      </c>
      <c r="T9" s="120">
        <v>0</v>
      </c>
      <c r="U9" s="122">
        <v>750000000</v>
      </c>
      <c r="V9" s="120">
        <v>0</v>
      </c>
      <c r="W9" s="120">
        <v>0</v>
      </c>
      <c r="X9" s="115">
        <f t="shared" si="2"/>
        <v>750000000</v>
      </c>
      <c r="Y9" s="86">
        <f t="shared" si="3"/>
        <v>1</v>
      </c>
      <c r="Z9" s="85">
        <v>0</v>
      </c>
      <c r="AA9" s="7" t="s">
        <v>93</v>
      </c>
      <c r="AB9" s="8" t="s">
        <v>109</v>
      </c>
    </row>
    <row r="10" spans="1:28" ht="83.25" customHeight="1" x14ac:dyDescent="0.2">
      <c r="A10" s="75" t="s">
        <v>29</v>
      </c>
      <c r="B10" s="38" t="s">
        <v>30</v>
      </c>
      <c r="C10" s="38" t="s">
        <v>31</v>
      </c>
      <c r="D10" s="132" t="s">
        <v>38</v>
      </c>
      <c r="E10" s="131" t="s">
        <v>39</v>
      </c>
      <c r="F10" s="65" t="s">
        <v>144</v>
      </c>
      <c r="G10" s="56" t="s">
        <v>152</v>
      </c>
      <c r="H10" s="113" t="s">
        <v>159</v>
      </c>
      <c r="I10" s="35" t="s">
        <v>144</v>
      </c>
      <c r="J10" s="35" t="s">
        <v>144</v>
      </c>
      <c r="K10" s="66">
        <v>3335</v>
      </c>
      <c r="L10" s="119">
        <v>3131</v>
      </c>
      <c r="M10" s="2">
        <f>IFERROR(IF(L10/K10&gt;100%,100%,L10/K10),"-")</f>
        <v>0.93883058470764613</v>
      </c>
      <c r="N10" s="100" t="s">
        <v>162</v>
      </c>
      <c r="O10" s="120">
        <v>0</v>
      </c>
      <c r="P10" s="120">
        <v>187142316</v>
      </c>
      <c r="Q10" s="120">
        <v>0</v>
      </c>
      <c r="R10" s="120">
        <v>0</v>
      </c>
      <c r="S10" s="72">
        <f t="shared" si="1"/>
        <v>187142316</v>
      </c>
      <c r="T10" s="120">
        <v>0</v>
      </c>
      <c r="U10" s="120">
        <v>0</v>
      </c>
      <c r="V10" s="120">
        <v>0</v>
      </c>
      <c r="W10" s="120">
        <v>0</v>
      </c>
      <c r="X10" s="72">
        <f t="shared" si="2"/>
        <v>0</v>
      </c>
      <c r="Y10" s="22">
        <f t="shared" si="3"/>
        <v>0</v>
      </c>
      <c r="Z10" s="21">
        <v>0</v>
      </c>
      <c r="AA10" s="7" t="s">
        <v>93</v>
      </c>
      <c r="AB10" s="8" t="s">
        <v>109</v>
      </c>
    </row>
    <row r="11" spans="1:28" ht="99.75" customHeight="1" x14ac:dyDescent="0.2">
      <c r="A11" s="75" t="s">
        <v>29</v>
      </c>
      <c r="B11" s="38" t="s">
        <v>30</v>
      </c>
      <c r="C11" s="38" t="s">
        <v>31</v>
      </c>
      <c r="D11" s="132" t="s">
        <v>40</v>
      </c>
      <c r="E11" s="131" t="s">
        <v>41</v>
      </c>
      <c r="F11" s="65" t="s">
        <v>144</v>
      </c>
      <c r="G11" s="58" t="s">
        <v>150</v>
      </c>
      <c r="H11" s="44" t="s">
        <v>144</v>
      </c>
      <c r="I11" s="35" t="s">
        <v>144</v>
      </c>
      <c r="J11" s="35" t="s">
        <v>144</v>
      </c>
      <c r="K11" s="66">
        <v>10</v>
      </c>
      <c r="L11" s="71">
        <v>0</v>
      </c>
      <c r="M11" s="2">
        <f>IFERROR(IF(L11/K11&gt;100%,100%,L11/K11),"-")</f>
        <v>0</v>
      </c>
      <c r="N11" s="114" t="s">
        <v>176</v>
      </c>
      <c r="O11" s="120">
        <v>1573425711.6199999</v>
      </c>
      <c r="P11" s="101">
        <v>0</v>
      </c>
      <c r="Q11" s="101">
        <v>0</v>
      </c>
      <c r="R11" s="101">
        <v>0</v>
      </c>
      <c r="S11" s="72">
        <f t="shared" si="1"/>
        <v>1573425711.6199999</v>
      </c>
      <c r="T11" s="120">
        <v>0</v>
      </c>
      <c r="U11" s="120">
        <v>0</v>
      </c>
      <c r="V11" s="120">
        <v>0</v>
      </c>
      <c r="W11" s="120">
        <v>0</v>
      </c>
      <c r="X11" s="72">
        <f t="shared" si="2"/>
        <v>0</v>
      </c>
      <c r="Y11" s="22">
        <f t="shared" si="3"/>
        <v>0</v>
      </c>
      <c r="Z11" s="21">
        <v>0</v>
      </c>
      <c r="AA11" s="7" t="s">
        <v>93</v>
      </c>
      <c r="AB11" s="8" t="s">
        <v>109</v>
      </c>
    </row>
    <row r="12" spans="1:28" ht="205.5" customHeight="1" x14ac:dyDescent="0.2">
      <c r="A12" s="75" t="s">
        <v>29</v>
      </c>
      <c r="B12" s="38" t="s">
        <v>30</v>
      </c>
      <c r="C12" s="38" t="s">
        <v>31</v>
      </c>
      <c r="D12" s="132" t="s">
        <v>42</v>
      </c>
      <c r="E12" s="131" t="s">
        <v>43</v>
      </c>
      <c r="F12" s="155">
        <v>20200680010026</v>
      </c>
      <c r="G12" s="157" t="s">
        <v>98</v>
      </c>
      <c r="H12" s="159" t="s">
        <v>113</v>
      </c>
      <c r="I12" s="153">
        <v>44210</v>
      </c>
      <c r="J12" s="153">
        <v>44561</v>
      </c>
      <c r="K12" s="67">
        <v>1</v>
      </c>
      <c r="L12" s="69">
        <v>1</v>
      </c>
      <c r="M12" s="2">
        <f>IFERROR(IF(L12/K12&gt;100%,100%,L12/K12),"-")</f>
        <v>1</v>
      </c>
      <c r="N12" s="104" t="s">
        <v>178</v>
      </c>
      <c r="O12" s="125">
        <v>279330000.30000001</v>
      </c>
      <c r="P12" s="129">
        <v>19319999.699999999</v>
      </c>
      <c r="Q12" s="120">
        <v>0</v>
      </c>
      <c r="R12" s="121">
        <v>0</v>
      </c>
      <c r="S12" s="72">
        <f>SUM(O12:R12)</f>
        <v>298650000</v>
      </c>
      <c r="T12" s="120">
        <v>217200000</v>
      </c>
      <c r="U12" s="123">
        <v>0</v>
      </c>
      <c r="V12" s="121">
        <v>0</v>
      </c>
      <c r="W12" s="121">
        <v>0</v>
      </c>
      <c r="X12" s="72">
        <f t="shared" si="2"/>
        <v>217200000</v>
      </c>
      <c r="Y12" s="22">
        <f t="shared" si="3"/>
        <v>0.72727272727272729</v>
      </c>
      <c r="Z12" s="21">
        <v>0</v>
      </c>
      <c r="AA12" s="7" t="s">
        <v>93</v>
      </c>
      <c r="AB12" s="8" t="s">
        <v>109</v>
      </c>
    </row>
    <row r="13" spans="1:28" ht="258" customHeight="1" x14ac:dyDescent="0.2">
      <c r="A13" s="188" t="s">
        <v>29</v>
      </c>
      <c r="B13" s="188" t="s">
        <v>30</v>
      </c>
      <c r="C13" s="188" t="s">
        <v>31</v>
      </c>
      <c r="D13" s="190" t="s">
        <v>44</v>
      </c>
      <c r="E13" s="147" t="s">
        <v>45</v>
      </c>
      <c r="F13" s="156"/>
      <c r="G13" s="158"/>
      <c r="H13" s="160"/>
      <c r="I13" s="154"/>
      <c r="J13" s="154"/>
      <c r="K13" s="161">
        <v>1</v>
      </c>
      <c r="L13" s="171">
        <v>1</v>
      </c>
      <c r="M13" s="139">
        <f>IFERROR(IF(L13/K13&gt;100%,100%,L13/K13),"-")</f>
        <v>1</v>
      </c>
      <c r="N13" s="104" t="s">
        <v>165</v>
      </c>
      <c r="O13" s="124"/>
      <c r="P13" s="129">
        <v>848754170</v>
      </c>
      <c r="Q13" s="120">
        <v>0</v>
      </c>
      <c r="R13" s="120">
        <v>0</v>
      </c>
      <c r="S13" s="145">
        <f>SUM(O13:R14)</f>
        <v>887502380.70000005</v>
      </c>
      <c r="T13" s="120">
        <v>0</v>
      </c>
      <c r="U13" s="120">
        <v>582400000</v>
      </c>
      <c r="V13" s="120">
        <v>0</v>
      </c>
      <c r="W13" s="120">
        <v>0</v>
      </c>
      <c r="X13" s="145">
        <f t="shared" si="2"/>
        <v>582400000</v>
      </c>
      <c r="Y13" s="133">
        <f t="shared" si="3"/>
        <v>0.65622359180675482</v>
      </c>
      <c r="Z13" s="135">
        <v>0</v>
      </c>
      <c r="AA13" s="208" t="s">
        <v>93</v>
      </c>
      <c r="AB13" s="210" t="s">
        <v>109</v>
      </c>
    </row>
    <row r="14" spans="1:28" ht="26.45" customHeight="1" x14ac:dyDescent="0.2">
      <c r="A14" s="189"/>
      <c r="B14" s="189"/>
      <c r="C14" s="189"/>
      <c r="D14" s="191"/>
      <c r="E14" s="148"/>
      <c r="F14" s="102"/>
      <c r="G14" s="118" t="s">
        <v>160</v>
      </c>
      <c r="H14" s="93"/>
      <c r="I14" s="103"/>
      <c r="J14" s="103"/>
      <c r="K14" s="162"/>
      <c r="L14" s="172"/>
      <c r="M14" s="140"/>
      <c r="N14" s="104" t="s">
        <v>164</v>
      </c>
      <c r="O14" s="125">
        <f>318078211-O12</f>
        <v>38748210.699999988</v>
      </c>
      <c r="P14" s="126"/>
      <c r="Q14" s="120"/>
      <c r="R14" s="120"/>
      <c r="S14" s="146"/>
      <c r="T14" s="120"/>
      <c r="U14" s="120"/>
      <c r="V14" s="120"/>
      <c r="W14" s="120"/>
      <c r="X14" s="146"/>
      <c r="Y14" s="134"/>
      <c r="Z14" s="136"/>
      <c r="AA14" s="209"/>
      <c r="AB14" s="211"/>
    </row>
    <row r="15" spans="1:28" ht="85.5" customHeight="1" x14ac:dyDescent="0.2">
      <c r="A15" s="188" t="s">
        <v>29</v>
      </c>
      <c r="B15" s="188" t="s">
        <v>30</v>
      </c>
      <c r="C15" s="188" t="s">
        <v>31</v>
      </c>
      <c r="D15" s="190" t="s">
        <v>46</v>
      </c>
      <c r="E15" s="147" t="s">
        <v>47</v>
      </c>
      <c r="F15" s="57">
        <v>20200680010135</v>
      </c>
      <c r="G15" s="58" t="s">
        <v>103</v>
      </c>
      <c r="H15" s="40" t="s">
        <v>114</v>
      </c>
      <c r="I15" s="35">
        <v>44218</v>
      </c>
      <c r="J15" s="35">
        <v>44561</v>
      </c>
      <c r="K15" s="149">
        <v>4</v>
      </c>
      <c r="L15" s="141">
        <v>4</v>
      </c>
      <c r="M15" s="139">
        <f>IFERROR(IF(L15/K15&gt;100%,100%,L15/K15),"-")</f>
        <v>1</v>
      </c>
      <c r="N15" s="46" t="s">
        <v>115</v>
      </c>
      <c r="O15" s="120">
        <v>499919606</v>
      </c>
      <c r="P15" s="80">
        <v>0</v>
      </c>
      <c r="Q15" s="80">
        <v>0</v>
      </c>
      <c r="R15" s="80">
        <v>0</v>
      </c>
      <c r="S15" s="145">
        <f>SUM(O15:R16)</f>
        <v>500000000</v>
      </c>
      <c r="T15" s="120">
        <v>96000000</v>
      </c>
      <c r="U15" s="80">
        <v>0</v>
      </c>
      <c r="V15" s="80">
        <v>0</v>
      </c>
      <c r="W15" s="80">
        <v>0</v>
      </c>
      <c r="X15" s="145">
        <f t="shared" si="2"/>
        <v>96000000</v>
      </c>
      <c r="Y15" s="133">
        <f t="shared" si="3"/>
        <v>0.192</v>
      </c>
      <c r="Z15" s="135">
        <v>0</v>
      </c>
      <c r="AA15" s="208" t="s">
        <v>93</v>
      </c>
      <c r="AB15" s="210" t="s">
        <v>109</v>
      </c>
    </row>
    <row r="16" spans="1:28" ht="24.75" customHeight="1" x14ac:dyDescent="0.2">
      <c r="A16" s="189"/>
      <c r="B16" s="189"/>
      <c r="C16" s="189"/>
      <c r="D16" s="191"/>
      <c r="E16" s="148"/>
      <c r="F16" s="57"/>
      <c r="G16" s="31" t="s">
        <v>160</v>
      </c>
      <c r="H16" s="40"/>
      <c r="I16" s="35"/>
      <c r="J16" s="35"/>
      <c r="K16" s="150"/>
      <c r="L16" s="142"/>
      <c r="M16" s="140"/>
      <c r="N16" s="46" t="s">
        <v>166</v>
      </c>
      <c r="O16" s="120">
        <v>80394</v>
      </c>
      <c r="P16" s="80"/>
      <c r="Q16" s="80"/>
      <c r="R16" s="80"/>
      <c r="S16" s="146"/>
      <c r="T16" s="120"/>
      <c r="U16" s="80"/>
      <c r="V16" s="80"/>
      <c r="W16" s="80"/>
      <c r="X16" s="146"/>
      <c r="Y16" s="134"/>
      <c r="Z16" s="136"/>
      <c r="AA16" s="209"/>
      <c r="AB16" s="211"/>
    </row>
    <row r="17" spans="1:28" ht="106.5" customHeight="1" x14ac:dyDescent="0.2">
      <c r="A17" s="188" t="s">
        <v>29</v>
      </c>
      <c r="B17" s="188" t="s">
        <v>30</v>
      </c>
      <c r="C17" s="188" t="s">
        <v>31</v>
      </c>
      <c r="D17" s="190" t="s">
        <v>48</v>
      </c>
      <c r="E17" s="147" t="s">
        <v>49</v>
      </c>
      <c r="F17" s="57">
        <v>20200680010092</v>
      </c>
      <c r="G17" s="58" t="s">
        <v>97</v>
      </c>
      <c r="H17" s="6" t="s">
        <v>117</v>
      </c>
      <c r="I17" s="35">
        <v>44208</v>
      </c>
      <c r="J17" s="35">
        <v>44561</v>
      </c>
      <c r="K17" s="149">
        <v>2664</v>
      </c>
      <c r="L17" s="141">
        <v>0</v>
      </c>
      <c r="M17" s="139">
        <f>IFERROR(IF(L17/K17&gt;100%,100%,L17/K17),"-")</f>
        <v>0</v>
      </c>
      <c r="N17" s="84" t="s">
        <v>116</v>
      </c>
      <c r="O17" s="120">
        <v>3399586233</v>
      </c>
      <c r="P17" s="80">
        <v>0</v>
      </c>
      <c r="Q17" s="80">
        <v>0</v>
      </c>
      <c r="R17" s="80">
        <v>0</v>
      </c>
      <c r="S17" s="145">
        <f>SUM(O17:R18)</f>
        <v>3416292195</v>
      </c>
      <c r="T17" s="120">
        <v>3321331218</v>
      </c>
      <c r="U17" s="80">
        <v>0</v>
      </c>
      <c r="V17" s="80">
        <v>0</v>
      </c>
      <c r="W17" s="80">
        <v>0</v>
      </c>
      <c r="X17" s="145">
        <f t="shared" si="2"/>
        <v>3321331218</v>
      </c>
      <c r="Y17" s="133">
        <f t="shared" si="3"/>
        <v>0.97220349677964246</v>
      </c>
      <c r="Z17" s="135">
        <v>0</v>
      </c>
      <c r="AA17" s="208" t="s">
        <v>93</v>
      </c>
      <c r="AB17" s="210" t="s">
        <v>109</v>
      </c>
    </row>
    <row r="18" spans="1:28" ht="25.5" customHeight="1" x14ac:dyDescent="0.2">
      <c r="A18" s="189"/>
      <c r="B18" s="189"/>
      <c r="C18" s="189"/>
      <c r="D18" s="191"/>
      <c r="E18" s="148"/>
      <c r="F18" s="57"/>
      <c r="G18" s="31" t="s">
        <v>160</v>
      </c>
      <c r="H18" s="90"/>
      <c r="I18" s="35"/>
      <c r="J18" s="35"/>
      <c r="K18" s="150"/>
      <c r="L18" s="142"/>
      <c r="M18" s="140"/>
      <c r="N18" s="84" t="s">
        <v>116</v>
      </c>
      <c r="O18" s="120">
        <v>16705962</v>
      </c>
      <c r="P18" s="80"/>
      <c r="Q18" s="80"/>
      <c r="R18" s="80"/>
      <c r="S18" s="146"/>
      <c r="T18" s="120"/>
      <c r="U18" s="80"/>
      <c r="V18" s="80"/>
      <c r="W18" s="80"/>
      <c r="X18" s="146"/>
      <c r="Y18" s="134"/>
      <c r="Z18" s="136"/>
      <c r="AA18" s="209"/>
      <c r="AB18" s="211"/>
    </row>
    <row r="19" spans="1:28" ht="140.25" customHeight="1" x14ac:dyDescent="0.2">
      <c r="A19" s="75" t="s">
        <v>29</v>
      </c>
      <c r="B19" s="38" t="s">
        <v>30</v>
      </c>
      <c r="C19" s="38" t="s">
        <v>31</v>
      </c>
      <c r="D19" s="132" t="s">
        <v>50</v>
      </c>
      <c r="E19" s="131" t="s">
        <v>51</v>
      </c>
      <c r="F19" s="57">
        <v>20200680010090</v>
      </c>
      <c r="G19" s="58" t="s">
        <v>96</v>
      </c>
      <c r="H19" s="40" t="s">
        <v>119</v>
      </c>
      <c r="I19" s="35">
        <v>44208</v>
      </c>
      <c r="J19" s="35">
        <v>44561</v>
      </c>
      <c r="K19" s="66">
        <v>9668</v>
      </c>
      <c r="L19" s="119">
        <v>10169</v>
      </c>
      <c r="M19" s="2">
        <f>IFERROR(IF(L19/K19&gt;100%,100%,L19/K19),"-")</f>
        <v>1</v>
      </c>
      <c r="N19" s="46" t="s">
        <v>118</v>
      </c>
      <c r="O19" s="120">
        <v>1212000000</v>
      </c>
      <c r="P19" s="120">
        <v>13741061927</v>
      </c>
      <c r="Q19" s="80">
        <v>0</v>
      </c>
      <c r="R19" s="80">
        <v>0</v>
      </c>
      <c r="S19" s="72">
        <f t="shared" si="1"/>
        <v>14953061927</v>
      </c>
      <c r="T19" s="120">
        <v>1161315332</v>
      </c>
      <c r="U19" s="120">
        <v>12807972817</v>
      </c>
      <c r="V19" s="80">
        <v>0</v>
      </c>
      <c r="W19" s="80">
        <v>0</v>
      </c>
      <c r="X19" s="72">
        <f t="shared" si="2"/>
        <v>13969288149</v>
      </c>
      <c r="Y19" s="22">
        <f t="shared" si="3"/>
        <v>0.93420920860204237</v>
      </c>
      <c r="Z19" s="21">
        <v>0</v>
      </c>
      <c r="AA19" s="7" t="s">
        <v>93</v>
      </c>
      <c r="AB19" s="8" t="s">
        <v>109</v>
      </c>
    </row>
    <row r="20" spans="1:28" ht="75" customHeight="1" x14ac:dyDescent="0.2">
      <c r="A20" s="188" t="s">
        <v>29</v>
      </c>
      <c r="B20" s="188" t="s">
        <v>30</v>
      </c>
      <c r="C20" s="188" t="s">
        <v>31</v>
      </c>
      <c r="D20" s="190" t="s">
        <v>52</v>
      </c>
      <c r="E20" s="147" t="s">
        <v>53</v>
      </c>
      <c r="F20" s="39" t="s">
        <v>144</v>
      </c>
      <c r="G20" s="58" t="s">
        <v>150</v>
      </c>
      <c r="H20" s="44" t="s">
        <v>144</v>
      </c>
      <c r="I20" s="35" t="s">
        <v>144</v>
      </c>
      <c r="J20" s="35" t="s">
        <v>144</v>
      </c>
      <c r="K20" s="149">
        <v>7</v>
      </c>
      <c r="L20" s="141">
        <v>0</v>
      </c>
      <c r="M20" s="139">
        <f>IFERROR(IF(L20/K20&gt;100%,100%,L20/K20),"-")</f>
        <v>0</v>
      </c>
      <c r="N20" s="50" t="s">
        <v>177</v>
      </c>
      <c r="O20" s="120">
        <v>332957467.16000003</v>
      </c>
      <c r="P20" s="120">
        <v>0</v>
      </c>
      <c r="Q20" s="80">
        <v>0</v>
      </c>
      <c r="R20" s="80">
        <v>0</v>
      </c>
      <c r="S20" s="145">
        <f>SUM(O20:R22)</f>
        <v>3413926118.6599998</v>
      </c>
      <c r="T20" s="120">
        <v>0</v>
      </c>
      <c r="U20" s="120">
        <v>0</v>
      </c>
      <c r="V20" s="120">
        <v>0</v>
      </c>
      <c r="W20" s="120">
        <v>0</v>
      </c>
      <c r="X20" s="145">
        <f>SUM(T20:W22)</f>
        <v>0</v>
      </c>
      <c r="Y20" s="133">
        <f t="shared" si="3"/>
        <v>0</v>
      </c>
      <c r="Z20" s="135">
        <v>0</v>
      </c>
      <c r="AA20" s="208" t="s">
        <v>93</v>
      </c>
      <c r="AB20" s="210" t="s">
        <v>109</v>
      </c>
    </row>
    <row r="21" spans="1:28" ht="107.25" customHeight="1" x14ac:dyDescent="0.2">
      <c r="A21" s="206"/>
      <c r="B21" s="206"/>
      <c r="C21" s="206"/>
      <c r="D21" s="207"/>
      <c r="E21" s="151"/>
      <c r="F21" s="57">
        <v>20210680010032</v>
      </c>
      <c r="G21" s="58" t="s">
        <v>163</v>
      </c>
      <c r="H21" s="83" t="s">
        <v>148</v>
      </c>
      <c r="I21" s="35">
        <v>44278</v>
      </c>
      <c r="J21" s="35">
        <v>44561</v>
      </c>
      <c r="K21" s="219"/>
      <c r="L21" s="218"/>
      <c r="M21" s="220"/>
      <c r="N21" s="46" t="s">
        <v>149</v>
      </c>
      <c r="O21" s="120">
        <v>0</v>
      </c>
      <c r="P21" s="120">
        <v>2422314872.5</v>
      </c>
      <c r="Q21" s="80">
        <v>0</v>
      </c>
      <c r="R21" s="80">
        <v>0</v>
      </c>
      <c r="S21" s="221"/>
      <c r="T21" s="120">
        <v>0</v>
      </c>
      <c r="U21" s="120">
        <v>0</v>
      </c>
      <c r="V21" s="120">
        <v>0</v>
      </c>
      <c r="W21" s="120">
        <v>0</v>
      </c>
      <c r="X21" s="221"/>
      <c r="Y21" s="222"/>
      <c r="Z21" s="152"/>
      <c r="AA21" s="216"/>
      <c r="AB21" s="217"/>
    </row>
    <row r="22" spans="1:28" ht="28.5" customHeight="1" x14ac:dyDescent="0.2">
      <c r="A22" s="189"/>
      <c r="B22" s="189"/>
      <c r="C22" s="189"/>
      <c r="D22" s="191"/>
      <c r="E22" s="148"/>
      <c r="F22" s="57"/>
      <c r="G22" s="31" t="s">
        <v>160</v>
      </c>
      <c r="H22" s="83"/>
      <c r="I22" s="35"/>
      <c r="J22" s="35"/>
      <c r="K22" s="150"/>
      <c r="L22" s="142"/>
      <c r="M22" s="140"/>
      <c r="N22" s="46" t="s">
        <v>149</v>
      </c>
      <c r="O22" s="127">
        <v>0</v>
      </c>
      <c r="P22" s="127">
        <f>638653779+20000000</f>
        <v>658653779</v>
      </c>
      <c r="Q22" s="89">
        <v>0</v>
      </c>
      <c r="R22" s="89">
        <v>0</v>
      </c>
      <c r="S22" s="146"/>
      <c r="T22" s="127">
        <v>0</v>
      </c>
      <c r="U22" s="127">
        <v>0</v>
      </c>
      <c r="V22" s="89">
        <v>0</v>
      </c>
      <c r="W22" s="89">
        <v>0</v>
      </c>
      <c r="X22" s="146"/>
      <c r="Y22" s="134"/>
      <c r="Z22" s="136"/>
      <c r="AA22" s="209"/>
      <c r="AB22" s="211"/>
    </row>
    <row r="23" spans="1:28" ht="75" x14ac:dyDescent="0.2">
      <c r="A23" s="75" t="s">
        <v>29</v>
      </c>
      <c r="B23" s="38" t="s">
        <v>30</v>
      </c>
      <c r="C23" s="38" t="s">
        <v>31</v>
      </c>
      <c r="D23" s="132" t="s">
        <v>54</v>
      </c>
      <c r="E23" s="131" t="s">
        <v>55</v>
      </c>
      <c r="F23" s="45" t="s">
        <v>144</v>
      </c>
      <c r="G23" s="58" t="s">
        <v>150</v>
      </c>
      <c r="H23" s="47" t="s">
        <v>144</v>
      </c>
      <c r="I23" s="35" t="s">
        <v>144</v>
      </c>
      <c r="J23" s="35" t="s">
        <v>144</v>
      </c>
      <c r="K23" s="68">
        <v>7</v>
      </c>
      <c r="L23" s="71">
        <v>0</v>
      </c>
      <c r="M23" s="2">
        <f>IFERROR(IF(L23/K23&gt;100%,100%,L23/K23),"-")</f>
        <v>0</v>
      </c>
      <c r="N23" s="51" t="s">
        <v>151</v>
      </c>
      <c r="O23" s="120">
        <v>337274223.22000003</v>
      </c>
      <c r="P23" s="80">
        <v>229393430</v>
      </c>
      <c r="Q23" s="80">
        <v>0</v>
      </c>
      <c r="R23" s="80">
        <v>0</v>
      </c>
      <c r="S23" s="72">
        <f t="shared" si="1"/>
        <v>566667653.22000003</v>
      </c>
      <c r="T23" s="120">
        <v>0</v>
      </c>
      <c r="U23" s="80">
        <v>0</v>
      </c>
      <c r="V23" s="80">
        <v>0</v>
      </c>
      <c r="W23" s="80">
        <v>0</v>
      </c>
      <c r="X23" s="72">
        <f t="shared" si="2"/>
        <v>0</v>
      </c>
      <c r="Y23" s="22">
        <f t="shared" si="3"/>
        <v>0</v>
      </c>
      <c r="Z23" s="21">
        <v>0</v>
      </c>
      <c r="AA23" s="7" t="s">
        <v>93</v>
      </c>
      <c r="AB23" s="8" t="s">
        <v>109</v>
      </c>
    </row>
    <row r="24" spans="1:28" ht="88.5" customHeight="1" x14ac:dyDescent="0.2">
      <c r="A24" s="75" t="s">
        <v>29</v>
      </c>
      <c r="B24" s="38" t="s">
        <v>30</v>
      </c>
      <c r="C24" s="38" t="s">
        <v>56</v>
      </c>
      <c r="D24" s="132" t="s">
        <v>57</v>
      </c>
      <c r="E24" s="131" t="s">
        <v>58</v>
      </c>
      <c r="F24" s="39" t="s">
        <v>144</v>
      </c>
      <c r="G24" s="43" t="s">
        <v>144</v>
      </c>
      <c r="H24" s="46" t="s">
        <v>156</v>
      </c>
      <c r="I24" s="35">
        <v>44221</v>
      </c>
      <c r="J24" s="35">
        <v>44528</v>
      </c>
      <c r="K24" s="66">
        <v>47</v>
      </c>
      <c r="L24" s="71">
        <v>47</v>
      </c>
      <c r="M24" s="2">
        <f>IFERROR(IF(L24/K24&gt;100%,100%,L24/K24),"-")</f>
        <v>1</v>
      </c>
      <c r="N24" s="47" t="s">
        <v>144</v>
      </c>
      <c r="O24" s="120">
        <v>0</v>
      </c>
      <c r="P24" s="80">
        <v>0</v>
      </c>
      <c r="Q24" s="80">
        <v>0</v>
      </c>
      <c r="R24" s="80">
        <v>0</v>
      </c>
      <c r="S24" s="72">
        <f t="shared" si="1"/>
        <v>0</v>
      </c>
      <c r="T24" s="120">
        <v>0</v>
      </c>
      <c r="U24" s="80">
        <v>0</v>
      </c>
      <c r="V24" s="80">
        <v>0</v>
      </c>
      <c r="W24" s="80">
        <v>0</v>
      </c>
      <c r="X24" s="72">
        <f t="shared" si="2"/>
        <v>0</v>
      </c>
      <c r="Y24" s="22" t="str">
        <f t="shared" si="3"/>
        <v>-</v>
      </c>
      <c r="Z24" s="21">
        <v>0</v>
      </c>
      <c r="AA24" s="7" t="s">
        <v>93</v>
      </c>
      <c r="AB24" s="8" t="s">
        <v>109</v>
      </c>
    </row>
    <row r="25" spans="1:28" ht="162" customHeight="1" x14ac:dyDescent="0.2">
      <c r="A25" s="188" t="s">
        <v>29</v>
      </c>
      <c r="B25" s="188" t="s">
        <v>30</v>
      </c>
      <c r="C25" s="188" t="s">
        <v>56</v>
      </c>
      <c r="D25" s="190" t="s">
        <v>59</v>
      </c>
      <c r="E25" s="147" t="s">
        <v>60</v>
      </c>
      <c r="F25" s="55">
        <v>20200680010076</v>
      </c>
      <c r="G25" s="56" t="s">
        <v>101</v>
      </c>
      <c r="H25" s="40" t="s">
        <v>120</v>
      </c>
      <c r="I25" s="35">
        <v>44210</v>
      </c>
      <c r="J25" s="35">
        <v>44561</v>
      </c>
      <c r="K25" s="149">
        <v>47</v>
      </c>
      <c r="L25" s="141">
        <v>47</v>
      </c>
      <c r="M25" s="139">
        <f>IFERROR(IF(L25/K25&gt;100%,100%,L25/K25),"-")</f>
        <v>1</v>
      </c>
      <c r="N25" s="49" t="s">
        <v>122</v>
      </c>
      <c r="O25" s="121">
        <v>9125125259</v>
      </c>
      <c r="P25" s="121">
        <v>5384195277</v>
      </c>
      <c r="Q25" s="80">
        <v>0</v>
      </c>
      <c r="R25" s="80">
        <v>0</v>
      </c>
      <c r="S25" s="145">
        <f>SUM(O25:R29)</f>
        <v>248977105082.5</v>
      </c>
      <c r="T25" s="120">
        <v>7943397112.1800003</v>
      </c>
      <c r="U25" s="120">
        <v>1873212961</v>
      </c>
      <c r="V25" s="80">
        <v>0</v>
      </c>
      <c r="W25" s="80">
        <v>0</v>
      </c>
      <c r="X25" s="145">
        <f>SUM(T25:W29)</f>
        <v>71150718254.910004</v>
      </c>
      <c r="Y25" s="133">
        <f t="shared" si="3"/>
        <v>0.28577213246709493</v>
      </c>
      <c r="Z25" s="135">
        <v>0</v>
      </c>
      <c r="AA25" s="208" t="s">
        <v>93</v>
      </c>
      <c r="AB25" s="210" t="s">
        <v>109</v>
      </c>
    </row>
    <row r="26" spans="1:28" ht="360" x14ac:dyDescent="0.2">
      <c r="A26" s="206"/>
      <c r="B26" s="206"/>
      <c r="C26" s="206"/>
      <c r="D26" s="207"/>
      <c r="E26" s="151"/>
      <c r="F26" s="55">
        <v>20200680010027</v>
      </c>
      <c r="G26" s="56" t="s">
        <v>99</v>
      </c>
      <c r="H26" s="40" t="s">
        <v>121</v>
      </c>
      <c r="I26" s="35">
        <v>44210</v>
      </c>
      <c r="J26" s="35">
        <v>44561</v>
      </c>
      <c r="K26" s="219"/>
      <c r="L26" s="218"/>
      <c r="M26" s="220"/>
      <c r="N26" s="51" t="s">
        <v>123</v>
      </c>
      <c r="O26" s="120">
        <v>1139356981</v>
      </c>
      <c r="P26" s="128">
        <v>227806563744.29999</v>
      </c>
      <c r="Q26" s="80">
        <v>0</v>
      </c>
      <c r="R26" s="80">
        <v>0</v>
      </c>
      <c r="S26" s="221"/>
      <c r="T26" s="120">
        <v>678902</v>
      </c>
      <c r="U26" s="120">
        <v>60909627188.260002</v>
      </c>
      <c r="V26" s="80">
        <v>0</v>
      </c>
      <c r="W26" s="80">
        <v>0</v>
      </c>
      <c r="X26" s="221"/>
      <c r="Y26" s="222"/>
      <c r="Z26" s="152"/>
      <c r="AA26" s="216"/>
      <c r="AB26" s="217"/>
    </row>
    <row r="27" spans="1:28" ht="111" customHeight="1" x14ac:dyDescent="0.2">
      <c r="A27" s="206"/>
      <c r="B27" s="206"/>
      <c r="C27" s="206"/>
      <c r="D27" s="207"/>
      <c r="E27" s="151"/>
      <c r="F27" s="57">
        <v>20210680010032</v>
      </c>
      <c r="G27" s="58" t="s">
        <v>163</v>
      </c>
      <c r="H27" s="83" t="s">
        <v>148</v>
      </c>
      <c r="I27" s="35">
        <v>44278</v>
      </c>
      <c r="J27" s="35">
        <v>44561</v>
      </c>
      <c r="K27" s="219"/>
      <c r="L27" s="218"/>
      <c r="M27" s="220"/>
      <c r="N27" s="46" t="s">
        <v>149</v>
      </c>
      <c r="O27" s="120">
        <v>0</v>
      </c>
      <c r="P27" s="120">
        <v>2422314872.5</v>
      </c>
      <c r="Q27" s="80">
        <v>0</v>
      </c>
      <c r="R27" s="80">
        <v>0</v>
      </c>
      <c r="S27" s="221"/>
      <c r="T27" s="80">
        <v>0</v>
      </c>
      <c r="U27" s="80">
        <v>0</v>
      </c>
      <c r="V27" s="80">
        <v>0</v>
      </c>
      <c r="W27" s="80">
        <v>0</v>
      </c>
      <c r="X27" s="221"/>
      <c r="Y27" s="222"/>
      <c r="Z27" s="152"/>
      <c r="AA27" s="216"/>
      <c r="AB27" s="217"/>
    </row>
    <row r="28" spans="1:28" ht="129" customHeight="1" x14ac:dyDescent="0.2">
      <c r="A28" s="206"/>
      <c r="B28" s="206"/>
      <c r="C28" s="206"/>
      <c r="D28" s="207"/>
      <c r="E28" s="151"/>
      <c r="F28" s="91">
        <v>20210680010027</v>
      </c>
      <c r="G28" s="58" t="s">
        <v>167</v>
      </c>
      <c r="H28" s="108" t="s">
        <v>168</v>
      </c>
      <c r="I28" s="35">
        <v>44267</v>
      </c>
      <c r="J28" s="35">
        <v>44530</v>
      </c>
      <c r="K28" s="219"/>
      <c r="L28" s="218"/>
      <c r="M28" s="220"/>
      <c r="N28" s="84" t="s">
        <v>169</v>
      </c>
      <c r="O28" s="127">
        <v>492131285.14999998</v>
      </c>
      <c r="P28" s="127">
        <v>0</v>
      </c>
      <c r="Q28" s="80">
        <v>0</v>
      </c>
      <c r="R28" s="80">
        <v>0</v>
      </c>
      <c r="S28" s="221"/>
      <c r="T28" s="80">
        <v>423802091.47000003</v>
      </c>
      <c r="U28" s="80">
        <v>0</v>
      </c>
      <c r="V28" s="80">
        <v>0</v>
      </c>
      <c r="W28" s="80">
        <v>0</v>
      </c>
      <c r="X28" s="221"/>
      <c r="Y28" s="222"/>
      <c r="Z28" s="152"/>
      <c r="AA28" s="216"/>
      <c r="AB28" s="217"/>
    </row>
    <row r="29" spans="1:28" ht="118.5" customHeight="1" x14ac:dyDescent="0.2">
      <c r="A29" s="189"/>
      <c r="B29" s="189"/>
      <c r="C29" s="189"/>
      <c r="D29" s="191"/>
      <c r="E29" s="148"/>
      <c r="F29" s="105"/>
      <c r="G29" s="107" t="s">
        <v>173</v>
      </c>
      <c r="H29" s="106"/>
      <c r="I29" s="35"/>
      <c r="J29" s="35"/>
      <c r="K29" s="150"/>
      <c r="L29" s="142"/>
      <c r="M29" s="140"/>
      <c r="N29" s="84" t="s">
        <v>175</v>
      </c>
      <c r="O29" s="120">
        <f>736198+1227570664.14+417383651.71</f>
        <v>1645690513.8500001</v>
      </c>
      <c r="P29" s="120">
        <f>11695199+10632000+638653779+280746171.7+20000000</f>
        <v>961727149.70000005</v>
      </c>
      <c r="Q29" s="80">
        <v>0</v>
      </c>
      <c r="R29" s="80">
        <v>0</v>
      </c>
      <c r="S29" s="146"/>
      <c r="T29" s="80">
        <v>0</v>
      </c>
      <c r="U29" s="80">
        <v>0</v>
      </c>
      <c r="V29" s="80">
        <v>0</v>
      </c>
      <c r="W29" s="80">
        <v>0</v>
      </c>
      <c r="X29" s="146"/>
      <c r="Y29" s="134"/>
      <c r="Z29" s="136"/>
      <c r="AA29" s="209"/>
      <c r="AB29" s="211"/>
    </row>
    <row r="30" spans="1:28" ht="107.25" customHeight="1" x14ac:dyDescent="0.2">
      <c r="A30" s="75" t="s">
        <v>29</v>
      </c>
      <c r="B30" s="38" t="s">
        <v>30</v>
      </c>
      <c r="C30" s="38" t="s">
        <v>56</v>
      </c>
      <c r="D30" s="132" t="s">
        <v>61</v>
      </c>
      <c r="E30" s="131" t="s">
        <v>62</v>
      </c>
      <c r="F30" s="183" t="s">
        <v>180</v>
      </c>
      <c r="G30" s="157" t="s">
        <v>105</v>
      </c>
      <c r="H30" s="169" t="s">
        <v>136</v>
      </c>
      <c r="I30" s="35" t="s">
        <v>144</v>
      </c>
      <c r="J30" s="35" t="s">
        <v>144</v>
      </c>
      <c r="K30" s="66">
        <v>250</v>
      </c>
      <c r="L30" s="71">
        <v>0</v>
      </c>
      <c r="M30" s="2">
        <f t="shared" ref="M30:M36" si="4">IFERROR(IF(L30/K30&gt;100%,100%,L30/K30),"-")</f>
        <v>0</v>
      </c>
      <c r="N30" s="46" t="s">
        <v>141</v>
      </c>
      <c r="O30" s="120">
        <v>63244336</v>
      </c>
      <c r="P30" s="120">
        <v>186755664</v>
      </c>
      <c r="Q30" s="120">
        <v>0</v>
      </c>
      <c r="R30" s="120">
        <v>0</v>
      </c>
      <c r="S30" s="72">
        <f t="shared" ref="S30:S43" si="5">SUM(O30:R30)</f>
        <v>250000000</v>
      </c>
      <c r="T30" s="120">
        <v>0</v>
      </c>
      <c r="U30" s="120">
        <v>0</v>
      </c>
      <c r="V30" s="120">
        <v>0</v>
      </c>
      <c r="W30" s="120">
        <v>0</v>
      </c>
      <c r="X30" s="72">
        <f t="shared" ref="X30:X44" si="6">SUM(T30:W30)</f>
        <v>0</v>
      </c>
      <c r="Y30" s="22">
        <f t="shared" ref="Y30:Y44" si="7">IFERROR(X30/S30,"-")</f>
        <v>0</v>
      </c>
      <c r="Z30" s="117">
        <v>128553747.5</v>
      </c>
      <c r="AA30" s="7" t="s">
        <v>93</v>
      </c>
      <c r="AB30" s="8" t="s">
        <v>109</v>
      </c>
    </row>
    <row r="31" spans="1:28" ht="150.75" customHeight="1" x14ac:dyDescent="0.2">
      <c r="A31" s="75" t="s">
        <v>29</v>
      </c>
      <c r="B31" s="38" t="s">
        <v>30</v>
      </c>
      <c r="C31" s="38" t="s">
        <v>56</v>
      </c>
      <c r="D31" s="132" t="s">
        <v>63</v>
      </c>
      <c r="E31" s="131" t="s">
        <v>64</v>
      </c>
      <c r="F31" s="184"/>
      <c r="G31" s="158"/>
      <c r="H31" s="170"/>
      <c r="I31" s="35" t="s">
        <v>144</v>
      </c>
      <c r="J31" s="35" t="s">
        <v>144</v>
      </c>
      <c r="K31" s="66">
        <v>35000</v>
      </c>
      <c r="L31" s="71">
        <v>0</v>
      </c>
      <c r="M31" s="2">
        <f t="shared" si="4"/>
        <v>0</v>
      </c>
      <c r="N31" s="46" t="s">
        <v>141</v>
      </c>
      <c r="O31" s="120">
        <v>63244336</v>
      </c>
      <c r="P31" s="120">
        <v>186755664</v>
      </c>
      <c r="Q31" s="120">
        <v>0</v>
      </c>
      <c r="R31" s="120">
        <v>0</v>
      </c>
      <c r="S31" s="72">
        <f t="shared" si="5"/>
        <v>250000000</v>
      </c>
      <c r="T31" s="120">
        <v>0</v>
      </c>
      <c r="U31" s="120">
        <v>0</v>
      </c>
      <c r="V31" s="120">
        <v>0</v>
      </c>
      <c r="W31" s="120">
        <v>0</v>
      </c>
      <c r="X31" s="72">
        <f t="shared" si="6"/>
        <v>0</v>
      </c>
      <c r="Y31" s="22">
        <f t="shared" si="7"/>
        <v>0</v>
      </c>
      <c r="Z31" s="117">
        <v>128553747.5</v>
      </c>
      <c r="AA31" s="7" t="s">
        <v>93</v>
      </c>
      <c r="AB31" s="8" t="s">
        <v>109</v>
      </c>
    </row>
    <row r="32" spans="1:28" ht="93" customHeight="1" x14ac:dyDescent="0.2">
      <c r="A32" s="75" t="s">
        <v>29</v>
      </c>
      <c r="B32" s="38" t="s">
        <v>30</v>
      </c>
      <c r="C32" s="38" t="s">
        <v>56</v>
      </c>
      <c r="D32" s="132" t="s">
        <v>65</v>
      </c>
      <c r="E32" s="131" t="s">
        <v>66</v>
      </c>
      <c r="F32" s="39" t="s">
        <v>144</v>
      </c>
      <c r="G32" s="39" t="s">
        <v>144</v>
      </c>
      <c r="H32" s="88" t="s">
        <v>157</v>
      </c>
      <c r="I32" s="35">
        <v>44221</v>
      </c>
      <c r="J32" s="35">
        <v>44528</v>
      </c>
      <c r="K32" s="66">
        <v>500</v>
      </c>
      <c r="L32" s="71">
        <v>0</v>
      </c>
      <c r="M32" s="2">
        <f t="shared" si="4"/>
        <v>0</v>
      </c>
      <c r="N32" s="47" t="s">
        <v>144</v>
      </c>
      <c r="O32" s="120">
        <v>0</v>
      </c>
      <c r="P32" s="120">
        <v>0</v>
      </c>
      <c r="Q32" s="120">
        <v>0</v>
      </c>
      <c r="R32" s="120">
        <v>0</v>
      </c>
      <c r="S32" s="72">
        <f t="shared" si="5"/>
        <v>0</v>
      </c>
      <c r="T32" s="120">
        <v>0</v>
      </c>
      <c r="U32" s="120">
        <v>0</v>
      </c>
      <c r="V32" s="120">
        <v>0</v>
      </c>
      <c r="W32" s="120">
        <v>0</v>
      </c>
      <c r="X32" s="72">
        <f t="shared" si="6"/>
        <v>0</v>
      </c>
      <c r="Y32" s="22" t="str">
        <f t="shared" si="7"/>
        <v>-</v>
      </c>
      <c r="Z32" s="21">
        <v>0</v>
      </c>
      <c r="AA32" s="7" t="s">
        <v>93</v>
      </c>
      <c r="AB32" s="8" t="s">
        <v>109</v>
      </c>
    </row>
    <row r="33" spans="1:28" ht="110.25" customHeight="1" x14ac:dyDescent="0.2">
      <c r="A33" s="75" t="s">
        <v>29</v>
      </c>
      <c r="B33" s="38" t="s">
        <v>30</v>
      </c>
      <c r="C33" s="38" t="s">
        <v>56</v>
      </c>
      <c r="D33" s="132" t="s">
        <v>67</v>
      </c>
      <c r="E33" s="131" t="s">
        <v>68</v>
      </c>
      <c r="F33" s="39" t="s">
        <v>144</v>
      </c>
      <c r="G33" s="39" t="s">
        <v>144</v>
      </c>
      <c r="H33" s="88" t="s">
        <v>158</v>
      </c>
      <c r="I33" s="35">
        <v>44221</v>
      </c>
      <c r="J33" s="35">
        <v>44528</v>
      </c>
      <c r="K33" s="66">
        <v>20</v>
      </c>
      <c r="L33" s="71">
        <v>20</v>
      </c>
      <c r="M33" s="2">
        <f t="shared" si="4"/>
        <v>1</v>
      </c>
      <c r="N33" s="47" t="s">
        <v>144</v>
      </c>
      <c r="O33" s="120">
        <v>0</v>
      </c>
      <c r="P33" s="120">
        <v>0</v>
      </c>
      <c r="Q33" s="120">
        <v>0</v>
      </c>
      <c r="R33" s="120">
        <v>0</v>
      </c>
      <c r="S33" s="72">
        <f t="shared" si="5"/>
        <v>0</v>
      </c>
      <c r="T33" s="120">
        <v>0</v>
      </c>
      <c r="U33" s="120">
        <v>0</v>
      </c>
      <c r="V33" s="120">
        <v>0</v>
      </c>
      <c r="W33" s="120">
        <v>0</v>
      </c>
      <c r="X33" s="72">
        <f t="shared" si="6"/>
        <v>0</v>
      </c>
      <c r="Y33" s="22" t="str">
        <f t="shared" si="7"/>
        <v>-</v>
      </c>
      <c r="Z33" s="21">
        <v>0</v>
      </c>
      <c r="AA33" s="7" t="s">
        <v>93</v>
      </c>
      <c r="AB33" s="8" t="s">
        <v>109</v>
      </c>
    </row>
    <row r="34" spans="1:28" ht="109.5" customHeight="1" x14ac:dyDescent="0.2">
      <c r="A34" s="75" t="s">
        <v>29</v>
      </c>
      <c r="B34" s="38" t="s">
        <v>30</v>
      </c>
      <c r="C34" s="38" t="s">
        <v>56</v>
      </c>
      <c r="D34" s="132" t="s">
        <v>69</v>
      </c>
      <c r="E34" s="131" t="s">
        <v>70</v>
      </c>
      <c r="F34" s="57" t="s">
        <v>182</v>
      </c>
      <c r="G34" s="56" t="s">
        <v>106</v>
      </c>
      <c r="H34" s="6" t="s">
        <v>125</v>
      </c>
      <c r="I34" s="35" t="s">
        <v>144</v>
      </c>
      <c r="J34" s="35" t="s">
        <v>144</v>
      </c>
      <c r="K34" s="66">
        <v>1</v>
      </c>
      <c r="L34" s="71">
        <v>0</v>
      </c>
      <c r="M34" s="2">
        <f t="shared" si="4"/>
        <v>0</v>
      </c>
      <c r="N34" s="46" t="s">
        <v>140</v>
      </c>
      <c r="O34" s="120">
        <v>50000000</v>
      </c>
      <c r="P34" s="120">
        <v>0</v>
      </c>
      <c r="Q34" s="120">
        <v>0</v>
      </c>
      <c r="R34" s="120">
        <v>0</v>
      </c>
      <c r="S34" s="72">
        <f t="shared" si="5"/>
        <v>50000000</v>
      </c>
      <c r="T34" s="120">
        <v>0</v>
      </c>
      <c r="U34" s="120">
        <v>0</v>
      </c>
      <c r="V34" s="120">
        <v>0</v>
      </c>
      <c r="W34" s="120">
        <v>0</v>
      </c>
      <c r="X34" s="72">
        <f t="shared" si="6"/>
        <v>0</v>
      </c>
      <c r="Y34" s="22">
        <f t="shared" si="7"/>
        <v>0</v>
      </c>
      <c r="Z34" s="21">
        <v>0</v>
      </c>
      <c r="AA34" s="7" t="s">
        <v>93</v>
      </c>
      <c r="AB34" s="8" t="s">
        <v>109</v>
      </c>
    </row>
    <row r="35" spans="1:28" ht="102.75" customHeight="1" x14ac:dyDescent="0.2">
      <c r="A35" s="75" t="s">
        <v>29</v>
      </c>
      <c r="B35" s="38" t="s">
        <v>30</v>
      </c>
      <c r="C35" s="38" t="s">
        <v>56</v>
      </c>
      <c r="D35" s="132" t="s">
        <v>71</v>
      </c>
      <c r="E35" s="131" t="s">
        <v>72</v>
      </c>
      <c r="F35" s="57">
        <v>20200680010028</v>
      </c>
      <c r="G35" s="58" t="s">
        <v>100</v>
      </c>
      <c r="H35" s="40" t="s">
        <v>126</v>
      </c>
      <c r="I35" s="35">
        <v>44210</v>
      </c>
      <c r="J35" s="35">
        <v>44561</v>
      </c>
      <c r="K35" s="67">
        <v>1</v>
      </c>
      <c r="L35" s="69">
        <v>0.70679999999999998</v>
      </c>
      <c r="M35" s="2">
        <f t="shared" si="4"/>
        <v>0.70679999999999998</v>
      </c>
      <c r="N35" s="46" t="s">
        <v>127</v>
      </c>
      <c r="O35" s="120">
        <v>1000000000</v>
      </c>
      <c r="P35" s="120">
        <v>0</v>
      </c>
      <c r="Q35" s="120">
        <v>0</v>
      </c>
      <c r="R35" s="120">
        <v>0</v>
      </c>
      <c r="S35" s="72">
        <f t="shared" si="5"/>
        <v>1000000000</v>
      </c>
      <c r="T35" s="120">
        <v>706800000</v>
      </c>
      <c r="U35" s="120">
        <v>0</v>
      </c>
      <c r="V35" s="120">
        <v>0</v>
      </c>
      <c r="W35" s="120">
        <v>0</v>
      </c>
      <c r="X35" s="72">
        <f t="shared" si="6"/>
        <v>706800000</v>
      </c>
      <c r="Y35" s="22">
        <f t="shared" si="7"/>
        <v>0.70679999999999998</v>
      </c>
      <c r="Z35" s="21">
        <v>0</v>
      </c>
      <c r="AA35" s="7" t="s">
        <v>93</v>
      </c>
      <c r="AB35" s="8" t="s">
        <v>109</v>
      </c>
    </row>
    <row r="36" spans="1:28" ht="132" customHeight="1" x14ac:dyDescent="0.2">
      <c r="A36" s="188" t="s">
        <v>29</v>
      </c>
      <c r="B36" s="188" t="s">
        <v>30</v>
      </c>
      <c r="C36" s="188" t="s">
        <v>56</v>
      </c>
      <c r="D36" s="190" t="s">
        <v>73</v>
      </c>
      <c r="E36" s="147" t="s">
        <v>74</v>
      </c>
      <c r="F36" s="57" t="s">
        <v>183</v>
      </c>
      <c r="G36" s="58" t="s">
        <v>107</v>
      </c>
      <c r="H36" s="6" t="s">
        <v>128</v>
      </c>
      <c r="I36" s="44" t="s">
        <v>144</v>
      </c>
      <c r="J36" s="44" t="s">
        <v>144</v>
      </c>
      <c r="K36" s="149">
        <v>1</v>
      </c>
      <c r="L36" s="167">
        <v>0.35</v>
      </c>
      <c r="M36" s="139">
        <f t="shared" si="4"/>
        <v>0.35</v>
      </c>
      <c r="N36" s="46" t="s">
        <v>139</v>
      </c>
      <c r="O36" s="120">
        <v>50000000</v>
      </c>
      <c r="P36" s="120">
        <v>0</v>
      </c>
      <c r="Q36" s="120">
        <v>0</v>
      </c>
      <c r="R36" s="120">
        <v>0</v>
      </c>
      <c r="S36" s="145">
        <f>SUM(O36:R37)</f>
        <v>62674978.119999997</v>
      </c>
      <c r="T36" s="120">
        <v>0</v>
      </c>
      <c r="U36" s="120">
        <v>0</v>
      </c>
      <c r="V36" s="120">
        <v>0</v>
      </c>
      <c r="W36" s="120">
        <v>0</v>
      </c>
      <c r="X36" s="145">
        <f>SUM(T36:W37)</f>
        <v>0</v>
      </c>
      <c r="Y36" s="133">
        <f t="shared" si="7"/>
        <v>0</v>
      </c>
      <c r="Z36" s="135">
        <v>0</v>
      </c>
      <c r="AA36" s="208" t="s">
        <v>93</v>
      </c>
      <c r="AB36" s="210" t="s">
        <v>109</v>
      </c>
    </row>
    <row r="37" spans="1:28" ht="22.5" customHeight="1" x14ac:dyDescent="0.2">
      <c r="A37" s="189"/>
      <c r="B37" s="189"/>
      <c r="C37" s="189"/>
      <c r="D37" s="191"/>
      <c r="E37" s="148"/>
      <c r="F37" s="44"/>
      <c r="G37" s="97" t="s">
        <v>160</v>
      </c>
      <c r="H37" s="44"/>
      <c r="I37" s="44"/>
      <c r="J37" s="44"/>
      <c r="K37" s="150"/>
      <c r="L37" s="168"/>
      <c r="M37" s="140"/>
      <c r="N37" s="46" t="s">
        <v>155</v>
      </c>
      <c r="O37" s="120">
        <v>12674978.119999999</v>
      </c>
      <c r="P37" s="120">
        <v>0</v>
      </c>
      <c r="Q37" s="120">
        <v>0</v>
      </c>
      <c r="R37" s="120">
        <v>0</v>
      </c>
      <c r="S37" s="146"/>
      <c r="T37" s="120">
        <v>0</v>
      </c>
      <c r="U37" s="120">
        <v>0</v>
      </c>
      <c r="V37" s="120">
        <v>0</v>
      </c>
      <c r="W37" s="120">
        <v>0</v>
      </c>
      <c r="X37" s="146"/>
      <c r="Y37" s="134"/>
      <c r="Z37" s="136"/>
      <c r="AA37" s="209"/>
      <c r="AB37" s="211"/>
    </row>
    <row r="38" spans="1:28" ht="183" customHeight="1" x14ac:dyDescent="0.2">
      <c r="A38" s="75" t="s">
        <v>29</v>
      </c>
      <c r="B38" s="38" t="s">
        <v>30</v>
      </c>
      <c r="C38" s="38" t="s">
        <v>56</v>
      </c>
      <c r="D38" s="132" t="s">
        <v>75</v>
      </c>
      <c r="E38" s="131" t="s">
        <v>76</v>
      </c>
      <c r="F38" s="57">
        <v>20200680010115</v>
      </c>
      <c r="G38" s="58" t="s">
        <v>102</v>
      </c>
      <c r="H38" s="40" t="s">
        <v>129</v>
      </c>
      <c r="I38" s="35">
        <v>44217</v>
      </c>
      <c r="J38" s="35">
        <v>44561</v>
      </c>
      <c r="K38" s="67">
        <v>1</v>
      </c>
      <c r="L38" s="69">
        <v>1</v>
      </c>
      <c r="M38" s="2">
        <f>IFERROR(IF(L38/K38&gt;100%,100%,L38/K38),"-")</f>
        <v>1</v>
      </c>
      <c r="N38" s="46" t="s">
        <v>130</v>
      </c>
      <c r="O38" s="120">
        <v>206000002.94</v>
      </c>
      <c r="P38" s="120">
        <v>0</v>
      </c>
      <c r="Q38" s="120">
        <v>0</v>
      </c>
      <c r="R38" s="120">
        <v>0</v>
      </c>
      <c r="S38" s="72">
        <f t="shared" si="5"/>
        <v>206000002.94</v>
      </c>
      <c r="T38" s="120">
        <v>45566400</v>
      </c>
      <c r="U38" s="120">
        <v>0</v>
      </c>
      <c r="V38" s="120">
        <v>0</v>
      </c>
      <c r="W38" s="120">
        <v>0</v>
      </c>
      <c r="X38" s="72">
        <f t="shared" si="6"/>
        <v>45566400</v>
      </c>
      <c r="Y38" s="22">
        <f t="shared" si="7"/>
        <v>0.22119611334797781</v>
      </c>
      <c r="Z38" s="21">
        <v>0</v>
      </c>
      <c r="AA38" s="7" t="s">
        <v>93</v>
      </c>
      <c r="AB38" s="8" t="s">
        <v>109</v>
      </c>
    </row>
    <row r="39" spans="1:28" ht="153.75" customHeight="1" x14ac:dyDescent="0.2">
      <c r="A39" s="75" t="s">
        <v>29</v>
      </c>
      <c r="B39" s="38" t="s">
        <v>30</v>
      </c>
      <c r="C39" s="38" t="s">
        <v>56</v>
      </c>
      <c r="D39" s="132" t="s">
        <v>77</v>
      </c>
      <c r="E39" s="131" t="s">
        <v>78</v>
      </c>
      <c r="F39" s="39" t="s">
        <v>144</v>
      </c>
      <c r="G39" s="58" t="s">
        <v>147</v>
      </c>
      <c r="H39" s="44" t="s">
        <v>144</v>
      </c>
      <c r="I39" s="35" t="s">
        <v>144</v>
      </c>
      <c r="J39" s="35" t="s">
        <v>144</v>
      </c>
      <c r="K39" s="68">
        <v>1</v>
      </c>
      <c r="L39" s="71">
        <v>0</v>
      </c>
      <c r="M39" s="2">
        <f>IFERROR(IF(L39/K39&gt;100%,100%,L39/K39),"-")</f>
        <v>0</v>
      </c>
      <c r="N39" s="47" t="s">
        <v>144</v>
      </c>
      <c r="O39" s="120">
        <v>0</v>
      </c>
      <c r="P39" s="120">
        <v>0</v>
      </c>
      <c r="Q39" s="120">
        <v>0</v>
      </c>
      <c r="R39" s="120">
        <v>0</v>
      </c>
      <c r="S39" s="72">
        <f t="shared" si="5"/>
        <v>0</v>
      </c>
      <c r="T39" s="120">
        <v>0</v>
      </c>
      <c r="U39" s="120">
        <v>0</v>
      </c>
      <c r="V39" s="120">
        <v>0</v>
      </c>
      <c r="W39" s="120">
        <v>0</v>
      </c>
      <c r="X39" s="72">
        <f t="shared" si="6"/>
        <v>0</v>
      </c>
      <c r="Y39" s="22" t="str">
        <f t="shared" si="7"/>
        <v>-</v>
      </c>
      <c r="Z39" s="21">
        <v>0</v>
      </c>
      <c r="AA39" s="7" t="s">
        <v>93</v>
      </c>
      <c r="AB39" s="8" t="s">
        <v>109</v>
      </c>
    </row>
    <row r="40" spans="1:28" ht="129" customHeight="1" x14ac:dyDescent="0.2">
      <c r="A40" s="53" t="s">
        <v>29</v>
      </c>
      <c r="B40" s="54" t="s">
        <v>30</v>
      </c>
      <c r="C40" s="54" t="s">
        <v>79</v>
      </c>
      <c r="D40" s="132" t="s">
        <v>80</v>
      </c>
      <c r="E40" s="130" t="s">
        <v>81</v>
      </c>
      <c r="F40" s="165">
        <v>20200680010099</v>
      </c>
      <c r="G40" s="163" t="s">
        <v>95</v>
      </c>
      <c r="H40" s="40" t="s">
        <v>134</v>
      </c>
      <c r="I40" s="35">
        <v>44208</v>
      </c>
      <c r="J40" s="35">
        <v>44561</v>
      </c>
      <c r="K40" s="68">
        <v>500</v>
      </c>
      <c r="L40" s="71">
        <v>0</v>
      </c>
      <c r="M40" s="2">
        <f>IFERROR(IF(L40/K40&gt;100%,100%,L40/K40),"-")</f>
        <v>0</v>
      </c>
      <c r="N40" s="46" t="s">
        <v>170</v>
      </c>
      <c r="O40" s="128">
        <v>893045398</v>
      </c>
      <c r="P40" s="120">
        <v>0</v>
      </c>
      <c r="Q40" s="120">
        <v>0</v>
      </c>
      <c r="R40" s="120">
        <v>0</v>
      </c>
      <c r="S40" s="72">
        <f t="shared" si="5"/>
        <v>893045398</v>
      </c>
      <c r="T40" s="120">
        <v>0</v>
      </c>
      <c r="U40" s="120">
        <v>0</v>
      </c>
      <c r="V40" s="120">
        <v>0</v>
      </c>
      <c r="W40" s="120">
        <v>0</v>
      </c>
      <c r="X40" s="72">
        <f t="shared" si="6"/>
        <v>0</v>
      </c>
      <c r="Y40" s="22">
        <f t="shared" si="7"/>
        <v>0</v>
      </c>
      <c r="Z40" s="21">
        <v>0</v>
      </c>
      <c r="AA40" s="7" t="s">
        <v>93</v>
      </c>
      <c r="AB40" s="8" t="s">
        <v>109</v>
      </c>
    </row>
    <row r="41" spans="1:28" ht="56.45" customHeight="1" x14ac:dyDescent="0.2">
      <c r="A41" s="192" t="s">
        <v>29</v>
      </c>
      <c r="B41" s="192" t="s">
        <v>30</v>
      </c>
      <c r="C41" s="192" t="s">
        <v>79</v>
      </c>
      <c r="D41" s="190" t="s">
        <v>82</v>
      </c>
      <c r="E41" s="144" t="s">
        <v>83</v>
      </c>
      <c r="F41" s="166"/>
      <c r="G41" s="164"/>
      <c r="H41" s="52" t="s">
        <v>135</v>
      </c>
      <c r="I41" s="35">
        <v>44208</v>
      </c>
      <c r="J41" s="35">
        <v>44561</v>
      </c>
      <c r="K41" s="161">
        <v>1</v>
      </c>
      <c r="L41" s="171">
        <v>0.99</v>
      </c>
      <c r="M41" s="139">
        <f>IFERROR(IF(L41/K41&gt;100%,100%,L41/K41),"-")</f>
        <v>0.99</v>
      </c>
      <c r="N41" s="78" t="s">
        <v>181</v>
      </c>
      <c r="O41" s="128">
        <v>2426778032</v>
      </c>
      <c r="P41" s="120">
        <v>0</v>
      </c>
      <c r="Q41" s="120">
        <v>0</v>
      </c>
      <c r="R41" s="120">
        <v>0</v>
      </c>
      <c r="S41" s="145">
        <f>SUM(O41:R42)</f>
        <v>2626778032</v>
      </c>
      <c r="T41" s="120">
        <v>2426778032</v>
      </c>
      <c r="U41" s="120">
        <v>0</v>
      </c>
      <c r="V41" s="120">
        <v>0</v>
      </c>
      <c r="W41" s="120">
        <v>0</v>
      </c>
      <c r="X41" s="145">
        <f>SUM(T41:W42)</f>
        <v>2426778032</v>
      </c>
      <c r="Y41" s="133">
        <f t="shared" si="7"/>
        <v>0.92386109615523082</v>
      </c>
      <c r="Z41" s="135">
        <v>916008216</v>
      </c>
      <c r="AA41" s="208" t="s">
        <v>93</v>
      </c>
      <c r="AB41" s="210" t="s">
        <v>109</v>
      </c>
    </row>
    <row r="42" spans="1:28" ht="143.44999999999999" customHeight="1" x14ac:dyDescent="0.2">
      <c r="A42" s="192"/>
      <c r="B42" s="192"/>
      <c r="C42" s="192"/>
      <c r="D42" s="191"/>
      <c r="E42" s="144"/>
      <c r="F42" s="77" t="s">
        <v>184</v>
      </c>
      <c r="G42" s="58" t="s">
        <v>108</v>
      </c>
      <c r="H42" s="40" t="s">
        <v>131</v>
      </c>
      <c r="I42" s="35" t="s">
        <v>144</v>
      </c>
      <c r="J42" s="35" t="s">
        <v>144</v>
      </c>
      <c r="K42" s="162"/>
      <c r="L42" s="172"/>
      <c r="M42" s="140"/>
      <c r="N42" s="46" t="s">
        <v>138</v>
      </c>
      <c r="O42" s="120">
        <v>200000000</v>
      </c>
      <c r="P42" s="120">
        <v>0</v>
      </c>
      <c r="Q42" s="120">
        <v>0</v>
      </c>
      <c r="R42" s="120">
        <v>0</v>
      </c>
      <c r="S42" s="146"/>
      <c r="T42" s="120">
        <v>0</v>
      </c>
      <c r="U42" s="120">
        <v>0</v>
      </c>
      <c r="V42" s="120">
        <v>0</v>
      </c>
      <c r="W42" s="120">
        <v>0</v>
      </c>
      <c r="X42" s="146"/>
      <c r="Y42" s="134"/>
      <c r="Z42" s="136"/>
      <c r="AA42" s="209"/>
      <c r="AB42" s="211"/>
    </row>
    <row r="43" spans="1:28" ht="148.15" customHeight="1" x14ac:dyDescent="0.2">
      <c r="A43" s="75" t="s">
        <v>29</v>
      </c>
      <c r="B43" s="38" t="s">
        <v>30</v>
      </c>
      <c r="C43" s="38" t="s">
        <v>79</v>
      </c>
      <c r="D43" s="132" t="s">
        <v>84</v>
      </c>
      <c r="E43" s="131" t="s">
        <v>85</v>
      </c>
      <c r="F43" s="39" t="s">
        <v>144</v>
      </c>
      <c r="G43" s="58" t="s">
        <v>145</v>
      </c>
      <c r="H43" s="44" t="s">
        <v>144</v>
      </c>
      <c r="I43" s="35" t="s">
        <v>144</v>
      </c>
      <c r="J43" s="35" t="s">
        <v>144</v>
      </c>
      <c r="K43" s="68">
        <v>1000</v>
      </c>
      <c r="L43" s="71">
        <v>0</v>
      </c>
      <c r="M43" s="2">
        <f>IFERROR(IF(L43/K43&gt;100%,100%,L43/K43),"-")</f>
        <v>0</v>
      </c>
      <c r="N43" s="84" t="s">
        <v>171</v>
      </c>
      <c r="O43" s="128">
        <v>1500000000</v>
      </c>
      <c r="P43" s="120">
        <v>0</v>
      </c>
      <c r="Q43" s="120">
        <v>0</v>
      </c>
      <c r="R43" s="120">
        <v>0</v>
      </c>
      <c r="S43" s="72">
        <f t="shared" si="5"/>
        <v>1500000000</v>
      </c>
      <c r="T43" s="120">
        <v>0</v>
      </c>
      <c r="U43" s="120">
        <v>0</v>
      </c>
      <c r="V43" s="120">
        <v>0</v>
      </c>
      <c r="W43" s="120">
        <v>0</v>
      </c>
      <c r="X43" s="72">
        <f t="shared" si="6"/>
        <v>0</v>
      </c>
      <c r="Y43" s="22">
        <f t="shared" si="7"/>
        <v>0</v>
      </c>
      <c r="Z43" s="21">
        <v>0</v>
      </c>
      <c r="AA43" s="7" t="s">
        <v>93</v>
      </c>
      <c r="AB43" s="8" t="s">
        <v>109</v>
      </c>
    </row>
    <row r="44" spans="1:28" ht="87" customHeight="1" x14ac:dyDescent="0.2">
      <c r="A44" s="188" t="s">
        <v>86</v>
      </c>
      <c r="B44" s="188" t="s">
        <v>87</v>
      </c>
      <c r="C44" s="193" t="s">
        <v>88</v>
      </c>
      <c r="D44" s="190" t="s">
        <v>89</v>
      </c>
      <c r="E44" s="147" t="s">
        <v>90</v>
      </c>
      <c r="F44" s="63">
        <v>20210680010016</v>
      </c>
      <c r="G44" s="112" t="s">
        <v>153</v>
      </c>
      <c r="H44" s="40" t="s">
        <v>132</v>
      </c>
      <c r="I44" s="35">
        <v>44243</v>
      </c>
      <c r="J44" s="35">
        <v>44561</v>
      </c>
      <c r="K44" s="149">
        <v>12</v>
      </c>
      <c r="L44" s="141">
        <v>12</v>
      </c>
      <c r="M44" s="139">
        <f>IFERROR(IF(L44/K44&gt;100%,100%,L44/K44),"-")</f>
        <v>1</v>
      </c>
      <c r="N44" s="46" t="s">
        <v>154</v>
      </c>
      <c r="O44" s="120">
        <v>2798959930.71</v>
      </c>
      <c r="P44" s="120">
        <v>0</v>
      </c>
      <c r="Q44" s="120">
        <v>0</v>
      </c>
      <c r="R44" s="120">
        <v>0</v>
      </c>
      <c r="S44" s="145">
        <f>SUM(O44:R45)</f>
        <v>2800000000</v>
      </c>
      <c r="T44" s="120">
        <v>2798371566.7199998</v>
      </c>
      <c r="U44" s="120">
        <v>0</v>
      </c>
      <c r="V44" s="120">
        <v>0</v>
      </c>
      <c r="W44" s="120">
        <v>0</v>
      </c>
      <c r="X44" s="145">
        <f t="shared" si="6"/>
        <v>2798371566.7199998</v>
      </c>
      <c r="Y44" s="133">
        <f t="shared" si="7"/>
        <v>0.99941841668571418</v>
      </c>
      <c r="Z44" s="135">
        <v>791222711</v>
      </c>
      <c r="AA44" s="208" t="s">
        <v>93</v>
      </c>
      <c r="AB44" s="210" t="s">
        <v>109</v>
      </c>
    </row>
    <row r="45" spans="1:28" ht="24" customHeight="1" x14ac:dyDescent="0.2">
      <c r="A45" s="189"/>
      <c r="B45" s="189"/>
      <c r="C45" s="194"/>
      <c r="D45" s="191"/>
      <c r="E45" s="148"/>
      <c r="F45" s="109"/>
      <c r="G45" s="92" t="s">
        <v>160</v>
      </c>
      <c r="H45" s="40"/>
      <c r="I45" s="35"/>
      <c r="J45" s="35"/>
      <c r="K45" s="150"/>
      <c r="L45" s="142"/>
      <c r="M45" s="140"/>
      <c r="N45" s="46" t="s">
        <v>172</v>
      </c>
      <c r="O45" s="120">
        <v>1040069.29</v>
      </c>
      <c r="P45" s="120"/>
      <c r="Q45" s="120"/>
      <c r="R45" s="120"/>
      <c r="S45" s="146"/>
      <c r="T45" s="120">
        <v>0</v>
      </c>
      <c r="U45" s="120">
        <v>0</v>
      </c>
      <c r="V45" s="120">
        <v>0</v>
      </c>
      <c r="W45" s="120">
        <v>0</v>
      </c>
      <c r="X45" s="146"/>
      <c r="Y45" s="134"/>
      <c r="Z45" s="136"/>
      <c r="AA45" s="209"/>
      <c r="AB45" s="211"/>
    </row>
    <row r="46" spans="1:28" ht="103.15" customHeight="1" x14ac:dyDescent="0.2">
      <c r="A46" s="205" t="s">
        <v>86</v>
      </c>
      <c r="B46" s="205" t="s">
        <v>87</v>
      </c>
      <c r="C46" s="205" t="s">
        <v>88</v>
      </c>
      <c r="D46" s="204" t="s">
        <v>91</v>
      </c>
      <c r="E46" s="144" t="s">
        <v>92</v>
      </c>
      <c r="F46" s="77" t="s">
        <v>179</v>
      </c>
      <c r="G46" s="76" t="s">
        <v>104</v>
      </c>
      <c r="H46" s="116" t="s">
        <v>133</v>
      </c>
      <c r="I46" s="44">
        <v>44313</v>
      </c>
      <c r="J46" s="44">
        <v>44561</v>
      </c>
      <c r="K46" s="143">
        <v>47</v>
      </c>
      <c r="L46" s="141">
        <v>0</v>
      </c>
      <c r="M46" s="139">
        <f>IFERROR(IF(L46/K46&gt;100%,100%,L46/K46),"-")</f>
        <v>0</v>
      </c>
      <c r="N46" s="46" t="s">
        <v>137</v>
      </c>
      <c r="O46" s="120">
        <v>0</v>
      </c>
      <c r="P46" s="120">
        <v>864293138.00999999</v>
      </c>
      <c r="Q46" s="120">
        <v>0</v>
      </c>
      <c r="R46" s="120">
        <v>0</v>
      </c>
      <c r="S46" s="145">
        <f>SUM(O46:R47)</f>
        <v>865629616</v>
      </c>
      <c r="T46" s="120">
        <v>0</v>
      </c>
      <c r="U46" s="120">
        <v>0</v>
      </c>
      <c r="V46" s="120">
        <v>0</v>
      </c>
      <c r="W46" s="120">
        <v>0</v>
      </c>
      <c r="X46" s="145">
        <f>SUM(T46:W47)</f>
        <v>0</v>
      </c>
      <c r="Y46" s="133">
        <f>IFERROR(X46/S46,"-")</f>
        <v>0</v>
      </c>
      <c r="Z46" s="135">
        <v>0</v>
      </c>
      <c r="AA46" s="137" t="s">
        <v>93</v>
      </c>
      <c r="AB46" s="138" t="s">
        <v>109</v>
      </c>
    </row>
    <row r="47" spans="1:28" ht="28.15" customHeight="1" x14ac:dyDescent="0.2">
      <c r="A47" s="205"/>
      <c r="B47" s="205"/>
      <c r="C47" s="205"/>
      <c r="D47" s="204"/>
      <c r="E47" s="144"/>
      <c r="F47" s="77"/>
      <c r="G47" s="31" t="s">
        <v>160</v>
      </c>
      <c r="H47" s="116"/>
      <c r="I47" s="44"/>
      <c r="J47" s="44"/>
      <c r="K47" s="143"/>
      <c r="L47" s="142"/>
      <c r="M47" s="140"/>
      <c r="N47" s="46" t="s">
        <v>137</v>
      </c>
      <c r="O47" s="120"/>
      <c r="P47" s="120">
        <v>1336477.9900000095</v>
      </c>
      <c r="Q47" s="120"/>
      <c r="R47" s="120"/>
      <c r="S47" s="146"/>
      <c r="T47" s="120"/>
      <c r="U47" s="120"/>
      <c r="V47" s="120"/>
      <c r="W47" s="120"/>
      <c r="X47" s="146"/>
      <c r="Y47" s="134"/>
      <c r="Z47" s="136"/>
      <c r="AA47" s="137"/>
      <c r="AB47" s="138"/>
    </row>
    <row r="48" spans="1:28" ht="27.75" customHeight="1" x14ac:dyDescent="0.2">
      <c r="A48" s="25"/>
      <c r="B48" s="26"/>
      <c r="C48" s="26"/>
      <c r="D48" s="26"/>
      <c r="E48" s="32"/>
      <c r="F48" s="59"/>
      <c r="G48" s="26"/>
      <c r="H48" s="37"/>
      <c r="I48" s="26"/>
      <c r="J48" s="26"/>
      <c r="K48" s="27"/>
      <c r="L48" s="36" t="s">
        <v>19</v>
      </c>
      <c r="M48" s="23">
        <f>AVERAGE(M6:M47)</f>
        <v>0.51798631795213501</v>
      </c>
      <c r="N48" s="24"/>
      <c r="O48" s="74">
        <f t="shared" ref="O48:X48" si="8">SUM(O6:O47)</f>
        <v>39150699750.059998</v>
      </c>
      <c r="P48" s="74">
        <f t="shared" si="8"/>
        <v>266948124776.94</v>
      </c>
      <c r="Q48" s="74">
        <f t="shared" si="8"/>
        <v>0</v>
      </c>
      <c r="R48" s="74">
        <f t="shared" si="8"/>
        <v>0</v>
      </c>
      <c r="S48" s="73">
        <f t="shared" si="8"/>
        <v>306098824527</v>
      </c>
      <c r="T48" s="74">
        <f t="shared" si="8"/>
        <v>28662290754.370003</v>
      </c>
      <c r="U48" s="74">
        <f t="shared" si="8"/>
        <v>87200755261.26001</v>
      </c>
      <c r="V48" s="74">
        <f t="shared" si="8"/>
        <v>0</v>
      </c>
      <c r="W48" s="74">
        <f t="shared" si="8"/>
        <v>0</v>
      </c>
      <c r="X48" s="73">
        <f t="shared" si="8"/>
        <v>115863046015.63</v>
      </c>
      <c r="Y48" s="28">
        <f>IFERROR(X48/S48,"-")</f>
        <v>0.37851516154845638</v>
      </c>
      <c r="Z48" s="73">
        <f>SUM(Z6:Z46)</f>
        <v>1964338422</v>
      </c>
      <c r="AA48" s="29"/>
      <c r="AB48" s="30"/>
    </row>
    <row r="49" spans="1:24" s="12" customFormat="1" ht="15.75" thickBot="1" x14ac:dyDescent="0.25">
      <c r="A49" s="13"/>
      <c r="B49" s="14"/>
      <c r="C49" s="14"/>
      <c r="D49" s="14"/>
      <c r="E49" s="14"/>
      <c r="F49" s="60"/>
      <c r="G49" s="15"/>
      <c r="H49" s="15"/>
      <c r="I49" s="15"/>
      <c r="J49" s="15"/>
      <c r="K49" s="15"/>
      <c r="L49" s="16"/>
      <c r="M49" s="16"/>
      <c r="N49" s="15"/>
    </row>
    <row r="50" spans="1:24" s="12" customFormat="1" ht="15" customHeight="1" x14ac:dyDescent="0.2">
      <c r="A50" s="195" t="s">
        <v>146</v>
      </c>
      <c r="B50" s="196"/>
      <c r="C50" s="197"/>
      <c r="D50" s="79"/>
      <c r="E50" s="79"/>
      <c r="F50" s="79"/>
      <c r="G50" s="79"/>
      <c r="H50" s="15"/>
      <c r="I50" s="15"/>
      <c r="J50" s="15"/>
      <c r="K50" s="15"/>
      <c r="L50" s="16"/>
      <c r="M50" s="16"/>
      <c r="N50" s="15"/>
      <c r="S50" s="110"/>
    </row>
    <row r="51" spans="1:24" s="12" customFormat="1" ht="15" customHeight="1" x14ac:dyDescent="0.2">
      <c r="A51" s="198"/>
      <c r="B51" s="199"/>
      <c r="C51" s="200"/>
      <c r="D51" s="79"/>
      <c r="E51" s="79"/>
      <c r="F51" s="79"/>
      <c r="G51" s="79"/>
      <c r="H51" s="15"/>
      <c r="I51" s="15"/>
      <c r="J51" s="15"/>
      <c r="K51" s="15"/>
      <c r="L51" s="16"/>
      <c r="M51"/>
      <c r="N51"/>
      <c r="O51"/>
      <c r="P51"/>
      <c r="Q51"/>
      <c r="R51"/>
      <c r="S51"/>
      <c r="T51"/>
    </row>
    <row r="52" spans="1:24" s="12" customFormat="1" ht="41.25" customHeight="1" thickBot="1" x14ac:dyDescent="0.25">
      <c r="A52" s="201"/>
      <c r="B52" s="202"/>
      <c r="C52" s="203"/>
      <c r="D52" s="79"/>
      <c r="E52" s="79"/>
      <c r="F52" s="79"/>
      <c r="G52" s="79"/>
      <c r="H52"/>
      <c r="I52"/>
      <c r="J52" s="15"/>
      <c r="K52" s="15"/>
      <c r="L52" s="16"/>
      <c r="M52"/>
      <c r="N52"/>
      <c r="O52"/>
      <c r="P52"/>
      <c r="Q52"/>
      <c r="R52"/>
      <c r="S52"/>
      <c r="T52"/>
    </row>
    <row r="53" spans="1:24" s="12" customFormat="1" ht="33" customHeight="1" x14ac:dyDescent="0.2">
      <c r="A53" s="13"/>
      <c r="B53" s="14"/>
      <c r="C53" s="14"/>
      <c r="D53" s="14"/>
      <c r="F53" s="60"/>
      <c r="G53" s="15"/>
      <c r="H53" s="15"/>
      <c r="I53" s="15"/>
      <c r="J53" s="15"/>
      <c r="K53" s="15"/>
      <c r="L53" s="16"/>
      <c r="M53"/>
      <c r="N53"/>
      <c r="O53"/>
      <c r="P53"/>
      <c r="Q53"/>
      <c r="R53"/>
      <c r="S53"/>
      <c r="T53"/>
      <c r="X53" s="111"/>
    </row>
    <row r="54" spans="1:24" s="12" customFormat="1" x14ac:dyDescent="0.2">
      <c r="A54" s="13"/>
      <c r="B54" s="14"/>
      <c r="C54" s="14"/>
      <c r="D54" s="14"/>
      <c r="E54" s="14"/>
      <c r="F54" s="60"/>
      <c r="G54" s="15"/>
      <c r="H54" s="15"/>
      <c r="I54" s="15"/>
      <c r="J54" s="15"/>
      <c r="K54" s="15"/>
      <c r="L54" s="16"/>
      <c r="M54"/>
      <c r="N54"/>
      <c r="O54"/>
      <c r="P54"/>
      <c r="Q54"/>
      <c r="R54"/>
      <c r="S54"/>
      <c r="T54"/>
    </row>
    <row r="55" spans="1:24" s="12" customFormat="1" x14ac:dyDescent="0.2">
      <c r="A55" s="11"/>
      <c r="F55" s="60"/>
      <c r="M55"/>
      <c r="N55"/>
      <c r="O55"/>
      <c r="P55"/>
      <c r="Q55"/>
      <c r="R55"/>
      <c r="S55"/>
      <c r="T55"/>
    </row>
    <row r="56" spans="1:24" s="12" customFormat="1" x14ac:dyDescent="0.2">
      <c r="A56" s="11"/>
      <c r="F56" s="60"/>
      <c r="M56"/>
      <c r="N56"/>
      <c r="O56"/>
      <c r="P56"/>
      <c r="Q56"/>
      <c r="R56"/>
      <c r="S56"/>
      <c r="T56"/>
    </row>
    <row r="57" spans="1:24" s="12" customFormat="1" x14ac:dyDescent="0.2">
      <c r="A57" s="11"/>
      <c r="F57" s="60"/>
      <c r="M57"/>
      <c r="N57"/>
      <c r="O57"/>
      <c r="P57"/>
      <c r="Q57"/>
      <c r="R57"/>
      <c r="S57"/>
      <c r="T57"/>
    </row>
    <row r="58" spans="1:24" s="12" customFormat="1" x14ac:dyDescent="0.2">
      <c r="A58" s="13"/>
      <c r="B58" s="14"/>
      <c r="C58" s="14"/>
      <c r="D58" s="14"/>
      <c r="E58" s="14"/>
      <c r="F58" s="60"/>
      <c r="G58" s="15"/>
      <c r="H58" s="15"/>
      <c r="I58" s="15"/>
      <c r="J58" s="15"/>
      <c r="K58" s="15"/>
      <c r="L58" s="17"/>
      <c r="M58" s="17"/>
      <c r="N58" s="15"/>
    </row>
    <row r="59" spans="1:24" s="12" customFormat="1" x14ac:dyDescent="0.2">
      <c r="A59" s="11"/>
      <c r="F59" s="60"/>
    </row>
    <row r="60" spans="1:24" s="12" customFormat="1" x14ac:dyDescent="0.2">
      <c r="A60" s="11"/>
      <c r="F60" s="60"/>
    </row>
    <row r="61" spans="1:24" s="12" customFormat="1" x14ac:dyDescent="0.2">
      <c r="A61" s="11"/>
      <c r="F61" s="60"/>
    </row>
    <row r="69" spans="15:18" x14ac:dyDescent="0.2">
      <c r="O69"/>
      <c r="P69"/>
      <c r="Q69"/>
      <c r="R69"/>
    </row>
    <row r="70" spans="15:18" x14ac:dyDescent="0.2">
      <c r="O70"/>
      <c r="P70"/>
      <c r="Q70"/>
      <c r="R70"/>
    </row>
    <row r="71" spans="15:18" x14ac:dyDescent="0.2">
      <c r="O71"/>
      <c r="P71"/>
      <c r="Q71"/>
      <c r="R71"/>
    </row>
    <row r="72" spans="15:18" x14ac:dyDescent="0.2">
      <c r="O72"/>
      <c r="P72"/>
      <c r="Q72"/>
      <c r="R72"/>
    </row>
    <row r="73" spans="15:18" x14ac:dyDescent="0.2">
      <c r="O73"/>
      <c r="P73"/>
      <c r="Q73"/>
      <c r="R73"/>
    </row>
    <row r="74" spans="15:18" x14ac:dyDescent="0.2">
      <c r="O74"/>
      <c r="P74"/>
      <c r="Q74"/>
      <c r="R74"/>
    </row>
    <row r="75" spans="15:18" x14ac:dyDescent="0.2">
      <c r="O75"/>
      <c r="P75"/>
      <c r="Q75"/>
      <c r="R75"/>
    </row>
    <row r="76" spans="15:18" x14ac:dyDescent="0.2">
      <c r="O76"/>
      <c r="P76"/>
      <c r="Q76"/>
      <c r="R76"/>
    </row>
    <row r="77" spans="15:18" x14ac:dyDescent="0.2">
      <c r="O77"/>
      <c r="P77"/>
      <c r="Q77"/>
      <c r="R77"/>
    </row>
    <row r="78" spans="15:18" x14ac:dyDescent="0.2">
      <c r="O78"/>
      <c r="P78"/>
      <c r="Q78"/>
      <c r="R78"/>
    </row>
    <row r="79" spans="15:18" x14ac:dyDescent="0.2">
      <c r="O79"/>
      <c r="P79"/>
      <c r="Q79"/>
      <c r="R79"/>
    </row>
  </sheetData>
  <mergeCells count="166">
    <mergeCell ref="AB25:AB29"/>
    <mergeCell ref="Y20:Y22"/>
    <mergeCell ref="M44:M45"/>
    <mergeCell ref="S44:S45"/>
    <mergeCell ref="X44:X45"/>
    <mergeCell ref="Y44:Y45"/>
    <mergeCell ref="Z44:Z45"/>
    <mergeCell ref="AA44:AA45"/>
    <mergeCell ref="AB44:AB45"/>
    <mergeCell ref="Y25:Y29"/>
    <mergeCell ref="Z25:Z29"/>
    <mergeCell ref="AA25:AA29"/>
    <mergeCell ref="S36:S37"/>
    <mergeCell ref="Y36:Y37"/>
    <mergeCell ref="Z36:Z37"/>
    <mergeCell ref="AA36:AA37"/>
    <mergeCell ref="AB36:AB37"/>
    <mergeCell ref="X36:X37"/>
    <mergeCell ref="X41:X42"/>
    <mergeCell ref="Y41:Y42"/>
    <mergeCell ref="Z41:Z42"/>
    <mergeCell ref="AA41:AA42"/>
    <mergeCell ref="AB41:AB42"/>
    <mergeCell ref="M41:M42"/>
    <mergeCell ref="I7:I8"/>
    <mergeCell ref="J7:J8"/>
    <mergeCell ref="K7:K8"/>
    <mergeCell ref="L7:L8"/>
    <mergeCell ref="M7:M8"/>
    <mergeCell ref="AA20:AA22"/>
    <mergeCell ref="AB20:AB22"/>
    <mergeCell ref="A25:A29"/>
    <mergeCell ref="B25:B29"/>
    <mergeCell ref="C25:C29"/>
    <mergeCell ref="D25:D29"/>
    <mergeCell ref="E25:E29"/>
    <mergeCell ref="L25:L29"/>
    <mergeCell ref="K25:K29"/>
    <mergeCell ref="M25:M29"/>
    <mergeCell ref="S25:S29"/>
    <mergeCell ref="X25:X29"/>
    <mergeCell ref="K20:K22"/>
    <mergeCell ref="L20:L22"/>
    <mergeCell ref="M20:M22"/>
    <mergeCell ref="S20:S22"/>
    <mergeCell ref="X20:X22"/>
    <mergeCell ref="A20:A22"/>
    <mergeCell ref="B20:B22"/>
    <mergeCell ref="Y7:Y8"/>
    <mergeCell ref="Z7:Z8"/>
    <mergeCell ref="AA7:AA8"/>
    <mergeCell ref="AB7:AB8"/>
    <mergeCell ref="Y13:Y14"/>
    <mergeCell ref="Z13:Z14"/>
    <mergeCell ref="AA13:AA14"/>
    <mergeCell ref="AB13:AB14"/>
    <mergeCell ref="Z17:Z18"/>
    <mergeCell ref="AA17:AA18"/>
    <mergeCell ref="AB17:AB18"/>
    <mergeCell ref="Y15:Y16"/>
    <mergeCell ref="Z15:Z16"/>
    <mergeCell ref="AA15:AA16"/>
    <mergeCell ref="AB15:AB16"/>
    <mergeCell ref="A7:A8"/>
    <mergeCell ref="B7:B8"/>
    <mergeCell ref="C7:C8"/>
    <mergeCell ref="D7:D8"/>
    <mergeCell ref="E7:E8"/>
    <mergeCell ref="A50:C52"/>
    <mergeCell ref="B41:B42"/>
    <mergeCell ref="A41:A42"/>
    <mergeCell ref="F30:F31"/>
    <mergeCell ref="D46:D47"/>
    <mergeCell ref="C46:C47"/>
    <mergeCell ref="B46:B47"/>
    <mergeCell ref="A46:A47"/>
    <mergeCell ref="A15:A16"/>
    <mergeCell ref="B15:B16"/>
    <mergeCell ref="C15:C16"/>
    <mergeCell ref="D15:D16"/>
    <mergeCell ref="A17:A18"/>
    <mergeCell ref="B17:B18"/>
    <mergeCell ref="C17:C18"/>
    <mergeCell ref="D17:D18"/>
    <mergeCell ref="E17:E18"/>
    <mergeCell ref="C20:C22"/>
    <mergeCell ref="D20:D22"/>
    <mergeCell ref="D41:D42"/>
    <mergeCell ref="C41:C42"/>
    <mergeCell ref="A36:A37"/>
    <mergeCell ref="B36:B37"/>
    <mergeCell ref="C36:C37"/>
    <mergeCell ref="D36:D37"/>
    <mergeCell ref="A44:A45"/>
    <mergeCell ref="B44:B45"/>
    <mergeCell ref="C44:C45"/>
    <mergeCell ref="D44:D45"/>
    <mergeCell ref="AA4:AB4"/>
    <mergeCell ref="T4:X4"/>
    <mergeCell ref="Y4:Y5"/>
    <mergeCell ref="Z4:Z5"/>
    <mergeCell ref="Y17:Y18"/>
    <mergeCell ref="A4:E4"/>
    <mergeCell ref="N4:S4"/>
    <mergeCell ref="F1:Q3"/>
    <mergeCell ref="K4:M4"/>
    <mergeCell ref="F4:J4"/>
    <mergeCell ref="F8:F9"/>
    <mergeCell ref="G8:G9"/>
    <mergeCell ref="H8:H9"/>
    <mergeCell ref="Y1:Y3"/>
    <mergeCell ref="S7:S8"/>
    <mergeCell ref="X7:X8"/>
    <mergeCell ref="A13:A14"/>
    <mergeCell ref="B13:B14"/>
    <mergeCell ref="C13:C14"/>
    <mergeCell ref="D13:D14"/>
    <mergeCell ref="E13:E14"/>
    <mergeCell ref="K13:K14"/>
    <mergeCell ref="L13:L14"/>
    <mergeCell ref="M13:M14"/>
    <mergeCell ref="Z20:Z22"/>
    <mergeCell ref="I12:I13"/>
    <mergeCell ref="J12:J13"/>
    <mergeCell ref="F12:F13"/>
    <mergeCell ref="G12:G13"/>
    <mergeCell ref="H12:H13"/>
    <mergeCell ref="M36:M37"/>
    <mergeCell ref="K41:K42"/>
    <mergeCell ref="S41:S42"/>
    <mergeCell ref="S13:S14"/>
    <mergeCell ref="G40:G41"/>
    <mergeCell ref="F40:F41"/>
    <mergeCell ref="K36:K37"/>
    <mergeCell ref="L36:L37"/>
    <mergeCell ref="H30:H31"/>
    <mergeCell ref="L41:L42"/>
    <mergeCell ref="K17:K18"/>
    <mergeCell ref="L17:L18"/>
    <mergeCell ref="M17:M18"/>
    <mergeCell ref="S17:S18"/>
    <mergeCell ref="G30:G31"/>
    <mergeCell ref="X13:X14"/>
    <mergeCell ref="K15:K16"/>
    <mergeCell ref="L15:L16"/>
    <mergeCell ref="M15:M16"/>
    <mergeCell ref="S15:S16"/>
    <mergeCell ref="X15:X16"/>
    <mergeCell ref="X17:X18"/>
    <mergeCell ref="E36:E37"/>
    <mergeCell ref="K44:K45"/>
    <mergeCell ref="L44:L45"/>
    <mergeCell ref="E15:E16"/>
    <mergeCell ref="E41:E42"/>
    <mergeCell ref="E44:E45"/>
    <mergeCell ref="E20:E22"/>
    <mergeCell ref="Y46:Y47"/>
    <mergeCell ref="Z46:Z47"/>
    <mergeCell ref="AA46:AA47"/>
    <mergeCell ref="AB46:AB47"/>
    <mergeCell ref="M46:M47"/>
    <mergeCell ref="L46:L47"/>
    <mergeCell ref="K46:K47"/>
    <mergeCell ref="E46:E47"/>
    <mergeCell ref="S46:S47"/>
    <mergeCell ref="X46:X47"/>
  </mergeCells>
  <conditionalFormatting sqref="M43:M44 M38:M41 M23:M25 M30:M36 M9:M13 M6:M7 M15 M17 M19:M20 M46">
    <cfRule type="cellIs" dxfId="2" priority="2" operator="between">
      <formula>0.67</formula>
      <formula>1</formula>
    </cfRule>
    <cfRule type="cellIs" dxfId="1" priority="3" operator="between">
      <formula>0.34</formula>
      <formula>0.66</formula>
    </cfRule>
    <cfRule type="cellIs" dxfId="0" priority="4" operator="between">
      <formula>0</formula>
      <formula>0.33</formula>
    </cfRule>
  </conditionalFormatting>
  <pageMargins left="0.25" right="0.25" top="0.75" bottom="0.75" header="0.3" footer="0.3"/>
  <pageSetup paperSize="14" scale="2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2021</vt:lpstr>
      <vt:lpstr>'2021'!Área_de_impresión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cp:lastPrinted>2021-04-23T12:23:52Z</cp:lastPrinted>
  <dcterms:created xsi:type="dcterms:W3CDTF">2008-07-08T21:30:46Z</dcterms:created>
  <dcterms:modified xsi:type="dcterms:W3CDTF">2022-10-04T00:47:31Z</dcterms:modified>
</cp:coreProperties>
</file>