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C\Downloads\Mayo\"/>
    </mc:Choice>
  </mc:AlternateContent>
  <xr:revisionPtr revIDLastSave="0" documentId="13_ncr:1_{5E9A5C1C-9FAF-41C6-BC2C-2EA7E00DC200}" xr6:coauthVersionLast="47" xr6:coauthVersionMax="47" xr10:uidLastSave="{00000000-0000-0000-0000-000000000000}"/>
  <bookViews>
    <workbookView xWindow="3540" yWindow="3540" windowWidth="21600" windowHeight="11295" xr2:uid="{00000000-000D-0000-FFFF-FFFF00000000}"/>
  </bookViews>
  <sheets>
    <sheet name="2021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7" i="12" l="1"/>
  <c r="S13" i="12"/>
  <c r="X6" i="12"/>
  <c r="O16" i="12"/>
  <c r="P16" i="12"/>
  <c r="Q16" i="12"/>
  <c r="R16" i="12"/>
  <c r="S10" i="12"/>
  <c r="Y10" i="12" s="1"/>
  <c r="M7" i="12"/>
  <c r="M13" i="12"/>
  <c r="M16" i="12"/>
  <c r="M10" i="12"/>
  <c r="M6" i="12"/>
  <c r="O6" i="12"/>
  <c r="S6" i="12"/>
  <c r="S16" i="12" s="1"/>
  <c r="X13" i="12"/>
  <c r="X10" i="12"/>
  <c r="X7" i="12"/>
  <c r="X16" i="12" s="1"/>
  <c r="Y7" i="12"/>
  <c r="Y6" i="12"/>
  <c r="W16" i="12"/>
  <c r="V16" i="12"/>
  <c r="U16" i="12"/>
  <c r="T16" i="12"/>
  <c r="Z16" i="12"/>
  <c r="Y16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Mauricio</author>
  </authors>
  <commentList>
    <comment ref="O13" authorId="0" shapeId="0" xr:uid="{00000000-0006-0000-0000-000002000000}">
      <text/>
    </comment>
  </commentList>
</comments>
</file>

<file path=xl/sharedStrings.xml><?xml version="1.0" encoding="utf-8"?>
<sst xmlns="http://schemas.openxmlformats.org/spreadsheetml/2006/main" count="80" uniqueCount="61">
  <si>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</si>
  <si>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</si>
  <si>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</si>
  <si>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</si>
  <si>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</si>
  <si>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</si>
  <si>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</si>
  <si>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</si>
  <si>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</si>
  <si>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</si>
  <si>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</si>
  <si>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</si>
  <si>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</si>
  <si>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</si>
  <si>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</si>
  <si>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</si>
  <si>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</si>
  <si>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</si>
  <si>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</si>
  <si>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</si>
  <si>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</si>
  <si>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</si>
  <si>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</si>
  <si>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</si>
  <si>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</si>
  <si>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</si>
  <si>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</si>
  <si>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</si>
  <si>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</si>
  <si>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</si>
  <si>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METROLÍNEA</t>
  </si>
  <si>
    <t>Formular e implementar 1 programa que permita reducir el déficit operacional del SITM.</t>
  </si>
  <si>
    <t>Número de programas formuladas e implementadas que permitan reducir el déficit operacional del SITM.</t>
  </si>
  <si>
    <t>Implementar y mantener 1 herramienta digital (APP y/o web) que le permita a los usuarios del sistema realizar la planificación eficiente de los viajes.</t>
  </si>
  <si>
    <t>Número de herramientas digitales (APP y/o web) implementadas y mantenidas que le permitan a los usuarios del sistema realizar la planificación eficiente de los viajes.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</si>
  <si>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</si>
  <si>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Número de estrategias integradas de complementariedad, multimodal enfocada en el fortalecimiento del sistema de bicicletas públicas, inclusión de buses (baja o cero emisiones) e infraestructura sostenible requerida formuladas e implementadas de acuerdo a las condiciones de operación del sistema.</t>
  </si>
  <si>
    <t>Implementar 3 estrategias para el estímulo de demanda de pasajeros del sistema de transporte público (tarifas diferenciadas, tarifas dinámicas, entre otros).</t>
  </si>
  <si>
    <t>PLAN DE ACCIÓN
METROLÍNEA</t>
  </si>
  <si>
    <t>RECURSOS GESTIONADOS</t>
  </si>
  <si>
    <t>BUCARAMANGA CIUDAD VITAL: LA VIDA ES SAGRADA</t>
  </si>
  <si>
    <t>La Nueva Movilidad</t>
  </si>
  <si>
    <t>Metrolínea Evoluciona Y Estrategia Multimodal</t>
  </si>
  <si>
    <t>Reducir el déficit operacional del SITM a través de un programa controlado por parte de la Administración Central.</t>
  </si>
  <si>
    <t>SGR</t>
  </si>
  <si>
    <t>TOTAL EJECUTADO</t>
  </si>
  <si>
    <t>Emilcen Jaimes</t>
  </si>
  <si>
    <t>Número de estrategias implementadas para el estímulo de demanda de pasajeros del sistema de transporte público (tarifas diferenciadas, tarifas dinámicas, entre otros).</t>
  </si>
  <si>
    <t>TARIFA DIFERENCIAL ADULTO MAYOR MUNICIPIO DE BUCARAMANGA</t>
  </si>
  <si>
    <t>Formular una estrategia para incrementar la demanda de pasajeros del SITM Metrolínea mediante el incentivo economico a los usuarios adultos mayores del Municipio de Bucaramanga.</t>
  </si>
  <si>
    <t>Implementar la estrategia formulada y aprobada.</t>
  </si>
  <si>
    <t>Presentar y justificar la estrategia formulada, para obtener la aprobación requerida para su implementación.</t>
  </si>
  <si>
    <t>IMPLEMENTACION DEL SISTEMA DE BICICLETAS PÚBLICO (SBP) - CLOBI EN EL MUNICIPIO DE BUCARAMANGA</t>
  </si>
  <si>
    <t>IMPLEMENTACIÓN Y MANTENIMIENTO DE UNA HERRAMIENTA DIGITAL QUE LE PERMITA A LOS USUARIOS DEL SISTEMA REALIZAR LA PLANIFICACIÓN EFICIENTE DE LOS VIAJES</t>
  </si>
  <si>
    <t>Implementar y mantener la herramienta formulada.</t>
  </si>
  <si>
    <t>Presentar y divulgar, a la ciudadanía y usuarios del Sistema, la herramienta formulada.</t>
  </si>
  <si>
    <t>Formular y describir la herramienta digital que debe permitir a los usuarios del Sistema realizar eficientemente la planificación de los viajes.</t>
  </si>
  <si>
    <t>FORTALECIMIENTO AL SISTEMA INTEGRADO DE TRANSPORTE MASIVO METROLÍNEA - SITM DEL MUNICIPIO DE BUCARAMANGA</t>
  </si>
  <si>
    <t xml:space="preserve">Aumentar la operación del Sistema Público de Bicicletas a un total de 14 estaciones (con el ingreso al Portal del Norte y al Portal de Girón), permitiendo que una mayor cantidad de la población utilice la bicicleta diariamente como medio de transporte alternativo. </t>
  </si>
  <si>
    <t>Implementar un piloto de bus electrico en el Sistema Metrolínea.</t>
  </si>
  <si>
    <t>Implementar un piloto de infraestructura sostenible (paneles solares) en el Sistema Metrolínea.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</si>
</sst>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dd/mm/yyyy;@"/>
    <numFmt numFmtId="165" formatCode="&quot;$&quot;\ #,##0"/>
  </numFmts>
  <fonts count="14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2" fillId="3" borderId="2" xfId="0" applyFont="1" applyFill="1" applyBorder="1" applyAlignment="1">
      <alignment horizontal="justify" vertical="center" wrapText="1"/>
    </xf>
    <xf numFmtId="164" fontId="13" fillId="0" borderId="2" xfId="0" applyNumberFormat="1" applyFont="1" applyBorder="1" applyAlignment="1">
      <alignment horizontal="justify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2" fillId="3" borderId="2" xfId="108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5" fontId="9" fillId="2" borderId="2" xfId="108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vertical="center"/>
    </xf>
    <xf numFmtId="164" fontId="13" fillId="4" borderId="2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65" fontId="12" fillId="3" borderId="1" xfId="108" applyNumberFormat="1" applyFont="1" applyFill="1" applyBorder="1" applyAlignment="1">
      <alignment horizontal="center" vertical="center" wrapText="1"/>
    </xf>
    <xf numFmtId="165" fontId="12" fillId="3" borderId="8" xfId="108" applyNumberFormat="1" applyFont="1" applyFill="1" applyBorder="1" applyAlignment="1">
      <alignment horizontal="center" vertical="center" wrapText="1"/>
    </xf>
    <xf numFmtId="165" fontId="12" fillId="3" borderId="7" xfId="108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2" fillId="3" borderId="8" xfId="0" applyFont="1" applyFill="1" applyBorder="1" applyAlignment="1">
      <alignment horizontal="justify" vertical="center" wrapText="1"/>
    </xf>
    <xf numFmtId="0" fontId="12" fillId="3" borderId="7" xfId="0" applyFont="1" applyFill="1" applyBorder="1" applyAlignment="1">
      <alignment horizontal="justify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164" fontId="0" fillId="4" borderId="8" xfId="0" applyNumberFormat="1" applyFont="1" applyFill="1" applyBorder="1" applyAlignment="1">
      <alignment horizontal="center" vertical="center" wrapText="1"/>
    </xf>
    <xf numFmtId="164" fontId="0" fillId="4" borderId="7" xfId="0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justify" vertical="center" wrapText="1"/>
    </xf>
    <xf numFmtId="164" fontId="0" fillId="4" borderId="8" xfId="0" applyNumberFormat="1" applyFont="1" applyFill="1" applyBorder="1" applyAlignment="1">
      <alignment horizontal="justify" vertical="center" wrapText="1"/>
    </xf>
    <xf numFmtId="164" fontId="0" fillId="4" borderId="7" xfId="0" applyNumberFormat="1" applyFont="1" applyFill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9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360115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0"/>
  <sheetViews>
    <sheetView showGridLines="0" tabSelected="1" zoomScale="50" zoomScaleNormal="50" zoomScaleSheetLayoutView="51" workbookViewId="0">
      <selection activeCell="A3" sqref="A3"/>
    </sheetView>
  </sheetViews>
  <sheetFormatPr baseColWidth="10" defaultColWidth="11" defaultRowHeight="15" x14ac:dyDescent="0.2"/>
  <cols>
    <col min="1" max="1" width="23" style="10" customWidth="1"/>
    <col min="2" max="2" width="19" style="1" customWidth="1"/>
    <col min="3" max="3" width="23" style="1" customWidth="1"/>
    <col min="4" max="4" width="45.625" style="1" customWidth="1"/>
    <col min="5" max="5" width="35.5" style="1" customWidth="1"/>
    <col min="6" max="6" width="29.75" style="1" customWidth="1"/>
    <col min="7" max="7" width="33.875" style="1" customWidth="1"/>
    <col min="8" max="8" width="30.875" style="1" customWidth="1"/>
    <col min="9" max="10" width="14.875" style="1" customWidth="1"/>
    <col min="11" max="11" width="20" style="1" customWidth="1"/>
    <col min="12" max="13" width="17.5" style="1" customWidth="1"/>
    <col min="14" max="14" width="16.625" style="1" customWidth="1"/>
    <col min="15" max="24" width="24.75" style="1" customWidth="1"/>
    <col min="25" max="25" width="21" style="1" customWidth="1"/>
    <col min="26" max="26" width="23.25" style="1" customWidth="1"/>
    <col min="27" max="27" width="19.125" style="1" customWidth="1"/>
    <col min="28" max="28" width="18.25" style="1" customWidth="1"/>
    <col min="29" max="16384" width="11" style="1"/>
  </cols>
  <sheetData>
    <row r="1" spans="1:28" ht="15.75" customHeight="1" x14ac:dyDescent="0.2">
      <c r="A1" s="3" t="s">
        <v>18</v>
      </c>
      <c r="F1" s="103" t="s">
        <v>38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X1" s="105" t="s">
        <v>28</v>
      </c>
      <c r="Y1" s="105"/>
    </row>
    <row r="2" spans="1:28" ht="15" customHeight="1" x14ac:dyDescent="0.2">
      <c r="A2" s="20">
        <v>44347</v>
      </c>
      <c r="B2" s="19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X2" s="105"/>
      <c r="Y2" s="105"/>
    </row>
    <row r="3" spans="1:28" ht="15" customHeight="1" x14ac:dyDescent="0.2"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X3" s="106"/>
      <c r="Y3" s="106"/>
    </row>
    <row r="4" spans="1:28" s="29" customFormat="1" ht="23.25" customHeight="1" x14ac:dyDescent="0.2">
      <c r="A4" s="98" t="s">
        <v>10</v>
      </c>
      <c r="B4" s="99"/>
      <c r="C4" s="99"/>
      <c r="D4" s="99"/>
      <c r="E4" s="99"/>
      <c r="F4" s="98" t="s">
        <v>11</v>
      </c>
      <c r="G4" s="99"/>
      <c r="H4" s="99"/>
      <c r="I4" s="99"/>
      <c r="J4" s="100"/>
      <c r="K4" s="98" t="s">
        <v>29</v>
      </c>
      <c r="L4" s="99"/>
      <c r="M4" s="100"/>
      <c r="N4" s="98" t="s">
        <v>26</v>
      </c>
      <c r="O4" s="99"/>
      <c r="P4" s="99"/>
      <c r="Q4" s="99"/>
      <c r="R4" s="99"/>
      <c r="S4" s="100"/>
      <c r="T4" s="98" t="s">
        <v>20</v>
      </c>
      <c r="U4" s="99"/>
      <c r="V4" s="99"/>
      <c r="W4" s="99"/>
      <c r="X4" s="100"/>
      <c r="Y4" s="101" t="s">
        <v>21</v>
      </c>
      <c r="Z4" s="101" t="s">
        <v>39</v>
      </c>
      <c r="AA4" s="97" t="s">
        <v>27</v>
      </c>
      <c r="AB4" s="97"/>
    </row>
    <row r="5" spans="1:28" ht="42" customHeight="1" x14ac:dyDescent="0.2">
      <c r="A5" s="31" t="s">
        <v>1</v>
      </c>
      <c r="B5" s="31" t="s">
        <v>6</v>
      </c>
      <c r="C5" s="31" t="s">
        <v>2</v>
      </c>
      <c r="D5" s="4" t="s">
        <v>7</v>
      </c>
      <c r="E5" s="30" t="s">
        <v>22</v>
      </c>
      <c r="F5" s="5" t="s">
        <v>16</v>
      </c>
      <c r="G5" s="5" t="s">
        <v>3</v>
      </c>
      <c r="H5" s="5" t="s">
        <v>17</v>
      </c>
      <c r="I5" s="18" t="s">
        <v>24</v>
      </c>
      <c r="J5" s="18" t="s">
        <v>25</v>
      </c>
      <c r="K5" s="5" t="s">
        <v>4</v>
      </c>
      <c r="L5" s="5" t="s">
        <v>5</v>
      </c>
      <c r="M5" s="18" t="s">
        <v>0</v>
      </c>
      <c r="N5" s="4" t="s">
        <v>9</v>
      </c>
      <c r="O5" s="5" t="s">
        <v>12</v>
      </c>
      <c r="P5" s="5" t="s">
        <v>8</v>
      </c>
      <c r="Q5" s="34" t="s">
        <v>44</v>
      </c>
      <c r="R5" s="5" t="s">
        <v>13</v>
      </c>
      <c r="S5" s="5" t="s">
        <v>23</v>
      </c>
      <c r="T5" s="34" t="s">
        <v>12</v>
      </c>
      <c r="U5" s="34" t="s">
        <v>8</v>
      </c>
      <c r="V5" s="34" t="s">
        <v>44</v>
      </c>
      <c r="W5" s="34" t="s">
        <v>13</v>
      </c>
      <c r="X5" s="34" t="s">
        <v>45</v>
      </c>
      <c r="Y5" s="102"/>
      <c r="Z5" s="102"/>
      <c r="AA5" s="5" t="s">
        <v>14</v>
      </c>
      <c r="AB5" s="5" t="s">
        <v>15</v>
      </c>
    </row>
    <row r="6" spans="1:28" s="9" customFormat="1" ht="100.9" customHeight="1" x14ac:dyDescent="0.2">
      <c r="A6" s="32" t="s">
        <v>40</v>
      </c>
      <c r="B6" s="32" t="s">
        <v>41</v>
      </c>
      <c r="C6" s="33" t="s">
        <v>42</v>
      </c>
      <c r="D6" s="36" t="s">
        <v>31</v>
      </c>
      <c r="E6" s="35" t="s">
        <v>32</v>
      </c>
      <c r="F6" s="49">
        <v>20200680010073</v>
      </c>
      <c r="G6" s="37" t="s">
        <v>57</v>
      </c>
      <c r="H6" s="6" t="s">
        <v>43</v>
      </c>
      <c r="I6" s="45">
        <v>44197</v>
      </c>
      <c r="J6" s="45">
        <v>44561</v>
      </c>
      <c r="K6" s="48">
        <v>1</v>
      </c>
      <c r="L6" s="44">
        <v>1</v>
      </c>
      <c r="M6" s="2">
        <f>IF(L6/K6&gt;100%,100%,L6/K6)</f>
        <v>1</v>
      </c>
      <c r="N6" s="38">
        <v>2205352</v>
      </c>
      <c r="O6" s="39">
        <f>7000000000+1927500500</f>
        <v>8927500500</v>
      </c>
      <c r="P6" s="39">
        <v>0</v>
      </c>
      <c r="Q6" s="39">
        <v>0</v>
      </c>
      <c r="R6" s="39">
        <v>0</v>
      </c>
      <c r="S6" s="40">
        <f>SUM(O6:R6)</f>
        <v>8927500500</v>
      </c>
      <c r="T6" s="39">
        <v>8927500500</v>
      </c>
      <c r="U6" s="39">
        <v>0</v>
      </c>
      <c r="V6" s="39">
        <v>0</v>
      </c>
      <c r="W6" s="39">
        <v>0</v>
      </c>
      <c r="X6" s="40">
        <f>SUM(T6:W6)</f>
        <v>8927500500</v>
      </c>
      <c r="Y6" s="21">
        <f>IFERROR(X6/S6,"-")</f>
        <v>1</v>
      </c>
      <c r="Z6" s="39">
        <v>2000000000</v>
      </c>
      <c r="AA6" s="7" t="s">
        <v>30</v>
      </c>
      <c r="AB6" s="8" t="s">
        <v>46</v>
      </c>
    </row>
    <row r="7" spans="1:28" s="9" customFormat="1" ht="87" customHeight="1" x14ac:dyDescent="0.2">
      <c r="A7" s="70" t="s">
        <v>40</v>
      </c>
      <c r="B7" s="70" t="s">
        <v>41</v>
      </c>
      <c r="C7" s="73" t="s">
        <v>42</v>
      </c>
      <c r="D7" s="76" t="s">
        <v>33</v>
      </c>
      <c r="E7" s="73" t="s">
        <v>34</v>
      </c>
      <c r="F7" s="85"/>
      <c r="G7" s="88" t="s">
        <v>53</v>
      </c>
      <c r="H7" s="46" t="s">
        <v>56</v>
      </c>
      <c r="I7" s="91">
        <v>44197</v>
      </c>
      <c r="J7" s="91">
        <v>44561</v>
      </c>
      <c r="K7" s="79">
        <v>1</v>
      </c>
      <c r="L7" s="94">
        <v>0.33</v>
      </c>
      <c r="M7" s="67">
        <f>IF(L7/K7&gt;100%,100%,L7/K7)</f>
        <v>0.33</v>
      </c>
      <c r="N7" s="55">
        <v>210530</v>
      </c>
      <c r="O7" s="58">
        <v>0</v>
      </c>
      <c r="P7" s="58">
        <v>0</v>
      </c>
      <c r="Q7" s="58">
        <v>0</v>
      </c>
      <c r="R7" s="58">
        <v>0</v>
      </c>
      <c r="S7" s="64">
        <f>SUM(O7:R9)</f>
        <v>0</v>
      </c>
      <c r="T7" s="58">
        <v>0</v>
      </c>
      <c r="U7" s="58">
        <v>0</v>
      </c>
      <c r="V7" s="58">
        <v>0</v>
      </c>
      <c r="W7" s="58">
        <v>0</v>
      </c>
      <c r="X7" s="64">
        <f>SUM(T7:W7)</f>
        <v>0</v>
      </c>
      <c r="Y7" s="58" t="str">
        <f>IFERROR(X7/S7,"-")</f>
        <v>-</v>
      </c>
      <c r="Z7" s="58">
        <v>0</v>
      </c>
      <c r="AA7" s="52" t="s">
        <v>30</v>
      </c>
      <c r="AB7" s="61" t="s">
        <v>46</v>
      </c>
    </row>
    <row r="8" spans="1:28" s="9" customFormat="1" ht="53.45" customHeight="1" x14ac:dyDescent="0.2">
      <c r="A8" s="71"/>
      <c r="B8" s="71"/>
      <c r="C8" s="74"/>
      <c r="D8" s="77"/>
      <c r="E8" s="74"/>
      <c r="F8" s="86"/>
      <c r="G8" s="89"/>
      <c r="H8" s="46" t="s">
        <v>54</v>
      </c>
      <c r="I8" s="92"/>
      <c r="J8" s="92"/>
      <c r="K8" s="80"/>
      <c r="L8" s="95"/>
      <c r="M8" s="68"/>
      <c r="N8" s="56"/>
      <c r="O8" s="59"/>
      <c r="P8" s="59"/>
      <c r="Q8" s="59"/>
      <c r="R8" s="59"/>
      <c r="S8" s="65"/>
      <c r="T8" s="59"/>
      <c r="U8" s="59"/>
      <c r="V8" s="59"/>
      <c r="W8" s="59"/>
      <c r="X8" s="65"/>
      <c r="Y8" s="59"/>
      <c r="Z8" s="59"/>
      <c r="AA8" s="53"/>
      <c r="AB8" s="62"/>
    </row>
    <row r="9" spans="1:28" s="9" customFormat="1" ht="83.1" customHeight="1" x14ac:dyDescent="0.2">
      <c r="A9" s="72"/>
      <c r="B9" s="72"/>
      <c r="C9" s="75"/>
      <c r="D9" s="78"/>
      <c r="E9" s="75"/>
      <c r="F9" s="87"/>
      <c r="G9" s="90"/>
      <c r="H9" s="46" t="s">
        <v>55</v>
      </c>
      <c r="I9" s="93"/>
      <c r="J9" s="93"/>
      <c r="K9" s="81"/>
      <c r="L9" s="96"/>
      <c r="M9" s="69"/>
      <c r="N9" s="57"/>
      <c r="O9" s="60"/>
      <c r="P9" s="60"/>
      <c r="Q9" s="60"/>
      <c r="R9" s="60"/>
      <c r="S9" s="66"/>
      <c r="T9" s="60"/>
      <c r="U9" s="60"/>
      <c r="V9" s="60"/>
      <c r="W9" s="60"/>
      <c r="X9" s="66"/>
      <c r="Y9" s="60"/>
      <c r="Z9" s="60"/>
      <c r="AA9" s="54"/>
      <c r="AB9" s="63"/>
    </row>
    <row r="10" spans="1:28" s="9" customFormat="1" ht="154.15" customHeight="1" x14ac:dyDescent="0.2">
      <c r="A10" s="70" t="s">
        <v>40</v>
      </c>
      <c r="B10" s="70" t="s">
        <v>41</v>
      </c>
      <c r="C10" s="73" t="s">
        <v>42</v>
      </c>
      <c r="D10" s="76" t="s">
        <v>35</v>
      </c>
      <c r="E10" s="73" t="s">
        <v>36</v>
      </c>
      <c r="F10" s="50">
        <v>2021680010020</v>
      </c>
      <c r="G10" s="51" t="s">
        <v>52</v>
      </c>
      <c r="H10" s="46" t="s">
        <v>58</v>
      </c>
      <c r="I10" s="45">
        <v>44197</v>
      </c>
      <c r="J10" s="45">
        <v>44561</v>
      </c>
      <c r="K10" s="79">
        <v>1</v>
      </c>
      <c r="L10" s="82">
        <v>0</v>
      </c>
      <c r="M10" s="67">
        <f>IF(L10/K10&gt;100%,100%,L10/K10)</f>
        <v>0</v>
      </c>
      <c r="N10" s="55">
        <v>210530</v>
      </c>
      <c r="O10" s="58">
        <v>0</v>
      </c>
      <c r="P10" s="58">
        <v>0</v>
      </c>
      <c r="Q10" s="58">
        <v>0</v>
      </c>
      <c r="R10" s="58">
        <v>1555449996</v>
      </c>
      <c r="S10" s="64">
        <f>SUM(O10:R12)</f>
        <v>1555449996</v>
      </c>
      <c r="T10" s="58">
        <v>0</v>
      </c>
      <c r="U10" s="58">
        <v>0</v>
      </c>
      <c r="V10" s="58">
        <v>0</v>
      </c>
      <c r="W10" s="58">
        <v>0</v>
      </c>
      <c r="X10" s="64">
        <f>SUM(T10:W10)</f>
        <v>0</v>
      </c>
      <c r="Y10" s="58">
        <f>IFERROR(X10/S10,"-")</f>
        <v>0</v>
      </c>
      <c r="Z10" s="58">
        <v>0</v>
      </c>
      <c r="AA10" s="52" t="s">
        <v>30</v>
      </c>
      <c r="AB10" s="61" t="s">
        <v>46</v>
      </c>
    </row>
    <row r="11" spans="1:28" s="9" customFormat="1" ht="65.45" customHeight="1" x14ac:dyDescent="0.2">
      <c r="A11" s="71"/>
      <c r="B11" s="71"/>
      <c r="C11" s="74"/>
      <c r="D11" s="77"/>
      <c r="E11" s="74"/>
      <c r="F11" s="50"/>
      <c r="G11" s="51"/>
      <c r="H11" s="46" t="s">
        <v>59</v>
      </c>
      <c r="I11" s="45">
        <v>44197</v>
      </c>
      <c r="J11" s="45">
        <v>44561</v>
      </c>
      <c r="K11" s="80"/>
      <c r="L11" s="83"/>
      <c r="M11" s="68"/>
      <c r="N11" s="56"/>
      <c r="O11" s="59"/>
      <c r="P11" s="59"/>
      <c r="Q11" s="59"/>
      <c r="R11" s="59"/>
      <c r="S11" s="65"/>
      <c r="T11" s="59"/>
      <c r="U11" s="59"/>
      <c r="V11" s="59"/>
      <c r="W11" s="59"/>
      <c r="X11" s="65"/>
      <c r="Y11" s="59"/>
      <c r="Z11" s="59"/>
      <c r="AA11" s="53"/>
      <c r="AB11" s="62"/>
    </row>
    <row r="12" spans="1:28" s="9" customFormat="1" ht="79.150000000000006" customHeight="1" x14ac:dyDescent="0.2">
      <c r="A12" s="72"/>
      <c r="B12" s="72"/>
      <c r="C12" s="75"/>
      <c r="D12" s="78"/>
      <c r="E12" s="75"/>
      <c r="F12" s="50"/>
      <c r="G12" s="51"/>
      <c r="H12" s="46" t="s">
        <v>60</v>
      </c>
      <c r="I12" s="45">
        <v>44197</v>
      </c>
      <c r="J12" s="45">
        <v>44561</v>
      </c>
      <c r="K12" s="81"/>
      <c r="L12" s="84"/>
      <c r="M12" s="69"/>
      <c r="N12" s="57"/>
      <c r="O12" s="60"/>
      <c r="P12" s="60"/>
      <c r="Q12" s="60"/>
      <c r="R12" s="60"/>
      <c r="S12" s="66"/>
      <c r="T12" s="60"/>
      <c r="U12" s="60"/>
      <c r="V12" s="60"/>
      <c r="W12" s="60"/>
      <c r="X12" s="66"/>
      <c r="Y12" s="60"/>
      <c r="Z12" s="60"/>
      <c r="AA12" s="54"/>
      <c r="AB12" s="63"/>
    </row>
    <row r="13" spans="1:28" s="9" customFormat="1" ht="121.9" customHeight="1" x14ac:dyDescent="0.2">
      <c r="A13" s="70" t="s">
        <v>40</v>
      </c>
      <c r="B13" s="70" t="s">
        <v>41</v>
      </c>
      <c r="C13" s="73" t="s">
        <v>42</v>
      </c>
      <c r="D13" s="76" t="s">
        <v>37</v>
      </c>
      <c r="E13" s="73" t="s">
        <v>47</v>
      </c>
      <c r="F13" s="85"/>
      <c r="G13" s="88" t="s">
        <v>48</v>
      </c>
      <c r="H13" s="46" t="s">
        <v>49</v>
      </c>
      <c r="I13" s="91">
        <v>44197</v>
      </c>
      <c r="J13" s="91">
        <v>44561</v>
      </c>
      <c r="K13" s="79">
        <v>1</v>
      </c>
      <c r="L13" s="94">
        <v>0.67</v>
      </c>
      <c r="M13" s="67">
        <f>IF(L13/K13&gt;100%,100%,L13/K13)</f>
        <v>0.67</v>
      </c>
      <c r="N13" s="55">
        <v>2205352</v>
      </c>
      <c r="O13" s="58">
        <v>0</v>
      </c>
      <c r="P13" s="58">
        <v>0</v>
      </c>
      <c r="Q13" s="58">
        <v>0</v>
      </c>
      <c r="R13" s="58">
        <v>0</v>
      </c>
      <c r="S13" s="64">
        <f>SUM(O13:R15)</f>
        <v>0</v>
      </c>
      <c r="T13" s="58">
        <v>0</v>
      </c>
      <c r="U13" s="58">
        <v>0</v>
      </c>
      <c r="V13" s="58">
        <v>0</v>
      </c>
      <c r="W13" s="58">
        <v>0</v>
      </c>
      <c r="X13" s="64">
        <f>SUM(T13:W13)</f>
        <v>0</v>
      </c>
      <c r="Y13" s="58">
        <v>0</v>
      </c>
      <c r="Z13" s="58">
        <v>0</v>
      </c>
      <c r="AA13" s="52" t="s">
        <v>30</v>
      </c>
      <c r="AB13" s="61" t="s">
        <v>46</v>
      </c>
    </row>
    <row r="14" spans="1:28" s="9" customFormat="1" ht="72" customHeight="1" x14ac:dyDescent="0.2">
      <c r="A14" s="71"/>
      <c r="B14" s="71"/>
      <c r="C14" s="74"/>
      <c r="D14" s="77"/>
      <c r="E14" s="74"/>
      <c r="F14" s="86"/>
      <c r="G14" s="89"/>
      <c r="H14" s="46" t="s">
        <v>51</v>
      </c>
      <c r="I14" s="92"/>
      <c r="J14" s="92"/>
      <c r="K14" s="80"/>
      <c r="L14" s="95"/>
      <c r="M14" s="68"/>
      <c r="N14" s="56"/>
      <c r="O14" s="59"/>
      <c r="P14" s="59"/>
      <c r="Q14" s="59"/>
      <c r="R14" s="59"/>
      <c r="S14" s="65"/>
      <c r="T14" s="59"/>
      <c r="U14" s="59"/>
      <c r="V14" s="59"/>
      <c r="W14" s="59"/>
      <c r="X14" s="65"/>
      <c r="Y14" s="59"/>
      <c r="Z14" s="59"/>
      <c r="AA14" s="53"/>
      <c r="AB14" s="62"/>
    </row>
    <row r="15" spans="1:28" s="9" customFormat="1" ht="48.6" customHeight="1" x14ac:dyDescent="0.2">
      <c r="A15" s="72"/>
      <c r="B15" s="72"/>
      <c r="C15" s="75"/>
      <c r="D15" s="78"/>
      <c r="E15" s="75"/>
      <c r="F15" s="87"/>
      <c r="G15" s="90"/>
      <c r="H15" s="46" t="s">
        <v>50</v>
      </c>
      <c r="I15" s="93"/>
      <c r="J15" s="93"/>
      <c r="K15" s="81"/>
      <c r="L15" s="96"/>
      <c r="M15" s="69"/>
      <c r="N15" s="57"/>
      <c r="O15" s="60"/>
      <c r="P15" s="60"/>
      <c r="Q15" s="60"/>
      <c r="R15" s="60"/>
      <c r="S15" s="66"/>
      <c r="T15" s="60"/>
      <c r="U15" s="60"/>
      <c r="V15" s="60"/>
      <c r="W15" s="60"/>
      <c r="X15" s="66"/>
      <c r="Y15" s="60"/>
      <c r="Z15" s="60"/>
      <c r="AA15" s="54"/>
      <c r="AB15" s="63"/>
    </row>
    <row r="16" spans="1:28" ht="27.75" customHeight="1" x14ac:dyDescent="0.2">
      <c r="A16" s="23"/>
      <c r="B16" s="24"/>
      <c r="C16" s="24"/>
      <c r="D16" s="47"/>
      <c r="E16" s="28"/>
      <c r="F16" s="107"/>
      <c r="G16" s="107"/>
      <c r="H16" s="107"/>
      <c r="I16" s="107"/>
      <c r="J16" s="107"/>
      <c r="K16" s="108"/>
      <c r="L16" s="41" t="s">
        <v>19</v>
      </c>
      <c r="M16" s="22">
        <f>AVERAGE(M6:M15)</f>
        <v>0.5</v>
      </c>
      <c r="N16" s="42"/>
      <c r="O16" s="43">
        <f t="shared" ref="O16:Q16" si="0">SUM(O6:O15)</f>
        <v>8927500500</v>
      </c>
      <c r="P16" s="43">
        <f t="shared" si="0"/>
        <v>0</v>
      </c>
      <c r="Q16" s="43">
        <f t="shared" si="0"/>
        <v>0</v>
      </c>
      <c r="R16" s="43">
        <f>SUM(R6:R15)</f>
        <v>1555449996</v>
      </c>
      <c r="S16" s="43">
        <f>SUM(S6:S15)</f>
        <v>10482950496</v>
      </c>
      <c r="T16" s="43">
        <f t="shared" ref="T16" si="1">SUM(T6:T13)</f>
        <v>8927500500</v>
      </c>
      <c r="U16" s="43">
        <f t="shared" ref="U16" si="2">SUM(U6:U13)</f>
        <v>0</v>
      </c>
      <c r="V16" s="43">
        <f t="shared" ref="V16" si="3">SUM(V6:V13)</f>
        <v>0</v>
      </c>
      <c r="W16" s="43">
        <f t="shared" ref="W16" si="4">SUM(W6:W13)</f>
        <v>0</v>
      </c>
      <c r="X16" s="43">
        <f>SUM(X6:X13)</f>
        <v>8927500500</v>
      </c>
      <c r="Y16" s="25">
        <f>IFERROR(X16/S16,"-")</f>
        <v>0.85162097287462002</v>
      </c>
      <c r="Z16" s="43">
        <f>SUM(Z6:Z13)</f>
        <v>2000000000</v>
      </c>
      <c r="AA16" s="26"/>
      <c r="AB16" s="27"/>
    </row>
    <row r="17" spans="1:14" s="12" customFormat="1" x14ac:dyDescent="0.2">
      <c r="A17" s="13"/>
      <c r="B17" s="14"/>
      <c r="C17" s="14"/>
      <c r="D17" s="14"/>
      <c r="E17" s="14"/>
      <c r="G17" s="15"/>
      <c r="I17" s="15"/>
      <c r="J17" s="15"/>
      <c r="K17" s="15"/>
      <c r="L17" s="16"/>
      <c r="M17" s="16"/>
      <c r="N17" s="15"/>
    </row>
    <row r="18" spans="1:14" s="12" customFormat="1" x14ac:dyDescent="0.2">
      <c r="A18" s="13"/>
      <c r="B18" s="14"/>
      <c r="C18" s="14"/>
      <c r="D18" s="14"/>
      <c r="E18" s="14"/>
      <c r="G18" s="15"/>
      <c r="H18" s="15"/>
      <c r="I18" s="15"/>
      <c r="J18" s="15"/>
      <c r="K18" s="15"/>
      <c r="L18" s="16"/>
      <c r="M18" s="16"/>
      <c r="N18" s="15"/>
    </row>
    <row r="19" spans="1:14" s="12" customFormat="1" x14ac:dyDescent="0.2">
      <c r="A19" s="13"/>
      <c r="B19" s="14"/>
      <c r="C19" s="14"/>
      <c r="D19" s="14"/>
      <c r="G19" s="15"/>
      <c r="H19" s="15"/>
      <c r="I19" s="15"/>
      <c r="J19" s="15"/>
      <c r="K19" s="15"/>
      <c r="L19" s="16"/>
      <c r="M19" s="16"/>
      <c r="N19" s="15"/>
    </row>
    <row r="20" spans="1:14" s="12" customFormat="1" x14ac:dyDescent="0.2">
      <c r="A20" s="13"/>
      <c r="B20" s="14"/>
      <c r="C20" s="14"/>
      <c r="D20" s="14"/>
      <c r="G20" s="15"/>
      <c r="H20" s="15"/>
      <c r="I20" s="15"/>
      <c r="J20" s="15"/>
      <c r="K20" s="15"/>
      <c r="L20" s="16"/>
      <c r="M20" s="16"/>
      <c r="N20" s="15"/>
    </row>
    <row r="21" spans="1:14" s="12" customFormat="1" x14ac:dyDescent="0.2">
      <c r="A21" s="13"/>
      <c r="B21" s="14"/>
      <c r="C21" s="14"/>
      <c r="D21" s="14"/>
      <c r="G21" s="15"/>
      <c r="H21" s="15"/>
      <c r="I21" s="15"/>
      <c r="J21" s="15"/>
      <c r="K21" s="15"/>
      <c r="L21" s="16"/>
      <c r="M21" s="16"/>
      <c r="N21" s="15"/>
    </row>
    <row r="22" spans="1:14" s="12" customFormat="1" x14ac:dyDescent="0.2">
      <c r="A22" s="13"/>
      <c r="B22" s="14"/>
      <c r="C22" s="14"/>
      <c r="D22" s="14"/>
      <c r="G22" s="15"/>
      <c r="H22" s="15"/>
      <c r="I22" s="15"/>
      <c r="J22" s="15"/>
      <c r="K22" s="15"/>
      <c r="L22" s="16"/>
      <c r="M22" s="16"/>
      <c r="N22" s="15"/>
    </row>
    <row r="23" spans="1:14" s="12" customFormat="1" x14ac:dyDescent="0.2">
      <c r="A23" s="13"/>
      <c r="B23" s="14"/>
      <c r="C23" s="14"/>
      <c r="D23" s="14"/>
      <c r="E23" s="14"/>
      <c r="G23" s="15"/>
      <c r="H23" s="15"/>
      <c r="I23" s="15"/>
      <c r="J23" s="15"/>
      <c r="K23" s="15"/>
      <c r="L23" s="16"/>
      <c r="M23" s="16"/>
      <c r="N23" s="15"/>
    </row>
    <row r="24" spans="1:14" s="12" customFormat="1" x14ac:dyDescent="0.2">
      <c r="A24" s="11"/>
    </row>
    <row r="25" spans="1:14" s="12" customFormat="1" x14ac:dyDescent="0.2">
      <c r="A25" s="11"/>
    </row>
    <row r="26" spans="1:14" s="12" customFormat="1" x14ac:dyDescent="0.2">
      <c r="A26" s="11"/>
    </row>
    <row r="27" spans="1:14" s="12" customFormat="1" x14ac:dyDescent="0.2">
      <c r="A27" s="13"/>
      <c r="B27" s="14"/>
      <c r="C27" s="14"/>
      <c r="D27" s="14"/>
      <c r="E27" s="14"/>
      <c r="G27" s="15"/>
      <c r="H27" s="15"/>
      <c r="I27" s="15"/>
      <c r="J27" s="15"/>
      <c r="K27" s="15"/>
      <c r="L27" s="17"/>
      <c r="M27" s="17"/>
      <c r="N27" s="15"/>
    </row>
    <row r="28" spans="1:14" s="12" customFormat="1" x14ac:dyDescent="0.2">
      <c r="A28" s="11"/>
    </row>
    <row r="29" spans="1:14" s="12" customFormat="1" x14ac:dyDescent="0.2">
      <c r="A29" s="11"/>
    </row>
    <row r="30" spans="1:14" s="12" customFormat="1" x14ac:dyDescent="0.2">
      <c r="A30" s="11"/>
    </row>
  </sheetData>
  <mergeCells count="88">
    <mergeCell ref="F1:Q3"/>
    <mergeCell ref="X1:Y3"/>
    <mergeCell ref="T4:X4"/>
    <mergeCell ref="F16:K16"/>
    <mergeCell ref="A4:E4"/>
    <mergeCell ref="N4:S4"/>
    <mergeCell ref="A13:A15"/>
    <mergeCell ref="B13:B15"/>
    <mergeCell ref="C13:C15"/>
    <mergeCell ref="D13:D15"/>
    <mergeCell ref="E13:E15"/>
    <mergeCell ref="F13:F15"/>
    <mergeCell ref="G13:G15"/>
    <mergeCell ref="I13:I15"/>
    <mergeCell ref="N13:N15"/>
    <mergeCell ref="O13:O15"/>
    <mergeCell ref="AA4:AB4"/>
    <mergeCell ref="F4:J4"/>
    <mergeCell ref="K4:M4"/>
    <mergeCell ref="Z4:Z5"/>
    <mergeCell ref="Y4:Y5"/>
    <mergeCell ref="AB13:AB15"/>
    <mergeCell ref="J13:J15"/>
    <mergeCell ref="M13:M15"/>
    <mergeCell ref="U13:U15"/>
    <mergeCell ref="V13:V15"/>
    <mergeCell ref="W13:W15"/>
    <mergeCell ref="X13:X15"/>
    <mergeCell ref="Y13:Y15"/>
    <mergeCell ref="P13:P15"/>
    <mergeCell ref="Q13:Q15"/>
    <mergeCell ref="R13:R15"/>
    <mergeCell ref="S13:S15"/>
    <mergeCell ref="T13:T15"/>
    <mergeCell ref="K13:K15"/>
    <mergeCell ref="L13:L15"/>
    <mergeCell ref="Z13:Z15"/>
    <mergeCell ref="A7:A9"/>
    <mergeCell ref="B7:B9"/>
    <mergeCell ref="C7:C9"/>
    <mergeCell ref="D7:D9"/>
    <mergeCell ref="E7:E9"/>
    <mergeCell ref="F7:F9"/>
    <mergeCell ref="G7:G9"/>
    <mergeCell ref="I7:I9"/>
    <mergeCell ref="J7:J9"/>
    <mergeCell ref="M7:M9"/>
    <mergeCell ref="K7:K9"/>
    <mergeCell ref="L7:L9"/>
    <mergeCell ref="N7:N9"/>
    <mergeCell ref="O7:O9"/>
    <mergeCell ref="P7:P9"/>
    <mergeCell ref="Q7:Q9"/>
    <mergeCell ref="R7:R9"/>
    <mergeCell ref="S7:S9"/>
    <mergeCell ref="T7:T9"/>
    <mergeCell ref="U7:U9"/>
    <mergeCell ref="V7:V9"/>
    <mergeCell ref="W7:W9"/>
    <mergeCell ref="X7:X9"/>
    <mergeCell ref="Y7:Y9"/>
    <mergeCell ref="Z7:Z9"/>
    <mergeCell ref="AA7:AA9"/>
    <mergeCell ref="AB7:AB9"/>
    <mergeCell ref="M10:M12"/>
    <mergeCell ref="A10:A12"/>
    <mergeCell ref="B10:B12"/>
    <mergeCell ref="C10:C12"/>
    <mergeCell ref="D10:D12"/>
    <mergeCell ref="E10:E12"/>
    <mergeCell ref="K10:K12"/>
    <mergeCell ref="L10:L12"/>
    <mergeCell ref="AB10:AB12"/>
    <mergeCell ref="S10:S12"/>
    <mergeCell ref="T10:T12"/>
    <mergeCell ref="U10:U12"/>
    <mergeCell ref="V10:V12"/>
    <mergeCell ref="W10:W12"/>
    <mergeCell ref="X10:X12"/>
    <mergeCell ref="Y10:Y12"/>
    <mergeCell ref="Z10:Z12"/>
    <mergeCell ref="AA10:AA12"/>
    <mergeCell ref="AA13:AA15"/>
    <mergeCell ref="N10:N12"/>
    <mergeCell ref="O10:O12"/>
    <mergeCell ref="P10:P12"/>
    <mergeCell ref="Q10:Q12"/>
    <mergeCell ref="R10:R12"/>
  </mergeCells>
  <conditionalFormatting sqref="M6 M13:M14">
    <cfRule type="cellIs" dxfId="8" priority="10" operator="between">
      <formula>0.67</formula>
      <formula>1</formula>
    </cfRule>
    <cfRule type="cellIs" dxfId="7" priority="11" operator="between">
      <formula>0.34</formula>
      <formula>0.66</formula>
    </cfRule>
    <cfRule type="cellIs" dxfId="6" priority="12" operator="between">
      <formula>0</formula>
      <formula>0.33</formula>
    </cfRule>
  </conditionalFormatting>
  <conditionalFormatting sqref="M7:M8">
    <cfRule type="cellIs" dxfId="5" priority="7" operator="between">
      <formula>0.67</formula>
      <formula>1</formula>
    </cfRule>
    <cfRule type="cellIs" dxfId="4" priority="8" operator="between">
      <formula>0.34</formula>
      <formula>0.66</formula>
    </cfRule>
    <cfRule type="cellIs" dxfId="3" priority="9" operator="between">
      <formula>0</formula>
      <formula>0.33</formula>
    </cfRule>
  </conditionalFormatting>
  <conditionalFormatting sqref="M10:M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3622047244094491" right="0.23622047244094491" top="0.74803149606299213" bottom="0.74803149606299213" header="0.31496062992125984" footer="0.31496062992125984"/>
  <pageSetup paperSize="14" scale="2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2021-04-08T23:23:02Z</cp:lastPrinted>
  <dcterms:created xsi:type="dcterms:W3CDTF">2008-07-08T21:30:46Z</dcterms:created>
  <dcterms:modified xsi:type="dcterms:W3CDTF">2022-10-04T00:51:11Z</dcterms:modified>
</cp:coreProperties>
</file>