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showInkAnnotation="0" autoCompressPictures="0"/>
  <mc:AlternateContent xmlns:mc="http://schemas.openxmlformats.org/markup-compatibility/2006">
    <mc:Choice Requires="x15">
      <x15ac:absPath xmlns:x15ac="http://schemas.microsoft.com/office/spreadsheetml/2010/11/ac" url="C:\Users\cindy\Documents\1 - Alcaldía\1 - Planeación\1 - Seguimiento PDM\1 - Seguimiento 2021\Plan de Acción\03 - Marzo\"/>
    </mc:Choice>
  </mc:AlternateContent>
  <xr:revisionPtr revIDLastSave="0" documentId="13_ncr:1_{A82334CC-02D2-4CDA-B5DB-EAFBFE69EA1F}" xr6:coauthVersionLast="46" xr6:coauthVersionMax="46" xr10:uidLastSave="{00000000-0000-0000-0000-000000000000}"/>
  <bookViews>
    <workbookView xWindow="-108" yWindow="-108" windowWidth="23256" windowHeight="12576" xr2:uid="{00000000-000D-0000-FFFF-FFFF00000000}"/>
  </bookViews>
  <sheets>
    <sheet name="2021" sheetId="12" r:id="rId1"/>
  </sheets>
  <calcPr calcId="181029"/>
  <extLst>
    <ext xmlns:mx="http://schemas.microsoft.com/office/mac/excel/2008/main" uri="{7523E5D3-25F3-A5E0-1632-64F254C22452}">
      <mx:ArchID Flags="2"/>
    </ext>
  </extLst>
</workbook>
</file>

<file path=xl/calcChain.xml><?xml version="1.0" encoding="utf-8"?>
<calcChain xmlns="http://schemas.openxmlformats.org/spreadsheetml/2006/main">
  <c r="Y10" i="12" l="1"/>
  <c r="S10" i="12"/>
  <c r="O10" i="12"/>
  <c r="S8" i="12"/>
  <c r="S7" i="12"/>
  <c r="S9" i="12"/>
  <c r="S6" i="12"/>
  <c r="Z10" i="12"/>
  <c r="M10" i="12"/>
  <c r="M9" i="12"/>
  <c r="M8" i="12"/>
  <c r="M7" i="12"/>
  <c r="M6" i="12"/>
  <c r="Z6" i="12"/>
  <c r="T6" i="12"/>
  <c r="O9" i="12"/>
  <c r="O6" i="12"/>
  <c r="X9" i="12"/>
  <c r="X8" i="12"/>
  <c r="X7" i="12"/>
  <c r="X6" i="12"/>
  <c r="X10" i="12"/>
  <c r="Y8" i="12"/>
  <c r="Y7" i="12"/>
  <c r="Y6" i="12"/>
  <c r="W10" i="12"/>
  <c r="V10" i="12"/>
  <c r="U10" i="12"/>
  <c r="T10" i="12"/>
  <c r="P10" i="12"/>
  <c r="Q10" i="12"/>
  <c r="R10"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Mauricio</author>
  </authors>
  <commentList>
    <comment ref="O6" authorId="0" shapeId="0" xr:uid="{00000000-0006-0000-0000-000001000000}">
      <text/>
    </comment>
    <comment ref="O9" authorId="0" shapeId="0" xr:uid="{00000000-0006-0000-0000-000002000000}">
      <text/>
    </comment>
  </commentList>
</comments>
</file>

<file path=xl/sharedStrings.xml><?xml version="1.0" encoding="utf-8"?>
<sst xmlns="http://schemas.openxmlformats.org/spreadsheetml/2006/main" count="74" uniqueCount="55">
  <si>
    <t>AVANCE</t>
  </si>
  <si>
    <t>Línea estratégica</t>
  </si>
  <si>
    <t xml:space="preserve">Programa </t>
  </si>
  <si>
    <t>Nombre del Proyecto</t>
  </si>
  <si>
    <t>Meta programada</t>
  </si>
  <si>
    <t>Meta ejecutada</t>
  </si>
  <si>
    <t>Componente</t>
  </si>
  <si>
    <t>Meta PDM</t>
  </si>
  <si>
    <t>SGP</t>
  </si>
  <si>
    <t>Rubro</t>
  </si>
  <si>
    <t>PDM 2020-2023</t>
  </si>
  <si>
    <t>PROYECTOS DE INVERSIÓN</t>
  </si>
  <si>
    <t>RECURSOS PROPIOS</t>
  </si>
  <si>
    <t>OTROS</t>
  </si>
  <si>
    <t>Dependencia</t>
  </si>
  <si>
    <t>Responsable</t>
  </si>
  <si>
    <t>Código BPIM</t>
  </si>
  <si>
    <t>Actividades</t>
  </si>
  <si>
    <t>FECHA DE CORTE</t>
  </si>
  <si>
    <t>TOTALES</t>
  </si>
  <si>
    <t>RECURSOS EJECUTADOS</t>
  </si>
  <si>
    <t>EJECUCIÓN PPTAL</t>
  </si>
  <si>
    <t>Indicador de producto</t>
  </si>
  <si>
    <t>TOTAL PROGRAMADO</t>
  </si>
  <si>
    <t>Fecha inicio</t>
  </si>
  <si>
    <t>Fecha de terminación</t>
  </si>
  <si>
    <t>RECURSOS PROGRAMADOS</t>
  </si>
  <si>
    <t>RESPONSABLES</t>
  </si>
  <si>
    <t>VIGENCIA 2021</t>
  </si>
  <si>
    <t>CUMPLIMIENTO DE META</t>
  </si>
  <si>
    <t>METROLÍNEA</t>
  </si>
  <si>
    <t>Formular e implementar 1 programa que permita reducir el déficit operacional del SITM.</t>
  </si>
  <si>
    <t>Número de programas formuladas e implementadas que permitan reducir el déficit operacional del SITM.</t>
  </si>
  <si>
    <t>Implementar y mantener 1 herramienta digital (APP y/o web) que le permita a los usuarios del sistema realizar la planificación eficiente de los viajes.</t>
  </si>
  <si>
    <t>Número de herramientas digitales (APP y/o web) implementadas y mantenidas que le permitan a los usuarios del sistema realizar la planificación eficiente de los viajes.</t>
  </si>
  <si>
    <t>Formular e implementar 1 estrategia integrada de complementariedad, multimodalidad enfocada en el fortalecimiento del sistema de bicicletas públicas, inclusión de buses (baja o cero emisiones) e infraestructura sostenible requerida de acuerdo a las condiciones de operación del sistema.</t>
  </si>
  <si>
    <t>Número de estrategias integradas de complementariedad, multimodal enfocada en el fortalecimiento del sistema de bicicletas públicas, inclusión de buses (baja o cero emisiones) e infraestructura sostenible requerida formuladas e implementadas de acuerdo a las condiciones de operación del sistema.</t>
  </si>
  <si>
    <t>Implementar 3 estrategias para el estímulo de demanda de pasajeros del sistema de transporte público (tarifas diferenciadas, tarifas dinámicas, entre otros).</t>
  </si>
  <si>
    <t>PLAN DE ACCIÓN
METROLÍNEA</t>
  </si>
  <si>
    <t>RECURSOS GESTIONADOS</t>
  </si>
  <si>
    <t>BUCARAMANGA CIUDAD VITAL: LA VIDA ES SAGRADA</t>
  </si>
  <si>
    <t>La Nueva Movilidad</t>
  </si>
  <si>
    <t>Metrolínea Evoluciona Y Estrategia Multimodal</t>
  </si>
  <si>
    <t>Reducir el déficit operacional del SITM a través de un programa controlado por parte de la Administración Central.</t>
  </si>
  <si>
    <t>SGR</t>
  </si>
  <si>
    <t>TOTAL EJECUTADO</t>
  </si>
  <si>
    <t>Emilcen Jaimes</t>
  </si>
  <si>
    <t>Número de estrategias implementadas para el estímulo de demanda de pasajeros del sistema de transporte público (tarifas diferenciadas, tarifas dinámicas, entre otros).</t>
  </si>
  <si>
    <t>TARIFA DIFERENCIAL ADULTO MAYOR MUNICIPIO DE BUCARAMANGA</t>
  </si>
  <si>
    <t>IMPLEMENTACION DEL SISTEMA DE BICICLETAS PÚBLICO (SBP) - CLOBI EN EL MUNICIPIO DE BUCARAMANGA</t>
  </si>
  <si>
    <t>IMPLEMENTACIÓN Y MANTENIMIENTO DE UNA HERRAMIENTA DIGITAL QUE LE PERMITA A LOS USUARIOS DEL SISTEMA REALIZAR LA PLANIFICACIÓN EFICIENTE DE LOS VIAJES</t>
  </si>
  <si>
    <t>FORTALECIMIENTO AL SISTEMA INTEGRADO DE TRANSPORTE MASIVO METROLÍNEA - SITM DEL MUNICIPIO DE BUCARAMANGA</t>
  </si>
  <si>
    <t>Formular y describir la herramienta digital que debe permitir a los usuarios del Sistema realizar eficientemente la planificación de los viajes.
Implementar y mantener la herramienta formulada.
Presentar y divulgar, a la ciudadanía y usuarios del Sistema, la herramienta formulada.</t>
  </si>
  <si>
    <t>Aumentar la operación del Sistema Público de Bicicletas a un total de 14 estaciones (con el ingreso al Portal del Norte y al Portal de Girón), permitiendo que una mayor cantidad de la población utilice la bicicleta diariamente como medio de transporte alternativo. 
Implementar un piloto de bus electrico en el Sistema Metrolínea.
Implementar un piloto de infraestructura sostenible (paneles solares) en el Sistema Metrolínea.</t>
  </si>
  <si>
    <t>Formular una estrategia para incrementar la demanda de pasajeros del SITM Metrolínea mediante el incentivo economico a los usuarios adultos mayores del Municipio de Bucaramanga.
Presentar y justificar la estrategia formulada, para obtener la aprobación requerida para su implementación.
Implementar la estrategia formulada y aprobada.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</si>
</sst>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 #,##0.00_-;\-&quot;$&quot;\ * #,##0.00_-;_-&quot;$&quot;\ * &quot;-&quot;??_-;_-@_-"/>
    <numFmt numFmtId="164" formatCode="dd/mm/yyyy;@"/>
    <numFmt numFmtId="165" formatCode="&quot;$&quot;\ #,##0"/>
  </numFmts>
  <fonts count="15" x14ac:knownFonts="1">
    <font>
      <sz val="11"/>
      <color theme="1"/>
      <name val="Arial"/>
      <family val="2"/>
    </font>
    <font>
      <sz val="12"/>
      <name val="Arial"/>
      <family val="2"/>
    </font>
    <font>
      <sz val="12"/>
      <color theme="1"/>
      <name val="Arial"/>
      <family val="2"/>
    </font>
    <font>
      <sz val="12"/>
      <color indexed="8"/>
      <name val="Arial"/>
      <family val="2"/>
    </font>
    <font>
      <u/>
      <sz val="11"/>
      <color theme="10"/>
      <name val="Arial"/>
      <family val="2"/>
    </font>
    <font>
      <u/>
      <sz val="11"/>
      <color theme="11"/>
      <name val="Arial"/>
      <family val="2"/>
    </font>
    <font>
      <sz val="11"/>
      <color theme="1"/>
      <name val="Arial"/>
      <family val="2"/>
    </font>
    <font>
      <b/>
      <sz val="12"/>
      <color theme="0"/>
      <name val="Arial"/>
      <family val="2"/>
    </font>
    <font>
      <b/>
      <sz val="12"/>
      <color theme="1"/>
      <name val="Arial"/>
      <family val="2"/>
    </font>
    <font>
      <b/>
      <sz val="14"/>
      <color theme="0"/>
      <name val="Arial"/>
      <family val="2"/>
    </font>
    <font>
      <sz val="14"/>
      <color theme="0"/>
      <name val="Arial"/>
      <family val="2"/>
    </font>
    <font>
      <b/>
      <i/>
      <sz val="12"/>
      <color theme="1"/>
      <name val="Arial"/>
      <family val="2"/>
    </font>
    <font>
      <b/>
      <sz val="12"/>
      <name val="Arial"/>
      <family val="2"/>
    </font>
    <font>
      <b/>
      <sz val="11"/>
      <color theme="1"/>
      <name val="Arial"/>
      <family val="2"/>
    </font>
    <font>
      <sz val="12"/>
      <color rgb="FFFF0000"/>
      <name val="Arial"/>
      <family val="2"/>
    </font>
  </fonts>
  <fills count="5">
    <fill>
      <patternFill patternType="none"/>
    </fill>
    <fill>
      <patternFill patternType="gray125"/>
    </fill>
    <fill>
      <patternFill patternType="solid">
        <fgColor rgb="FF00CC99"/>
        <bgColor indexed="64"/>
      </patternFill>
    </fill>
    <fill>
      <patternFill patternType="solid">
        <fgColor theme="0" tint="-0.14999847407452621"/>
        <bgColor indexed="64"/>
      </patternFill>
    </fill>
    <fill>
      <patternFill patternType="solid">
        <fgColor theme="0"/>
        <bgColor indexed="64"/>
      </patternFill>
    </fill>
  </fills>
  <borders count="8">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s>
  <cellStyleXfs count="109">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9" fontId="6" fillId="0" borderId="0" applyFont="0" applyFill="0" applyBorder="0" applyAlignment="0" applyProtection="0"/>
    <xf numFmtId="44" fontId="6" fillId="0" borderId="0" applyFont="0" applyFill="0" applyBorder="0" applyAlignment="0" applyProtection="0"/>
  </cellStyleXfs>
  <cellXfs count="79">
    <xf numFmtId="0" fontId="0" fillId="0" borderId="0" xfId="0"/>
    <xf numFmtId="0" fontId="2" fillId="0" borderId="0" xfId="0" applyFont="1"/>
    <xf numFmtId="9" fontId="2" fillId="0" borderId="2" xfId="0" applyNumberFormat="1" applyFont="1" applyBorder="1" applyAlignment="1">
      <alignment horizontal="center" vertical="center"/>
    </xf>
    <xf numFmtId="0" fontId="7" fillId="2" borderId="2" xfId="0" applyFont="1" applyFill="1" applyBorder="1" applyAlignment="1" applyProtection="1">
      <alignment horizontal="center" vertical="center" wrapText="1"/>
    </xf>
    <xf numFmtId="0" fontId="7"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164" fontId="2" fillId="0" borderId="2" xfId="0" applyNumberFormat="1" applyFont="1" applyBorder="1" applyAlignment="1">
      <alignment horizontal="justify" vertical="center" wrapText="1"/>
    </xf>
    <xf numFmtId="0" fontId="2" fillId="0" borderId="2" xfId="0" applyFont="1" applyFill="1" applyBorder="1" applyAlignment="1">
      <alignment horizontal="center" vertical="center"/>
    </xf>
    <xf numFmtId="0" fontId="2" fillId="0" borderId="2" xfId="0" applyFont="1" applyFill="1" applyBorder="1" applyAlignment="1">
      <alignment horizontal="center" vertical="center" wrapText="1"/>
    </xf>
    <xf numFmtId="0" fontId="2" fillId="0" borderId="0" xfId="0" applyFont="1" applyFill="1"/>
    <xf numFmtId="0" fontId="2" fillId="0" borderId="0" xfId="0" applyFont="1" applyAlignment="1">
      <alignment horizontal="justify"/>
    </xf>
    <xf numFmtId="0" fontId="2" fillId="0" borderId="0" xfId="0" applyFont="1" applyBorder="1" applyAlignment="1">
      <alignment horizontal="justify"/>
    </xf>
    <xf numFmtId="0" fontId="2" fillId="0" borderId="0" xfId="0" applyFont="1" applyBorder="1"/>
    <xf numFmtId="0" fontId="2" fillId="0" borderId="0" xfId="0" applyFont="1" applyBorder="1" applyAlignment="1">
      <alignment horizontal="justify" vertical="center" wrapText="1"/>
    </xf>
    <xf numFmtId="0" fontId="2" fillId="0" borderId="0" xfId="0" applyFont="1" applyBorder="1" applyAlignment="1">
      <alignment vertical="center" wrapText="1"/>
    </xf>
    <xf numFmtId="164" fontId="2" fillId="0" borderId="0" xfId="0" applyNumberFormat="1" applyFont="1" applyBorder="1" applyAlignment="1">
      <alignment vertical="center" wrapText="1"/>
    </xf>
    <xf numFmtId="164" fontId="2" fillId="0" borderId="0" xfId="0" applyNumberFormat="1" applyFont="1" applyBorder="1" applyAlignment="1">
      <alignment vertical="center"/>
    </xf>
    <xf numFmtId="0" fontId="3" fillId="0" borderId="0" xfId="0" applyFont="1" applyFill="1" applyBorder="1" applyAlignment="1">
      <alignment vertical="center" wrapText="1"/>
    </xf>
    <xf numFmtId="0" fontId="7" fillId="2" borderId="2" xfId="0" applyFont="1" applyFill="1" applyBorder="1" applyAlignment="1">
      <alignment horizontal="center" vertical="center" wrapText="1"/>
    </xf>
    <xf numFmtId="16" fontId="2" fillId="0" borderId="0" xfId="0" applyNumberFormat="1" applyFont="1"/>
    <xf numFmtId="14" fontId="2" fillId="0" borderId="2" xfId="0" applyNumberFormat="1" applyFont="1" applyBorder="1" applyAlignment="1">
      <alignment horizontal="center"/>
    </xf>
    <xf numFmtId="9" fontId="1" fillId="0" borderId="2" xfId="107" applyFont="1" applyFill="1" applyBorder="1" applyAlignment="1">
      <alignment horizontal="center" vertical="center" wrapText="1"/>
    </xf>
    <xf numFmtId="9" fontId="9" fillId="2" borderId="2" xfId="0" applyNumberFormat="1" applyFont="1" applyFill="1" applyBorder="1" applyAlignment="1">
      <alignment horizontal="center" vertical="center"/>
    </xf>
    <xf numFmtId="0" fontId="2" fillId="2" borderId="4" xfId="0" applyFont="1" applyFill="1" applyBorder="1" applyAlignment="1">
      <alignment horizontal="justify"/>
    </xf>
    <xf numFmtId="0" fontId="2" fillId="2" borderId="5" xfId="0" applyFont="1" applyFill="1" applyBorder="1"/>
    <xf numFmtId="9" fontId="9" fillId="2" borderId="4" xfId="107" applyFont="1" applyFill="1" applyBorder="1" applyAlignment="1">
      <alignment horizontal="center" vertical="center" wrapText="1"/>
    </xf>
    <xf numFmtId="0" fontId="10" fillId="2" borderId="4" xfId="0" applyFont="1" applyFill="1" applyBorder="1" applyAlignment="1">
      <alignment vertical="center"/>
    </xf>
    <xf numFmtId="0" fontId="10" fillId="2" borderId="3" xfId="0" applyFont="1" applyFill="1" applyBorder="1" applyAlignment="1">
      <alignment vertical="center"/>
    </xf>
    <xf numFmtId="0" fontId="2" fillId="2" borderId="6" xfId="0" applyFont="1" applyFill="1" applyBorder="1"/>
    <xf numFmtId="0" fontId="2" fillId="0" borderId="0" xfId="0" applyFont="1" applyAlignment="1">
      <alignment vertical="center"/>
    </xf>
    <xf numFmtId="0" fontId="7" fillId="2" borderId="2" xfId="0" applyFont="1" applyFill="1" applyBorder="1" applyAlignment="1">
      <alignment horizontal="center" vertical="center" wrapText="1"/>
    </xf>
    <xf numFmtId="0" fontId="7" fillId="2" borderId="1" xfId="0" applyFont="1" applyFill="1" applyBorder="1" applyAlignment="1">
      <alignment horizontal="center" vertical="center"/>
    </xf>
    <xf numFmtId="3" fontId="3" fillId="0" borderId="2" xfId="0" applyNumberFormat="1" applyFont="1" applyFill="1" applyBorder="1" applyAlignment="1">
      <alignment horizontal="center" vertical="center" wrapText="1"/>
    </xf>
    <xf numFmtId="0" fontId="2" fillId="0" borderId="2" xfId="0" applyFont="1" applyBorder="1" applyAlignment="1">
      <alignment vertical="center" wrapText="1"/>
    </xf>
    <xf numFmtId="0" fontId="1" fillId="0" borderId="2" xfId="0" applyFont="1" applyFill="1" applyBorder="1" applyAlignment="1">
      <alignment vertical="center" wrapText="1"/>
    </xf>
    <xf numFmtId="0" fontId="7" fillId="2" borderId="2" xfId="0" applyFont="1" applyFill="1" applyBorder="1" applyAlignment="1">
      <alignment horizontal="center" vertical="center" wrapText="1"/>
    </xf>
    <xf numFmtId="0" fontId="1" fillId="0" borderId="2" xfId="0" applyFont="1" applyFill="1" applyBorder="1" applyAlignment="1">
      <alignment horizontal="justify" vertical="center" wrapText="1"/>
    </xf>
    <xf numFmtId="0" fontId="12" fillId="3" borderId="2" xfId="0" applyFont="1" applyFill="1" applyBorder="1" applyAlignment="1">
      <alignment horizontal="justify" vertical="center" wrapText="1"/>
    </xf>
    <xf numFmtId="164" fontId="13" fillId="0" borderId="2" xfId="0" applyNumberFormat="1" applyFont="1" applyBorder="1" applyAlignment="1">
      <alignment horizontal="justify" vertical="center" wrapText="1"/>
    </xf>
    <xf numFmtId="49" fontId="2" fillId="0" borderId="2" xfId="0" applyNumberFormat="1" applyFont="1" applyBorder="1" applyAlignment="1">
      <alignment horizontal="center" vertical="center" wrapText="1"/>
    </xf>
    <xf numFmtId="165" fontId="1" fillId="0" borderId="2" xfId="0" applyNumberFormat="1" applyFont="1" applyFill="1" applyBorder="1" applyAlignment="1">
      <alignment horizontal="center" vertical="center" wrapText="1"/>
    </xf>
    <xf numFmtId="165" fontId="12" fillId="3" borderId="2" xfId="108" applyNumberFormat="1" applyFont="1" applyFill="1" applyBorder="1" applyAlignment="1">
      <alignment horizontal="center" vertical="center" wrapText="1"/>
    </xf>
    <xf numFmtId="0" fontId="9" fillId="2" borderId="3" xfId="0" applyFont="1" applyFill="1" applyBorder="1" applyAlignment="1">
      <alignment horizontal="center" vertical="center"/>
    </xf>
    <xf numFmtId="0" fontId="10" fillId="2" borderId="2" xfId="0" applyFont="1" applyFill="1" applyBorder="1" applyAlignment="1">
      <alignment horizontal="center" vertical="center"/>
    </xf>
    <xf numFmtId="165" fontId="9" fillId="2" borderId="2" xfId="108" applyNumberFormat="1" applyFont="1" applyFill="1" applyBorder="1" applyAlignment="1">
      <alignment horizontal="center" vertical="center"/>
    </xf>
    <xf numFmtId="3" fontId="3" fillId="4" borderId="2" xfId="0" applyNumberFormat="1" applyFont="1" applyFill="1" applyBorder="1" applyAlignment="1">
      <alignment horizontal="center" vertical="center" wrapText="1"/>
    </xf>
    <xf numFmtId="164" fontId="2" fillId="0" borderId="2" xfId="0" applyNumberFormat="1" applyFont="1" applyBorder="1" applyAlignment="1">
      <alignment horizontal="center" vertical="center" wrapText="1"/>
    </xf>
    <xf numFmtId="164" fontId="2" fillId="4" borderId="1" xfId="0" applyNumberFormat="1" applyFont="1" applyFill="1" applyBorder="1" applyAlignment="1">
      <alignment horizontal="justify" vertical="center" wrapText="1"/>
    </xf>
    <xf numFmtId="0" fontId="2" fillId="2" borderId="5" xfId="0" applyFont="1" applyFill="1" applyBorder="1" applyAlignment="1">
      <alignment horizontal="left"/>
    </xf>
    <xf numFmtId="0" fontId="2" fillId="0" borderId="1" xfId="0" applyFont="1" applyBorder="1" applyAlignment="1">
      <alignment horizontal="justify" vertical="center" wrapText="1"/>
    </xf>
    <xf numFmtId="0" fontId="1" fillId="0" borderId="1" xfId="0" applyFont="1" applyFill="1" applyBorder="1" applyAlignment="1">
      <alignment horizontal="justify" vertical="center" wrapText="1"/>
    </xf>
    <xf numFmtId="0" fontId="12" fillId="3" borderId="1" xfId="0" applyFont="1" applyFill="1" applyBorder="1" applyAlignment="1">
      <alignment horizontal="justify" vertical="center" wrapText="1"/>
    </xf>
    <xf numFmtId="164" fontId="0" fillId="4" borderId="1" xfId="0" applyNumberFormat="1" applyFont="1" applyFill="1" applyBorder="1" applyAlignment="1">
      <alignment horizontal="center" vertical="center" wrapText="1"/>
    </xf>
    <xf numFmtId="164" fontId="13" fillId="4" borderId="1" xfId="0" applyNumberFormat="1" applyFont="1" applyFill="1" applyBorder="1" applyAlignment="1">
      <alignment horizontal="justify" vertical="center" wrapText="1"/>
    </xf>
    <xf numFmtId="164" fontId="2"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165" fontId="1"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9" fontId="2" fillId="0" borderId="1" xfId="0" applyNumberFormat="1" applyFont="1" applyBorder="1" applyAlignment="1">
      <alignment horizontal="center" vertical="center"/>
    </xf>
    <xf numFmtId="165" fontId="12" fillId="3" borderId="1" xfId="108" applyNumberFormat="1"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3" fontId="3" fillId="4" borderId="1" xfId="0" applyNumberFormat="1" applyFont="1" applyFill="1" applyBorder="1" applyAlignment="1">
      <alignment horizontal="center" vertical="center" wrapText="1"/>
    </xf>
    <xf numFmtId="1" fontId="8" fillId="0" borderId="2" xfId="0" applyNumberFormat="1" applyFont="1" applyBorder="1" applyAlignment="1">
      <alignment horizontal="center" vertical="center"/>
    </xf>
    <xf numFmtId="164" fontId="0" fillId="4" borderId="1" xfId="0" applyNumberFormat="1" applyFont="1" applyFill="1" applyBorder="1" applyAlignment="1">
      <alignment horizontal="justify" vertical="center" wrapText="1"/>
    </xf>
    <xf numFmtId="165" fontId="14" fillId="0" borderId="1" xfId="0" applyNumberFormat="1" applyFont="1" applyFill="1" applyBorder="1" applyAlignment="1">
      <alignment horizontal="center" vertical="center" wrapText="1"/>
    </xf>
    <xf numFmtId="0" fontId="11" fillId="0" borderId="0" xfId="0" applyFont="1" applyAlignment="1">
      <alignment horizontal="center" vertical="center" wrapText="1"/>
    </xf>
    <xf numFmtId="0" fontId="11" fillId="0" borderId="6" xfId="0" applyFont="1" applyBorder="1" applyAlignment="1">
      <alignment horizontal="center" vertical="center" wrapText="1"/>
    </xf>
    <xf numFmtId="0" fontId="8" fillId="0" borderId="0" xfId="0" applyFont="1" applyAlignment="1">
      <alignment horizontal="center" vertical="center"/>
    </xf>
    <xf numFmtId="0" fontId="8" fillId="0" borderId="6" xfId="0" applyFont="1" applyBorder="1" applyAlignment="1">
      <alignment horizontal="center" vertical="center"/>
    </xf>
    <xf numFmtId="0" fontId="7" fillId="2" borderId="4"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3" xfId="0" applyFont="1" applyFill="1" applyBorder="1" applyAlignment="1">
      <alignment horizontal="center" vertical="center"/>
    </xf>
    <xf numFmtId="0" fontId="2" fillId="2" borderId="5" xfId="0" applyFont="1" applyFill="1" applyBorder="1" applyAlignment="1">
      <alignment horizontal="center"/>
    </xf>
    <xf numFmtId="0" fontId="2" fillId="2" borderId="3" xfId="0" applyFont="1" applyFill="1" applyBorder="1" applyAlignment="1">
      <alignment horizontal="center"/>
    </xf>
    <xf numFmtId="0" fontId="7" fillId="2" borderId="2"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2" fillId="0" borderId="0" xfId="0" applyFont="1" applyFill="1" applyBorder="1"/>
  </cellXfs>
  <cellStyles count="109">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Moneda" xfId="108" builtinId="4"/>
    <cellStyle name="Normal" xfId="0" builtinId="0"/>
    <cellStyle name="Porcentaje" xfId="107" builtinId="5"/>
  </cellStyles>
  <dxfs count="6">
    <dxf>
      <font>
        <b/>
        <i val="0"/>
        <color theme="0"/>
      </font>
      <fill>
        <patternFill>
          <bgColor rgb="FFFF714F"/>
        </patternFill>
      </fill>
    </dxf>
    <dxf>
      <font>
        <b/>
        <i val="0"/>
        <color theme="1" tint="0.24994659260841701"/>
      </font>
      <fill>
        <patternFill>
          <bgColor rgb="FFFFFF65"/>
        </patternFill>
      </fill>
    </dxf>
    <dxf>
      <font>
        <b/>
        <i val="0"/>
        <color theme="1" tint="0.24994659260841701"/>
      </font>
      <fill>
        <patternFill>
          <bgColor rgb="FF92D050"/>
        </patternFill>
      </fill>
    </dxf>
    <dxf>
      <font>
        <b/>
        <i val="0"/>
        <color theme="0"/>
      </font>
      <fill>
        <patternFill>
          <bgColor rgb="FFFF714F"/>
        </patternFill>
      </fill>
    </dxf>
    <dxf>
      <font>
        <b/>
        <i val="0"/>
        <color theme="1" tint="0.24994659260841701"/>
      </font>
      <fill>
        <patternFill>
          <bgColor rgb="FFFFFF65"/>
        </patternFill>
      </fill>
    </dxf>
    <dxf>
      <font>
        <b/>
        <i val="0"/>
        <color theme="1" tint="0.24994659260841701"/>
      </font>
      <fill>
        <patternFill>
          <bgColor rgb="FF92D050"/>
        </patternFill>
      </fill>
    </dxf>
  </dxfs>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5</xdr:col>
      <xdr:colOff>821531</xdr:colOff>
      <xdr:row>0</xdr:row>
      <xdr:rowOff>23811</xdr:rowOff>
    </xdr:from>
    <xdr:to>
      <xdr:col>6</xdr:col>
      <xdr:colOff>626815</xdr:colOff>
      <xdr:row>2</xdr:row>
      <xdr:rowOff>166687</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72625" y="23811"/>
          <a:ext cx="1809502" cy="53578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24"/>
  <sheetViews>
    <sheetView showGridLines="0" tabSelected="1" zoomScale="50" zoomScaleNormal="50" zoomScaleSheetLayoutView="51" workbookViewId="0">
      <pane xSplit="4" ySplit="5" topLeftCell="K6" activePane="bottomRight" state="frozen"/>
      <selection pane="topRight" activeCell="E1" sqref="E1"/>
      <selection pane="bottomLeft" activeCell="A6" sqref="A6"/>
      <selection pane="bottomRight" activeCell="S9" sqref="S9"/>
    </sheetView>
  </sheetViews>
  <sheetFormatPr baseColWidth="10" defaultColWidth="11" defaultRowHeight="15" x14ac:dyDescent="0.25"/>
  <cols>
    <col min="1" max="1" width="23" style="10" customWidth="1"/>
    <col min="2" max="3" width="23" style="1" customWidth="1"/>
    <col min="4" max="4" width="45.59765625" style="1" customWidth="1"/>
    <col min="5" max="5" width="35.5" style="1" customWidth="1"/>
    <col min="6" max="6" width="26.296875" style="1" customWidth="1"/>
    <col min="7" max="8" width="38.8984375" style="1" customWidth="1"/>
    <col min="9" max="10" width="14.8984375" style="1" customWidth="1"/>
    <col min="11" max="11" width="20" style="1" customWidth="1"/>
    <col min="12" max="13" width="17.5" style="1" customWidth="1"/>
    <col min="14" max="14" width="16.59765625" style="1" customWidth="1"/>
    <col min="15" max="24" width="24.69921875" style="1" customWidth="1"/>
    <col min="25" max="25" width="21" style="1" customWidth="1"/>
    <col min="26" max="26" width="23.19921875" style="1" customWidth="1"/>
    <col min="27" max="27" width="19.09765625" style="1" customWidth="1"/>
    <col min="28" max="28" width="18.19921875" style="1" customWidth="1"/>
    <col min="29" max="16384" width="11" style="1"/>
  </cols>
  <sheetData>
    <row r="1" spans="1:28" ht="15.75" customHeight="1" x14ac:dyDescent="0.25">
      <c r="A1" s="3" t="s">
        <v>18</v>
      </c>
      <c r="F1" s="66" t="s">
        <v>38</v>
      </c>
      <c r="G1" s="66"/>
      <c r="H1" s="66"/>
      <c r="I1" s="66"/>
      <c r="J1" s="66"/>
      <c r="K1" s="66"/>
      <c r="L1" s="66"/>
      <c r="M1" s="66"/>
      <c r="N1" s="66"/>
      <c r="O1" s="66"/>
      <c r="P1" s="66"/>
      <c r="Q1" s="66"/>
      <c r="X1" s="68" t="s">
        <v>28</v>
      </c>
      <c r="Y1" s="68"/>
    </row>
    <row r="2" spans="1:28" ht="15" customHeight="1" x14ac:dyDescent="0.25">
      <c r="A2" s="20">
        <v>44286</v>
      </c>
      <c r="B2" s="19"/>
      <c r="F2" s="66"/>
      <c r="G2" s="66"/>
      <c r="H2" s="66"/>
      <c r="I2" s="66"/>
      <c r="J2" s="66"/>
      <c r="K2" s="66"/>
      <c r="L2" s="66"/>
      <c r="M2" s="66"/>
      <c r="N2" s="66"/>
      <c r="O2" s="66"/>
      <c r="P2" s="66"/>
      <c r="Q2" s="66"/>
      <c r="X2" s="68"/>
      <c r="Y2" s="68"/>
    </row>
    <row r="3" spans="1:28" ht="15" customHeight="1" x14ac:dyDescent="0.25">
      <c r="F3" s="67"/>
      <c r="G3" s="67"/>
      <c r="H3" s="67"/>
      <c r="I3" s="67"/>
      <c r="J3" s="67"/>
      <c r="K3" s="67"/>
      <c r="L3" s="67"/>
      <c r="M3" s="67"/>
      <c r="N3" s="67"/>
      <c r="O3" s="67"/>
      <c r="P3" s="67"/>
      <c r="Q3" s="67"/>
      <c r="X3" s="69"/>
      <c r="Y3" s="69"/>
    </row>
    <row r="4" spans="1:28" s="29" customFormat="1" ht="23.25" customHeight="1" x14ac:dyDescent="0.25">
      <c r="A4" s="70" t="s">
        <v>10</v>
      </c>
      <c r="B4" s="71"/>
      <c r="C4" s="71"/>
      <c r="D4" s="71"/>
      <c r="E4" s="71"/>
      <c r="F4" s="70" t="s">
        <v>11</v>
      </c>
      <c r="G4" s="71"/>
      <c r="H4" s="71"/>
      <c r="I4" s="71"/>
      <c r="J4" s="72"/>
      <c r="K4" s="70" t="s">
        <v>29</v>
      </c>
      <c r="L4" s="71"/>
      <c r="M4" s="72"/>
      <c r="N4" s="70" t="s">
        <v>26</v>
      </c>
      <c r="O4" s="71"/>
      <c r="P4" s="71"/>
      <c r="Q4" s="71"/>
      <c r="R4" s="71"/>
      <c r="S4" s="72"/>
      <c r="T4" s="70" t="s">
        <v>20</v>
      </c>
      <c r="U4" s="71"/>
      <c r="V4" s="71"/>
      <c r="W4" s="71"/>
      <c r="X4" s="72"/>
      <c r="Y4" s="76" t="s">
        <v>21</v>
      </c>
      <c r="Z4" s="76" t="s">
        <v>39</v>
      </c>
      <c r="AA4" s="75" t="s">
        <v>27</v>
      </c>
      <c r="AB4" s="75"/>
    </row>
    <row r="5" spans="1:28" ht="42" customHeight="1" x14ac:dyDescent="0.25">
      <c r="A5" s="31" t="s">
        <v>1</v>
      </c>
      <c r="B5" s="31" t="s">
        <v>6</v>
      </c>
      <c r="C5" s="31" t="s">
        <v>2</v>
      </c>
      <c r="D5" s="4" t="s">
        <v>7</v>
      </c>
      <c r="E5" s="30" t="s">
        <v>22</v>
      </c>
      <c r="F5" s="5" t="s">
        <v>16</v>
      </c>
      <c r="G5" s="5" t="s">
        <v>3</v>
      </c>
      <c r="H5" s="5" t="s">
        <v>17</v>
      </c>
      <c r="I5" s="18" t="s">
        <v>24</v>
      </c>
      <c r="J5" s="18" t="s">
        <v>25</v>
      </c>
      <c r="K5" s="5" t="s">
        <v>4</v>
      </c>
      <c r="L5" s="5" t="s">
        <v>5</v>
      </c>
      <c r="M5" s="18" t="s">
        <v>0</v>
      </c>
      <c r="N5" s="4" t="s">
        <v>9</v>
      </c>
      <c r="O5" s="5" t="s">
        <v>12</v>
      </c>
      <c r="P5" s="5" t="s">
        <v>8</v>
      </c>
      <c r="Q5" s="35" t="s">
        <v>44</v>
      </c>
      <c r="R5" s="5" t="s">
        <v>13</v>
      </c>
      <c r="S5" s="5" t="s">
        <v>23</v>
      </c>
      <c r="T5" s="35" t="s">
        <v>12</v>
      </c>
      <c r="U5" s="35" t="s">
        <v>8</v>
      </c>
      <c r="V5" s="35" t="s">
        <v>44</v>
      </c>
      <c r="W5" s="35" t="s">
        <v>13</v>
      </c>
      <c r="X5" s="35" t="s">
        <v>45</v>
      </c>
      <c r="Y5" s="77"/>
      <c r="Z5" s="77"/>
      <c r="AA5" s="5" t="s">
        <v>14</v>
      </c>
      <c r="AB5" s="5" t="s">
        <v>15</v>
      </c>
    </row>
    <row r="6" spans="1:28" s="9" customFormat="1" ht="120.9" customHeight="1" x14ac:dyDescent="0.25">
      <c r="A6" s="33" t="s">
        <v>40</v>
      </c>
      <c r="B6" s="33" t="s">
        <v>41</v>
      </c>
      <c r="C6" s="34" t="s">
        <v>42</v>
      </c>
      <c r="D6" s="37" t="s">
        <v>31</v>
      </c>
      <c r="E6" s="36" t="s">
        <v>32</v>
      </c>
      <c r="F6" s="63">
        <v>20200680010073</v>
      </c>
      <c r="G6" s="38" t="s">
        <v>51</v>
      </c>
      <c r="H6" s="6" t="s">
        <v>43</v>
      </c>
      <c r="I6" s="46">
        <v>44197</v>
      </c>
      <c r="J6" s="46">
        <v>44561</v>
      </c>
      <c r="K6" s="32">
        <v>1</v>
      </c>
      <c r="L6" s="45">
        <v>1</v>
      </c>
      <c r="M6" s="2">
        <f>IF(L6/K6&gt;100%,100%,L6/K6)</f>
        <v>1</v>
      </c>
      <c r="N6" s="39">
        <v>2205352</v>
      </c>
      <c r="O6" s="40">
        <f>7000000000+1927500500</f>
        <v>8927500500</v>
      </c>
      <c r="P6" s="40">
        <v>0</v>
      </c>
      <c r="Q6" s="40">
        <v>0</v>
      </c>
      <c r="R6" s="40">
        <v>0</v>
      </c>
      <c r="S6" s="41">
        <f>SUM(O6:R6)</f>
        <v>8927500500</v>
      </c>
      <c r="T6" s="40">
        <f>2000000000+2887603948+1000000000</f>
        <v>5887603948</v>
      </c>
      <c r="U6" s="40">
        <v>0</v>
      </c>
      <c r="V6" s="40">
        <v>0</v>
      </c>
      <c r="W6" s="40">
        <v>0</v>
      </c>
      <c r="X6" s="41">
        <f>SUM(T6:W6)</f>
        <v>5887603948</v>
      </c>
      <c r="Y6" s="21">
        <f>IFERROR(X6/S6,"-")</f>
        <v>0.65949074413381437</v>
      </c>
      <c r="Z6" s="40">
        <f>2000000000+2887603948+1000000000</f>
        <v>5887603948</v>
      </c>
      <c r="AA6" s="7" t="s">
        <v>30</v>
      </c>
      <c r="AB6" s="8" t="s">
        <v>46</v>
      </c>
    </row>
    <row r="7" spans="1:28" s="9" customFormat="1" ht="145.80000000000001" customHeight="1" x14ac:dyDescent="0.25">
      <c r="A7" s="49" t="s">
        <v>40</v>
      </c>
      <c r="B7" s="49" t="s">
        <v>41</v>
      </c>
      <c r="C7" s="50" t="s">
        <v>42</v>
      </c>
      <c r="D7" s="51" t="s">
        <v>33</v>
      </c>
      <c r="E7" s="50" t="s">
        <v>34</v>
      </c>
      <c r="F7" s="52"/>
      <c r="G7" s="64" t="s">
        <v>50</v>
      </c>
      <c r="H7" s="47" t="s">
        <v>52</v>
      </c>
      <c r="I7" s="54">
        <v>44197</v>
      </c>
      <c r="J7" s="54">
        <v>44561</v>
      </c>
      <c r="K7" s="61">
        <v>1</v>
      </c>
      <c r="L7" s="62">
        <v>0</v>
      </c>
      <c r="M7" s="59">
        <f>IF(L7/K7&gt;100%,100%,L7/K7)</f>
        <v>0</v>
      </c>
      <c r="N7" s="55">
        <v>210530</v>
      </c>
      <c r="O7" s="56">
        <v>0</v>
      </c>
      <c r="P7" s="56">
        <v>0</v>
      </c>
      <c r="Q7" s="56">
        <v>0</v>
      </c>
      <c r="R7" s="56">
        <v>0</v>
      </c>
      <c r="S7" s="41">
        <f t="shared" ref="S7:S9" si="0">SUM(O7:R7)</f>
        <v>0</v>
      </c>
      <c r="T7" s="56">
        <v>0</v>
      </c>
      <c r="U7" s="56">
        <v>0</v>
      </c>
      <c r="V7" s="56">
        <v>0</v>
      </c>
      <c r="W7" s="56">
        <v>0</v>
      </c>
      <c r="X7" s="60">
        <f>SUM(T7:W7)</f>
        <v>0</v>
      </c>
      <c r="Y7" s="56" t="str">
        <f>IFERROR(X7/S7,"-")</f>
        <v>-</v>
      </c>
      <c r="Z7" s="56">
        <v>0</v>
      </c>
      <c r="AA7" s="57" t="s">
        <v>30</v>
      </c>
      <c r="AB7" s="58" t="s">
        <v>46</v>
      </c>
    </row>
    <row r="8" spans="1:28" s="9" customFormat="1" ht="196.8" customHeight="1" x14ac:dyDescent="0.25">
      <c r="A8" s="49" t="s">
        <v>40</v>
      </c>
      <c r="B8" s="49" t="s">
        <v>41</v>
      </c>
      <c r="C8" s="50" t="s">
        <v>42</v>
      </c>
      <c r="D8" s="51" t="s">
        <v>35</v>
      </c>
      <c r="E8" s="50" t="s">
        <v>36</v>
      </c>
      <c r="F8" s="63">
        <v>2021680010020</v>
      </c>
      <c r="G8" s="53" t="s">
        <v>49</v>
      </c>
      <c r="H8" s="47" t="s">
        <v>53</v>
      </c>
      <c r="I8" s="46">
        <v>44197</v>
      </c>
      <c r="J8" s="46">
        <v>44561</v>
      </c>
      <c r="K8" s="32">
        <v>1</v>
      </c>
      <c r="L8" s="45">
        <v>0</v>
      </c>
      <c r="M8" s="59">
        <f>IF(L8/K8&gt;100%,100%,L8/K8)</f>
        <v>0</v>
      </c>
      <c r="N8" s="55">
        <v>210530</v>
      </c>
      <c r="O8" s="65">
        <v>1555449996</v>
      </c>
      <c r="P8" s="56">
        <v>0</v>
      </c>
      <c r="Q8" s="56">
        <v>0</v>
      </c>
      <c r="R8" s="56">
        <v>0</v>
      </c>
      <c r="S8" s="41">
        <f t="shared" si="0"/>
        <v>1555449996</v>
      </c>
      <c r="T8" s="56">
        <v>0</v>
      </c>
      <c r="U8" s="56">
        <v>0</v>
      </c>
      <c r="V8" s="56">
        <v>0</v>
      </c>
      <c r="W8" s="56">
        <v>0</v>
      </c>
      <c r="X8" s="60">
        <f>SUM(T8:W8)</f>
        <v>0</v>
      </c>
      <c r="Y8" s="56">
        <f>IFERROR(X8/S8,"-")</f>
        <v>0</v>
      </c>
      <c r="Z8" s="56">
        <v>0</v>
      </c>
      <c r="AA8" s="57" t="s">
        <v>30</v>
      </c>
      <c r="AB8" s="58" t="s">
        <v>46</v>
      </c>
    </row>
    <row r="9" spans="1:28" s="9" customFormat="1" ht="153.6" customHeight="1" x14ac:dyDescent="0.25">
      <c r="A9" s="49" t="s">
        <v>40</v>
      </c>
      <c r="B9" s="49" t="s">
        <v>41</v>
      </c>
      <c r="C9" s="50" t="s">
        <v>42</v>
      </c>
      <c r="D9" s="51" t="s">
        <v>37</v>
      </c>
      <c r="E9" s="50" t="s">
        <v>47</v>
      </c>
      <c r="F9" s="52"/>
      <c r="G9" s="64" t="s">
        <v>48</v>
      </c>
      <c r="H9" s="47" t="s">
        <v>54</v>
      </c>
      <c r="I9" s="54">
        <v>44197</v>
      </c>
      <c r="J9" s="54">
        <v>44561</v>
      </c>
      <c r="K9" s="32">
        <v>1</v>
      </c>
      <c r="L9" s="45">
        <v>1</v>
      </c>
      <c r="M9" s="59">
        <f>IF(L9/K9&gt;100%,100%,L9/K9)</f>
        <v>1</v>
      </c>
      <c r="N9" s="55">
        <v>2205352</v>
      </c>
      <c r="O9" s="56">
        <f>300000000+300000000</f>
        <v>600000000</v>
      </c>
      <c r="P9" s="56">
        <v>0</v>
      </c>
      <c r="Q9" s="56">
        <v>0</v>
      </c>
      <c r="R9" s="56">
        <v>0</v>
      </c>
      <c r="S9" s="41">
        <f t="shared" si="0"/>
        <v>600000000</v>
      </c>
      <c r="T9" s="56">
        <v>0</v>
      </c>
      <c r="U9" s="56">
        <v>0</v>
      </c>
      <c r="V9" s="56">
        <v>0</v>
      </c>
      <c r="W9" s="56">
        <v>0</v>
      </c>
      <c r="X9" s="60">
        <f>SUM(T9:W9)</f>
        <v>0</v>
      </c>
      <c r="Y9" s="56">
        <v>0</v>
      </c>
      <c r="Z9" s="56">
        <v>0</v>
      </c>
      <c r="AA9" s="57" t="s">
        <v>30</v>
      </c>
      <c r="AB9" s="58" t="s">
        <v>46</v>
      </c>
    </row>
    <row r="10" spans="1:28" ht="27.75" customHeight="1" x14ac:dyDescent="0.25">
      <c r="A10" s="23"/>
      <c r="B10" s="24"/>
      <c r="C10" s="24"/>
      <c r="D10" s="48"/>
      <c r="E10" s="28"/>
      <c r="F10" s="73"/>
      <c r="G10" s="73"/>
      <c r="H10" s="73"/>
      <c r="I10" s="73"/>
      <c r="J10" s="73"/>
      <c r="K10" s="74"/>
      <c r="L10" s="42" t="s">
        <v>19</v>
      </c>
      <c r="M10" s="22">
        <f>AVERAGE(M6:M9)</f>
        <v>0.5</v>
      </c>
      <c r="N10" s="43"/>
      <c r="O10" s="44">
        <f>SUM(O6:O9)</f>
        <v>11082950496</v>
      </c>
      <c r="P10" s="44">
        <f t="shared" ref="P10:X10" si="1">SUM(P6:P9)</f>
        <v>0</v>
      </c>
      <c r="Q10" s="44">
        <f t="shared" si="1"/>
        <v>0</v>
      </c>
      <c r="R10" s="44">
        <f t="shared" si="1"/>
        <v>0</v>
      </c>
      <c r="S10" s="44">
        <f>SUM(S6:S9)</f>
        <v>11082950496</v>
      </c>
      <c r="T10" s="44">
        <f t="shared" si="1"/>
        <v>5887603948</v>
      </c>
      <c r="U10" s="44">
        <f t="shared" si="1"/>
        <v>0</v>
      </c>
      <c r="V10" s="44">
        <f t="shared" si="1"/>
        <v>0</v>
      </c>
      <c r="W10" s="44">
        <f t="shared" si="1"/>
        <v>0</v>
      </c>
      <c r="X10" s="44">
        <f t="shared" si="1"/>
        <v>5887603948</v>
      </c>
      <c r="Y10" s="25">
        <f>IFERROR(X10/S10,"-")</f>
        <v>0.53123073590601377</v>
      </c>
      <c r="Z10" s="44">
        <f>SUM(Z6:Z9)</f>
        <v>5887603948</v>
      </c>
      <c r="AA10" s="26"/>
      <c r="AB10" s="27"/>
    </row>
    <row r="11" spans="1:28" s="12" customFormat="1" x14ac:dyDescent="0.25">
      <c r="A11" s="13"/>
      <c r="B11" s="14"/>
      <c r="C11" s="14"/>
      <c r="D11" s="14"/>
      <c r="E11" s="14"/>
      <c r="G11" s="15"/>
      <c r="I11" s="15"/>
      <c r="J11" s="15"/>
      <c r="K11" s="15"/>
      <c r="L11" s="16"/>
      <c r="M11" s="16"/>
      <c r="N11" s="15"/>
    </row>
    <row r="12" spans="1:28" s="12" customFormat="1" x14ac:dyDescent="0.25">
      <c r="A12" s="13"/>
      <c r="B12" s="14"/>
      <c r="C12" s="14"/>
      <c r="D12" s="14"/>
      <c r="E12" s="14"/>
      <c r="G12" s="15"/>
      <c r="H12" s="15"/>
      <c r="I12" s="15"/>
      <c r="J12" s="15"/>
      <c r="K12" s="15"/>
      <c r="L12" s="16"/>
      <c r="M12" s="16"/>
      <c r="N12" s="15"/>
    </row>
    <row r="13" spans="1:28" s="12" customFormat="1" x14ac:dyDescent="0.25">
      <c r="A13" s="13"/>
      <c r="B13" s="14"/>
      <c r="C13" s="14"/>
      <c r="D13" s="14"/>
      <c r="G13" s="15"/>
      <c r="H13" s="15"/>
      <c r="I13" s="15"/>
      <c r="J13" s="15"/>
      <c r="K13" s="15"/>
      <c r="L13" s="16"/>
      <c r="M13" s="16"/>
      <c r="N13" s="15"/>
      <c r="R13" s="78"/>
    </row>
    <row r="14" spans="1:28" s="12" customFormat="1" x14ac:dyDescent="0.25">
      <c r="A14" s="13"/>
      <c r="B14" s="14"/>
      <c r="C14" s="14"/>
      <c r="D14" s="14"/>
      <c r="G14" s="15"/>
      <c r="H14" s="15"/>
      <c r="I14" s="15"/>
      <c r="J14" s="15"/>
      <c r="K14" s="15"/>
      <c r="L14" s="16"/>
      <c r="M14" s="16"/>
      <c r="N14" s="15"/>
    </row>
    <row r="15" spans="1:28" s="12" customFormat="1" x14ac:dyDescent="0.25">
      <c r="A15" s="13"/>
      <c r="B15" s="14"/>
      <c r="C15" s="14"/>
      <c r="D15" s="14"/>
      <c r="G15" s="15"/>
      <c r="H15" s="15"/>
      <c r="I15" s="15"/>
      <c r="J15" s="15"/>
      <c r="K15" s="15"/>
      <c r="L15" s="16"/>
      <c r="M15" s="16"/>
      <c r="N15" s="15"/>
    </row>
    <row r="16" spans="1:28" s="12" customFormat="1" x14ac:dyDescent="0.25">
      <c r="A16" s="13"/>
      <c r="B16" s="14"/>
      <c r="C16" s="14"/>
      <c r="D16" s="14"/>
      <c r="G16" s="15"/>
      <c r="H16" s="15"/>
      <c r="I16" s="15"/>
      <c r="J16" s="15"/>
      <c r="K16" s="15"/>
      <c r="L16" s="16"/>
      <c r="M16" s="16"/>
      <c r="N16" s="15"/>
    </row>
    <row r="17" spans="1:14" s="12" customFormat="1" x14ac:dyDescent="0.25">
      <c r="A17" s="13"/>
      <c r="B17" s="14"/>
      <c r="C17" s="14"/>
      <c r="D17" s="14"/>
      <c r="E17" s="14"/>
      <c r="G17" s="15"/>
      <c r="H17" s="15"/>
      <c r="I17" s="15"/>
      <c r="J17" s="15"/>
      <c r="K17" s="15"/>
      <c r="L17" s="16"/>
      <c r="M17" s="16"/>
      <c r="N17" s="15"/>
    </row>
    <row r="18" spans="1:14" s="12" customFormat="1" x14ac:dyDescent="0.25">
      <c r="A18" s="11"/>
    </row>
    <row r="19" spans="1:14" s="12" customFormat="1" x14ac:dyDescent="0.25">
      <c r="A19" s="11"/>
    </row>
    <row r="20" spans="1:14" s="12" customFormat="1" x14ac:dyDescent="0.25">
      <c r="A20" s="11"/>
    </row>
    <row r="21" spans="1:14" s="12" customFormat="1" x14ac:dyDescent="0.25">
      <c r="A21" s="13"/>
      <c r="B21" s="14"/>
      <c r="C21" s="14"/>
      <c r="D21" s="14"/>
      <c r="E21" s="14"/>
      <c r="G21" s="15"/>
      <c r="H21" s="15"/>
      <c r="I21" s="15"/>
      <c r="J21" s="15"/>
      <c r="K21" s="15"/>
      <c r="L21" s="17"/>
      <c r="M21" s="17"/>
      <c r="N21" s="15"/>
    </row>
    <row r="22" spans="1:14" s="12" customFormat="1" x14ac:dyDescent="0.25">
      <c r="A22" s="11"/>
    </row>
    <row r="23" spans="1:14" s="12" customFormat="1" x14ac:dyDescent="0.25">
      <c r="A23" s="11"/>
    </row>
    <row r="24" spans="1:14" s="12" customFormat="1" x14ac:dyDescent="0.25">
      <c r="A24" s="11"/>
    </row>
  </sheetData>
  <mergeCells count="11">
    <mergeCell ref="AA4:AB4"/>
    <mergeCell ref="F4:J4"/>
    <mergeCell ref="K4:M4"/>
    <mergeCell ref="Z4:Z5"/>
    <mergeCell ref="Y4:Y5"/>
    <mergeCell ref="F1:Q3"/>
    <mergeCell ref="X1:Y3"/>
    <mergeCell ref="T4:X4"/>
    <mergeCell ref="F10:K10"/>
    <mergeCell ref="A4:E4"/>
    <mergeCell ref="N4:S4"/>
  </mergeCells>
  <conditionalFormatting sqref="M6">
    <cfRule type="cellIs" dxfId="5" priority="10" operator="between">
      <formula>0.67</formula>
      <formula>1</formula>
    </cfRule>
    <cfRule type="cellIs" dxfId="4" priority="11" operator="between">
      <formula>0.34</formula>
      <formula>0.66</formula>
    </cfRule>
    <cfRule type="cellIs" dxfId="3" priority="12" operator="between">
      <formula>0</formula>
      <formula>0.33</formula>
    </cfRule>
  </conditionalFormatting>
  <conditionalFormatting sqref="M7:M9">
    <cfRule type="cellIs" dxfId="2" priority="7" operator="between">
      <formula>0.67</formula>
      <formula>1</formula>
    </cfRule>
    <cfRule type="cellIs" dxfId="1" priority="8" operator="between">
      <formula>0.34</formula>
      <formula>0.66</formula>
    </cfRule>
    <cfRule type="cellIs" dxfId="0" priority="9" operator="between">
      <formula>0</formula>
      <formula>0.33</formula>
    </cfRule>
  </conditionalFormatting>
  <pageMargins left="0.23622047244094491" right="0.23622047244094491" top="0.74803149606299213" bottom="0.74803149606299213" header="0.31496062992125984" footer="0.31496062992125984"/>
  <pageSetup paperSize="14" scale="2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2021</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Cindy Sarmiento</cp:lastModifiedBy>
  <cp:lastPrinted>2021-04-08T23:23:02Z</cp:lastPrinted>
  <dcterms:created xsi:type="dcterms:W3CDTF">2008-07-08T21:30:46Z</dcterms:created>
  <dcterms:modified xsi:type="dcterms:W3CDTF">2021-04-20T13:53:38Z</dcterms:modified>
</cp:coreProperties>
</file>