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C770C696-7998-4D3C-A102-9F7AF764B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6" i="1"/>
  <c r="N15" i="1"/>
  <c r="N13" i="1"/>
  <c r="N11" i="1"/>
  <c r="N9" i="1"/>
  <c r="AA13" i="1" l="1"/>
  <c r="AA11" i="1"/>
  <c r="U15" i="1"/>
  <c r="U13" i="1"/>
  <c r="U11" i="1"/>
  <c r="U9" i="1"/>
  <c r="U16" i="1"/>
  <c r="A17" i="1" a="1"/>
  <c r="A17" i="1" s="1"/>
  <c r="AA16" i="1"/>
  <c r="AA15" i="1"/>
  <c r="AA9" i="1"/>
  <c r="P17" i="1"/>
  <c r="Q17" i="1"/>
  <c r="R17" i="1"/>
  <c r="S17" i="1"/>
  <c r="T17" i="1"/>
  <c r="AC17" i="1"/>
  <c r="Z17" i="1"/>
  <c r="Y17" i="1"/>
  <c r="X17" i="1"/>
  <c r="W17" i="1"/>
  <c r="V17" i="1"/>
  <c r="AB9" i="1" l="1"/>
  <c r="AA17" i="1"/>
  <c r="U17" i="1"/>
  <c r="AB17" i="1" s="1"/>
  <c r="AB16" i="1"/>
  <c r="AB15" i="1"/>
  <c r="AB13" i="1"/>
  <c r="AB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<sst xmlns="http://schemas.openxmlformats.org/spreadsheetml/2006/main" count="119" uniqueCount="79">
  <si>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</si>
  <si>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</si>
  <si>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</si>
  <si>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</si>
  <si>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</si>
  <si>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</si>
  <si>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</si>
  <si>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</si>
  <si>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</si>
  <si>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</si>
  <si>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</si>
  <si>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</si>
  <si>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</si>
  <si>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</si>
  <si>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</si>
  <si>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</si>
  <si>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</si>
  <si>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</si>
  <si>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</si>
  <si>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</si>
  <si>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</si>
  <si>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</si>
  <si>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</si>
  <si>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</si>
  <si>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</si>
  <si>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</si>
  <si>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</si>
  <si>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</si>
  <si>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</si>
  <si>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</si>
  <si>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</si>
  <si>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</si>
  <si>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</si>
  <si>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</si>
  <si>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</si>
  <si>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</si>
  <si>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</si>
  <si>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</si>
  <si>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</si>
  <si>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</si>
  <si>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</si>
  <si>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</si>
  <si>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</si>
  <si>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</si>
  <si>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</si>
  <si>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</si>
  <si>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</si>
  <si>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</si>
  <si>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</si>
  <si>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</si>
  <si>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</si>
  <si>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</si>
  <si>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</si>
  <si>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</si>
  <si>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</si>
  <si>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</si>
  <si>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</si>
  <si>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</si>
  <si>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</si>
  <si>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</si>
  <si>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</si>
  <si>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</si>
  <si>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</si>
  <si>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</si>
  <si>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2.3.2.02.02.005.4001042.201 $442.700.000
2.3.2.02.02.009.4001042.201   $88.900.000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</si>
  <si>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</si>
  <si>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</si>
  <si>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</si>
  <si>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</si>
  <si>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</si>
  <si>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</si>
  <si>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</si>
  <si>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2.3.2.02.02.005.4001031.201 $830.991.561
2.3.2.02.02.009.4001031.201 $148.500.000</t>
  </si>
  <si>
    <t>2.3.2.02.02.009.4103050.201 $455.300.000
2.3.2.02.02.009.4103052.201   $63.500.000</t>
  </si>
  <si>
    <t>2.3.2.02.02.005.4001031.201 </t>
  </si>
  <si>
    <t>2.3.2.02.02.009.4001042.201 </t>
  </si>
  <si>
    <t>Realizar 242 mejoramientos urbanos.(Casa Digna, Vida Digna 2022)</t>
  </si>
  <si>
    <t>Pendiente por incluir en proyecto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</si>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</sst>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_(&quot;$&quot;* #,##0.00_);_(&quot;$&quot;* \(#,##0.00\);_(&quot;$&quot;* &quot;-&quot;??_);_(@_)"/>
    <numFmt numFmtId="169" formatCode="_-&quot;$&quot;\ * #,##0.0_-;\-&quot;$&quot;\ * #,##0.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100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10" fontId="3" fillId="3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justify" vertical="center" wrapText="1"/>
    </xf>
    <xf numFmtId="1" fontId="4" fillId="0" borderId="2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9" fontId="2" fillId="3" borderId="1" xfId="3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165" fontId="2" fillId="2" borderId="1" xfId="3" applyNumberFormat="1" applyFont="1" applyFill="1" applyBorder="1" applyAlignment="1">
      <alignment horizontal="right" vertical="center" wrapText="1"/>
    </xf>
    <xf numFmtId="165" fontId="4" fillId="0" borderId="0" xfId="2" applyNumberFormat="1" applyFont="1" applyAlignment="1">
      <alignment horizontal="right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0" fontId="10" fillId="3" borderId="2" xfId="1" applyFont="1" applyFill="1" applyBorder="1" applyAlignment="1">
      <alignment vertical="center" wrapText="1"/>
    </xf>
    <xf numFmtId="166" fontId="3" fillId="3" borderId="1" xfId="3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5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2" xfId="11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540673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zoomScale="70" zoomScaleNormal="70" workbookViewId="0">
      <selection activeCell="P9" sqref="P9"/>
    </sheetView>
  </sheetViews>
  <sheetFormatPr baseColWidth="10" defaultColWidth="12.85546875" defaultRowHeight="14.25" x14ac:dyDescent="0.2"/>
  <cols>
    <col min="1" max="1" width="8" style="21" customWidth="1"/>
    <col min="2" max="2" width="22.5703125" style="21" customWidth="1"/>
    <col min="3" max="3" width="21.140625" style="21" customWidth="1"/>
    <col min="4" max="4" width="17.42578125" style="21" customWidth="1"/>
    <col min="5" max="6" width="47.28515625" style="21" customWidth="1"/>
    <col min="7" max="7" width="19.28515625" style="21" customWidth="1"/>
    <col min="8" max="8" width="55.140625" style="21" customWidth="1"/>
    <col min="9" max="9" width="35.140625" style="21" customWidth="1"/>
    <col min="10" max="10" width="15.28515625" style="21" customWidth="1"/>
    <col min="11" max="11" width="15.7109375" style="21" customWidth="1"/>
    <col min="12" max="12" width="17" style="21" customWidth="1"/>
    <col min="13" max="13" width="14.85546875" style="21" customWidth="1"/>
    <col min="14" max="14" width="12.85546875" style="21" customWidth="1"/>
    <col min="15" max="15" width="42.140625" style="21" customWidth="1"/>
    <col min="16" max="16" width="26.5703125" style="21" customWidth="1"/>
    <col min="17" max="18" width="19.28515625" style="21" customWidth="1"/>
    <col min="19" max="19" width="23.140625" style="21" customWidth="1"/>
    <col min="20" max="20" width="22.28515625" style="21" customWidth="1"/>
    <col min="21" max="21" width="27" style="37" customWidth="1"/>
    <col min="22" max="26" width="18.28515625" style="21" customWidth="1"/>
    <col min="27" max="27" width="22" style="21" customWidth="1"/>
    <col min="28" max="28" width="15.7109375" style="21" customWidth="1"/>
    <col min="29" max="29" width="19.28515625" style="21" customWidth="1"/>
    <col min="30" max="31" width="17.5703125" style="21" customWidth="1"/>
    <col min="32" max="16384" width="12.85546875" style="21"/>
  </cols>
  <sheetData>
    <row r="1" spans="1:31" ht="15" x14ac:dyDescent="0.2">
      <c r="A1" s="71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4" t="s">
        <v>68</v>
      </c>
      <c r="AD1" s="74"/>
      <c r="AE1" s="74"/>
    </row>
    <row r="2" spans="1:31" ht="15" x14ac:dyDescent="0.2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4" t="s">
        <v>1</v>
      </c>
      <c r="AD2" s="74"/>
      <c r="AE2" s="74"/>
    </row>
    <row r="3" spans="1:31" ht="15" x14ac:dyDescent="0.2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4" t="s">
        <v>2</v>
      </c>
      <c r="AD3" s="74"/>
      <c r="AE3" s="74"/>
    </row>
    <row r="4" spans="1:31" ht="15" x14ac:dyDescent="0.2">
      <c r="A4" s="71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 t="s">
        <v>3</v>
      </c>
      <c r="AD4" s="74"/>
      <c r="AE4" s="74"/>
    </row>
    <row r="5" spans="1:31" ht="15" customHeight="1" x14ac:dyDescent="0.2">
      <c r="A5" s="76" t="s">
        <v>4</v>
      </c>
      <c r="B5" s="76"/>
      <c r="C5" s="76"/>
      <c r="D5" s="78">
        <v>44747</v>
      </c>
      <c r="E5" s="79"/>
      <c r="F5" s="79"/>
      <c r="G5" s="80"/>
      <c r="H5" s="41"/>
      <c r="I5" s="41"/>
      <c r="J5" s="41"/>
      <c r="K5" s="41"/>
      <c r="L5" s="41"/>
      <c r="M5" s="22"/>
      <c r="N5" s="22"/>
      <c r="O5" s="22"/>
      <c r="P5" s="22"/>
      <c r="Q5" s="22"/>
      <c r="R5" s="22"/>
      <c r="S5" s="22"/>
      <c r="T5" s="22"/>
      <c r="U5" s="35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1" s="37" customFormat="1" ht="16.350000000000001" customHeight="1" x14ac:dyDescent="0.25">
      <c r="A6" s="76" t="s">
        <v>5</v>
      </c>
      <c r="B6" s="76"/>
      <c r="C6" s="76"/>
      <c r="D6" s="81">
        <v>44742</v>
      </c>
      <c r="E6" s="82"/>
      <c r="F6" s="82"/>
      <c r="G6" s="83"/>
      <c r="H6" s="42"/>
      <c r="I6" s="42"/>
      <c r="J6" s="42"/>
      <c r="K6" s="42"/>
      <c r="L6" s="42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</row>
    <row r="7" spans="1:31" ht="15" x14ac:dyDescent="0.2">
      <c r="A7" s="43"/>
      <c r="B7" s="77" t="s">
        <v>6</v>
      </c>
      <c r="C7" s="77"/>
      <c r="D7" s="77"/>
      <c r="E7" s="77"/>
      <c r="F7" s="77"/>
      <c r="G7" s="77" t="s">
        <v>7</v>
      </c>
      <c r="H7" s="77"/>
      <c r="I7" s="77"/>
      <c r="J7" s="77"/>
      <c r="K7" s="77"/>
      <c r="L7" s="77" t="s">
        <v>8</v>
      </c>
      <c r="M7" s="77"/>
      <c r="N7" s="77"/>
      <c r="O7" s="77" t="s">
        <v>9</v>
      </c>
      <c r="P7" s="77"/>
      <c r="Q7" s="77"/>
      <c r="R7" s="77"/>
      <c r="S7" s="77"/>
      <c r="T7" s="77"/>
      <c r="U7" s="77"/>
      <c r="V7" s="77" t="s">
        <v>10</v>
      </c>
      <c r="W7" s="77"/>
      <c r="X7" s="77"/>
      <c r="Y7" s="77"/>
      <c r="Z7" s="77"/>
      <c r="AA7" s="77"/>
      <c r="AB7" s="75" t="s">
        <v>11</v>
      </c>
      <c r="AC7" s="75" t="s">
        <v>12</v>
      </c>
      <c r="AD7" s="75" t="s">
        <v>13</v>
      </c>
      <c r="AE7" s="75"/>
    </row>
    <row r="8" spans="1:31" ht="45" x14ac:dyDescent="0.2">
      <c r="A8" s="31" t="s">
        <v>14</v>
      </c>
      <c r="B8" s="32" t="s">
        <v>15</v>
      </c>
      <c r="C8" s="31" t="s">
        <v>16</v>
      </c>
      <c r="D8" s="31" t="s">
        <v>17</v>
      </c>
      <c r="E8" s="31" t="s">
        <v>18</v>
      </c>
      <c r="F8" s="32" t="s">
        <v>19</v>
      </c>
      <c r="G8" s="32" t="s">
        <v>20</v>
      </c>
      <c r="H8" s="32" t="s">
        <v>21</v>
      </c>
      <c r="I8" s="32" t="s">
        <v>22</v>
      </c>
      <c r="J8" s="32" t="s">
        <v>23</v>
      </c>
      <c r="K8" s="32" t="s">
        <v>24</v>
      </c>
      <c r="L8" s="32" t="s">
        <v>25</v>
      </c>
      <c r="M8" s="32" t="s">
        <v>26</v>
      </c>
      <c r="N8" s="32" t="s">
        <v>27</v>
      </c>
      <c r="O8" s="31" t="s">
        <v>28</v>
      </c>
      <c r="P8" s="32" t="s">
        <v>29</v>
      </c>
      <c r="Q8" s="32" t="s">
        <v>30</v>
      </c>
      <c r="R8" s="32" t="s">
        <v>31</v>
      </c>
      <c r="S8" s="32" t="s">
        <v>32</v>
      </c>
      <c r="T8" s="32" t="s">
        <v>33</v>
      </c>
      <c r="U8" s="55" t="s">
        <v>34</v>
      </c>
      <c r="V8" s="32" t="s">
        <v>29</v>
      </c>
      <c r="W8" s="32" t="s">
        <v>30</v>
      </c>
      <c r="X8" s="32" t="s">
        <v>31</v>
      </c>
      <c r="Y8" s="32" t="s">
        <v>32</v>
      </c>
      <c r="Z8" s="32" t="s">
        <v>33</v>
      </c>
      <c r="AA8" s="32" t="s">
        <v>35</v>
      </c>
      <c r="AB8" s="75"/>
      <c r="AC8" s="75"/>
      <c r="AD8" s="32" t="s">
        <v>36</v>
      </c>
      <c r="AE8" s="32" t="s">
        <v>37</v>
      </c>
    </row>
    <row r="9" spans="1:31" ht="71.25" x14ac:dyDescent="0.2">
      <c r="A9" s="1">
        <v>120</v>
      </c>
      <c r="B9" s="24" t="s">
        <v>38</v>
      </c>
      <c r="C9" s="24" t="s">
        <v>39</v>
      </c>
      <c r="D9" s="2" t="s">
        <v>40</v>
      </c>
      <c r="E9" s="29" t="s">
        <v>41</v>
      </c>
      <c r="F9" s="3" t="s">
        <v>42</v>
      </c>
      <c r="G9" s="47">
        <v>2020680010042</v>
      </c>
      <c r="H9" s="34" t="s">
        <v>43</v>
      </c>
      <c r="I9" s="25" t="s">
        <v>70</v>
      </c>
      <c r="J9" s="39">
        <v>44566</v>
      </c>
      <c r="K9" s="39">
        <v>44926</v>
      </c>
      <c r="L9" s="86">
        <v>165</v>
      </c>
      <c r="M9" s="84">
        <v>62</v>
      </c>
      <c r="N9" s="98">
        <f>IF(M9/L9&gt;100%,100%,M9/L9)</f>
        <v>0.37575757575757573</v>
      </c>
      <c r="O9" s="9" t="s">
        <v>72</v>
      </c>
      <c r="P9" s="60">
        <v>844120232</v>
      </c>
      <c r="Q9" s="62"/>
      <c r="R9" s="60"/>
      <c r="S9" s="60"/>
      <c r="T9" s="60"/>
      <c r="U9" s="88">
        <f>SUM(P9:T10)</f>
        <v>979491561</v>
      </c>
      <c r="V9" s="60">
        <v>326761326</v>
      </c>
      <c r="W9" s="60"/>
      <c r="X9" s="63"/>
      <c r="Y9" s="64"/>
      <c r="Z9" s="64"/>
      <c r="AA9" s="88">
        <f>SUM(V9:Z10)</f>
        <v>326761326</v>
      </c>
      <c r="AB9" s="90">
        <f>IFERROR(AA9/U9,"-")</f>
        <v>0.33360300283383454</v>
      </c>
      <c r="AC9" s="92"/>
      <c r="AD9" s="94" t="s">
        <v>44</v>
      </c>
      <c r="AE9" s="96" t="s">
        <v>69</v>
      </c>
    </row>
    <row r="10" spans="1:31" ht="71.25" x14ac:dyDescent="0.2">
      <c r="A10" s="1">
        <v>120</v>
      </c>
      <c r="B10" s="24" t="s">
        <v>38</v>
      </c>
      <c r="C10" s="24" t="s">
        <v>39</v>
      </c>
      <c r="D10" s="2" t="s">
        <v>40</v>
      </c>
      <c r="E10" s="29" t="s">
        <v>41</v>
      </c>
      <c r="F10" s="3" t="s">
        <v>42</v>
      </c>
      <c r="G10" s="47">
        <v>2020680010042</v>
      </c>
      <c r="H10" s="34" t="s">
        <v>77</v>
      </c>
      <c r="I10" s="25" t="s">
        <v>70</v>
      </c>
      <c r="J10" s="39">
        <v>44566</v>
      </c>
      <c r="K10" s="39">
        <v>44926</v>
      </c>
      <c r="L10" s="87"/>
      <c r="M10" s="85"/>
      <c r="N10" s="99"/>
      <c r="O10" s="9" t="s">
        <v>74</v>
      </c>
      <c r="P10" s="60">
        <v>135371329</v>
      </c>
      <c r="Q10" s="60"/>
      <c r="R10" s="60"/>
      <c r="S10" s="60"/>
      <c r="T10" s="60"/>
      <c r="U10" s="89"/>
      <c r="V10" s="60"/>
      <c r="W10" s="63"/>
      <c r="X10" s="63"/>
      <c r="Y10" s="64"/>
      <c r="Z10" s="64"/>
      <c r="AA10" s="89"/>
      <c r="AB10" s="91"/>
      <c r="AC10" s="93"/>
      <c r="AD10" s="95"/>
      <c r="AE10" s="97"/>
    </row>
    <row r="11" spans="1:31" ht="71.25" x14ac:dyDescent="0.2">
      <c r="A11" s="31">
        <v>121</v>
      </c>
      <c r="B11" s="5" t="s">
        <v>38</v>
      </c>
      <c r="C11" s="5" t="s">
        <v>39</v>
      </c>
      <c r="D11" s="5" t="s">
        <v>40</v>
      </c>
      <c r="E11" s="68" t="s">
        <v>45</v>
      </c>
      <c r="F11" s="46" t="s">
        <v>46</v>
      </c>
      <c r="G11" s="47">
        <v>2020680010042</v>
      </c>
      <c r="H11" s="34" t="s">
        <v>43</v>
      </c>
      <c r="I11" s="25" t="s">
        <v>71</v>
      </c>
      <c r="J11" s="39">
        <v>44566</v>
      </c>
      <c r="K11" s="39">
        <v>44926</v>
      </c>
      <c r="L11" s="86">
        <v>100</v>
      </c>
      <c r="M11" s="84">
        <v>76</v>
      </c>
      <c r="N11" s="98">
        <f>IF(M11/L11&gt;100%,100%,M11/L11)</f>
        <v>0.76</v>
      </c>
      <c r="O11" s="9" t="s">
        <v>64</v>
      </c>
      <c r="P11" s="60">
        <v>531600000</v>
      </c>
      <c r="Q11" s="60"/>
      <c r="R11" s="60"/>
      <c r="S11" s="60"/>
      <c r="T11" s="60"/>
      <c r="U11" s="88">
        <f>SUM(P11:T12)</f>
        <v>1275600000</v>
      </c>
      <c r="V11" s="60">
        <v>459350375</v>
      </c>
      <c r="W11" s="65"/>
      <c r="X11" s="63"/>
      <c r="Y11" s="64"/>
      <c r="Z11" s="64"/>
      <c r="AA11" s="88">
        <f>SUM(V11:Z12)</f>
        <v>459350375</v>
      </c>
      <c r="AB11" s="90">
        <f>IFERROR(AA11/U11,"-")</f>
        <v>0.3601053425838821</v>
      </c>
      <c r="AC11" s="92"/>
      <c r="AD11" s="94" t="s">
        <v>44</v>
      </c>
      <c r="AE11" s="96" t="s">
        <v>69</v>
      </c>
    </row>
    <row r="12" spans="1:31" ht="71.25" x14ac:dyDescent="0.2">
      <c r="A12" s="59">
        <v>121</v>
      </c>
      <c r="B12" s="5" t="s">
        <v>38</v>
      </c>
      <c r="C12" s="5" t="s">
        <v>39</v>
      </c>
      <c r="D12" s="5" t="s">
        <v>40</v>
      </c>
      <c r="E12" s="68" t="s">
        <v>45</v>
      </c>
      <c r="F12" s="46" t="s">
        <v>46</v>
      </c>
      <c r="G12" s="47">
        <v>2020680010043</v>
      </c>
      <c r="H12" s="34" t="s">
        <v>43</v>
      </c>
      <c r="I12" s="25" t="s">
        <v>71</v>
      </c>
      <c r="J12" s="39">
        <v>44566</v>
      </c>
      <c r="K12" s="39">
        <v>44926</v>
      </c>
      <c r="L12" s="87"/>
      <c r="M12" s="85"/>
      <c r="N12" s="99"/>
      <c r="O12" s="57" t="s">
        <v>75</v>
      </c>
      <c r="P12" s="61">
        <v>744000000</v>
      </c>
      <c r="Q12" s="60"/>
      <c r="R12" s="60"/>
      <c r="S12" s="60"/>
      <c r="T12" s="60"/>
      <c r="U12" s="89"/>
      <c r="V12" s="60"/>
      <c r="W12" s="63"/>
      <c r="X12" s="63"/>
      <c r="Y12" s="64"/>
      <c r="Z12" s="64"/>
      <c r="AA12" s="89"/>
      <c r="AB12" s="91"/>
      <c r="AC12" s="93"/>
      <c r="AD12" s="95"/>
      <c r="AE12" s="97"/>
    </row>
    <row r="13" spans="1:31" ht="78" customHeight="1" x14ac:dyDescent="0.2">
      <c r="A13" s="44">
        <v>122</v>
      </c>
      <c r="B13" s="24" t="s">
        <v>38</v>
      </c>
      <c r="C13" s="24" t="s">
        <v>39</v>
      </c>
      <c r="D13" s="2" t="s">
        <v>47</v>
      </c>
      <c r="E13" s="29" t="s">
        <v>48</v>
      </c>
      <c r="F13" s="3" t="s">
        <v>49</v>
      </c>
      <c r="G13" s="47">
        <v>2021680010132</v>
      </c>
      <c r="H13" s="6" t="s">
        <v>67</v>
      </c>
      <c r="I13" s="28" t="s">
        <v>66</v>
      </c>
      <c r="J13" s="39">
        <v>44566</v>
      </c>
      <c r="K13" s="39">
        <v>44926</v>
      </c>
      <c r="L13" s="86">
        <v>185</v>
      </c>
      <c r="M13" s="84">
        <v>0</v>
      </c>
      <c r="N13" s="98">
        <f>IF(M13/L13&gt;100%,100%,M13/L13)</f>
        <v>0</v>
      </c>
      <c r="O13" s="9" t="s">
        <v>63</v>
      </c>
      <c r="P13" s="60">
        <v>5253479768</v>
      </c>
      <c r="Q13" s="60"/>
      <c r="R13" s="60"/>
      <c r="S13" s="60"/>
      <c r="T13" s="60"/>
      <c r="U13" s="88">
        <f>SUM(P13:T14)</f>
        <v>8008384748.5100002</v>
      </c>
      <c r="V13" s="60"/>
      <c r="W13" s="65"/>
      <c r="X13" s="63"/>
      <c r="Y13" s="64"/>
      <c r="Z13" s="64"/>
      <c r="AA13" s="88">
        <f>SUM(V13:Z14)</f>
        <v>0</v>
      </c>
      <c r="AB13" s="90">
        <f>IFERROR(AA13/U13,"-")</f>
        <v>0</v>
      </c>
      <c r="AC13" s="92"/>
      <c r="AD13" s="94" t="s">
        <v>44</v>
      </c>
      <c r="AE13" s="96" t="s">
        <v>69</v>
      </c>
    </row>
    <row r="14" spans="1:31" ht="70.5" customHeight="1" x14ac:dyDescent="0.2">
      <c r="A14" s="59">
        <v>122</v>
      </c>
      <c r="B14" s="24" t="s">
        <v>38</v>
      </c>
      <c r="C14" s="24" t="s">
        <v>39</v>
      </c>
      <c r="D14" s="2" t="s">
        <v>47</v>
      </c>
      <c r="E14" s="29" t="s">
        <v>48</v>
      </c>
      <c r="F14" s="3" t="s">
        <v>49</v>
      </c>
      <c r="G14" s="70"/>
      <c r="H14" s="6" t="s">
        <v>78</v>
      </c>
      <c r="I14" s="28" t="s">
        <v>76</v>
      </c>
      <c r="J14" s="39">
        <v>44566</v>
      </c>
      <c r="K14" s="39">
        <v>44926</v>
      </c>
      <c r="L14" s="87"/>
      <c r="M14" s="85"/>
      <c r="N14" s="99"/>
      <c r="O14" s="9" t="s">
        <v>63</v>
      </c>
      <c r="P14" s="60">
        <v>2754904980.5100002</v>
      </c>
      <c r="Q14" s="60"/>
      <c r="R14" s="60"/>
      <c r="S14" s="60"/>
      <c r="T14" s="60"/>
      <c r="U14" s="89"/>
      <c r="V14" s="60"/>
      <c r="W14" s="63"/>
      <c r="X14" s="63"/>
      <c r="Y14" s="64"/>
      <c r="Z14" s="64"/>
      <c r="AA14" s="89"/>
      <c r="AB14" s="91"/>
      <c r="AC14" s="93"/>
      <c r="AD14" s="95"/>
      <c r="AE14" s="97"/>
    </row>
    <row r="15" spans="1:31" ht="71.25" x14ac:dyDescent="0.2">
      <c r="A15" s="44">
        <v>123</v>
      </c>
      <c r="B15" s="24" t="s">
        <v>38</v>
      </c>
      <c r="C15" s="24" t="s">
        <v>39</v>
      </c>
      <c r="D15" s="2" t="s">
        <v>50</v>
      </c>
      <c r="E15" s="29" t="s">
        <v>51</v>
      </c>
      <c r="F15" s="3" t="s">
        <v>52</v>
      </c>
      <c r="G15" s="47">
        <v>2020680010046</v>
      </c>
      <c r="H15" s="34" t="s">
        <v>53</v>
      </c>
      <c r="I15" s="25" t="s">
        <v>54</v>
      </c>
      <c r="J15" s="39">
        <v>44566</v>
      </c>
      <c r="K15" s="39">
        <v>44926</v>
      </c>
      <c r="L15" s="53">
        <v>3500</v>
      </c>
      <c r="M15" s="52">
        <v>3540</v>
      </c>
      <c r="N15" s="54">
        <f>IF(M15/L15&gt;100%,100%,M15/L15)</f>
        <v>1</v>
      </c>
      <c r="O15" s="9" t="s">
        <v>73</v>
      </c>
      <c r="P15" s="60">
        <v>220800000</v>
      </c>
      <c r="Q15" s="60"/>
      <c r="R15" s="60"/>
      <c r="S15" s="60"/>
      <c r="T15" s="60"/>
      <c r="U15" s="66">
        <f>SUM(P15:T15)</f>
        <v>220800000</v>
      </c>
      <c r="V15" s="60">
        <v>138500000</v>
      </c>
      <c r="W15" s="63"/>
      <c r="X15" s="63"/>
      <c r="Y15" s="64"/>
      <c r="Z15" s="64"/>
      <c r="AA15" s="66">
        <f>SUM(V15:Z15)</f>
        <v>138500000</v>
      </c>
      <c r="AB15" s="50">
        <f>IFERROR(AA15/U15,"-")</f>
        <v>0.62726449275362317</v>
      </c>
      <c r="AC15" s="51"/>
      <c r="AD15" s="48" t="s">
        <v>44</v>
      </c>
      <c r="AE15" s="49" t="s">
        <v>69</v>
      </c>
    </row>
    <row r="16" spans="1:31" ht="57" x14ac:dyDescent="0.2">
      <c r="A16" s="31">
        <v>261</v>
      </c>
      <c r="B16" s="24" t="s">
        <v>55</v>
      </c>
      <c r="C16" s="24" t="s">
        <v>56</v>
      </c>
      <c r="D16" s="2" t="s">
        <v>57</v>
      </c>
      <c r="E16" s="29" t="s">
        <v>58</v>
      </c>
      <c r="F16" s="3" t="s">
        <v>59</v>
      </c>
      <c r="G16" s="47">
        <v>2021680010131</v>
      </c>
      <c r="H16" s="6" t="s">
        <v>61</v>
      </c>
      <c r="I16" s="25" t="s">
        <v>65</v>
      </c>
      <c r="J16" s="39">
        <v>44566</v>
      </c>
      <c r="K16" s="39">
        <v>44926</v>
      </c>
      <c r="L16" s="7">
        <v>0.85</v>
      </c>
      <c r="M16" s="8">
        <v>0</v>
      </c>
      <c r="N16" s="26">
        <f>IF(M16/L16&gt;100%,100%,M16/L16)</f>
        <v>0</v>
      </c>
      <c r="O16" s="9" t="s">
        <v>62</v>
      </c>
      <c r="P16" s="60">
        <v>650000000</v>
      </c>
      <c r="Q16" s="60"/>
      <c r="R16" s="60"/>
      <c r="S16" s="60"/>
      <c r="T16" s="60"/>
      <c r="U16" s="66">
        <f>SUM(P16:T16)</f>
        <v>650000000</v>
      </c>
      <c r="V16" s="60"/>
      <c r="W16" s="67"/>
      <c r="X16" s="67"/>
      <c r="Y16" s="64"/>
      <c r="Z16" s="64"/>
      <c r="AA16" s="66">
        <f>SUM(V16:Z16)</f>
        <v>0</v>
      </c>
      <c r="AB16" s="33">
        <f>IFERROR(AA16/U16,"-")</f>
        <v>0</v>
      </c>
      <c r="AC16" s="4"/>
      <c r="AD16" s="40" t="s">
        <v>44</v>
      </c>
      <c r="AE16" s="27" t="s">
        <v>69</v>
      </c>
    </row>
    <row r="17" spans="1:31" ht="21" customHeight="1" x14ac:dyDescent="0.2">
      <c r="A17" s="10" cm="1">
        <f t="array" ref="A17">SUM(--(FREQUENCY(A9:A16,A9:A16)&gt;0))</f>
        <v>5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5" t="s">
        <v>60</v>
      </c>
      <c r="N17" s="16">
        <f>IFERROR(AVERAGE(N9:N16),"-")</f>
        <v>0.42715151515151517</v>
      </c>
      <c r="O17" s="17"/>
      <c r="P17" s="56">
        <f t="shared" ref="P17:AA17" si="0">SUM(P9:P16)</f>
        <v>11134276309.51</v>
      </c>
      <c r="Q17" s="18">
        <f t="shared" si="0"/>
        <v>0</v>
      </c>
      <c r="R17" s="18">
        <f t="shared" si="0"/>
        <v>0</v>
      </c>
      <c r="S17" s="18">
        <f t="shared" si="0"/>
        <v>0</v>
      </c>
      <c r="T17" s="18">
        <f t="shared" si="0"/>
        <v>0</v>
      </c>
      <c r="U17" s="69">
        <f t="shared" si="0"/>
        <v>11134276309.51</v>
      </c>
      <c r="V17" s="18">
        <f t="shared" si="0"/>
        <v>924611701</v>
      </c>
      <c r="W17" s="18">
        <f t="shared" si="0"/>
        <v>0</v>
      </c>
      <c r="X17" s="18">
        <f t="shared" si="0"/>
        <v>0</v>
      </c>
      <c r="Y17" s="18">
        <f t="shared" si="0"/>
        <v>0</v>
      </c>
      <c r="Z17" s="18">
        <f t="shared" si="0"/>
        <v>0</v>
      </c>
      <c r="AA17" s="19">
        <f t="shared" si="0"/>
        <v>924611701</v>
      </c>
      <c r="AB17" s="45">
        <f>IFERROR(AA17/U17,"-")</f>
        <v>8.3041921656845472E-2</v>
      </c>
      <c r="AC17" s="19">
        <f>SUM(AC9:AC16)</f>
        <v>0</v>
      </c>
      <c r="AD17" s="17"/>
      <c r="AE17" s="17"/>
    </row>
    <row r="19" spans="1:31" ht="15" x14ac:dyDescent="0.25">
      <c r="H19" s="38"/>
      <c r="N19"/>
      <c r="O19"/>
      <c r="P19"/>
      <c r="Q19"/>
      <c r="R19"/>
      <c r="S19"/>
      <c r="T19"/>
      <c r="U19" s="58"/>
      <c r="V19"/>
      <c r="W19"/>
      <c r="X19"/>
      <c r="Y19"/>
      <c r="Z19"/>
      <c r="AA19"/>
    </row>
    <row r="20" spans="1:31" ht="15" x14ac:dyDescent="0.25">
      <c r="N20"/>
      <c r="O20"/>
      <c r="P20"/>
      <c r="Q20"/>
      <c r="R20"/>
      <c r="S20"/>
      <c r="T20"/>
      <c r="U20" s="58"/>
      <c r="V20"/>
      <c r="W20"/>
      <c r="X20"/>
      <c r="Y20"/>
      <c r="Z20"/>
      <c r="AA20"/>
    </row>
    <row r="21" spans="1:31" ht="15" x14ac:dyDescent="0.25">
      <c r="F21" s="20"/>
      <c r="N21"/>
      <c r="O21"/>
      <c r="P21"/>
      <c r="Q21"/>
      <c r="R21"/>
      <c r="S21"/>
      <c r="T21"/>
      <c r="U21" s="58"/>
      <c r="V21"/>
      <c r="W21"/>
      <c r="X21"/>
      <c r="Y21"/>
      <c r="Z21"/>
      <c r="AA21"/>
    </row>
    <row r="22" spans="1:31" ht="15" x14ac:dyDescent="0.25">
      <c r="N22"/>
      <c r="O22"/>
      <c r="P22"/>
      <c r="Q22"/>
      <c r="R22"/>
      <c r="S22"/>
      <c r="T22"/>
      <c r="U22" s="58"/>
      <c r="V22"/>
      <c r="W22"/>
      <c r="X22"/>
      <c r="Y22"/>
      <c r="Z22"/>
      <c r="AA22"/>
    </row>
    <row r="23" spans="1:31" ht="15" x14ac:dyDescent="0.25">
      <c r="N23"/>
      <c r="O23"/>
      <c r="P23"/>
      <c r="Q23"/>
      <c r="R23"/>
      <c r="S23"/>
      <c r="T23"/>
      <c r="U23" s="58"/>
      <c r="V23"/>
      <c r="W23"/>
      <c r="X23"/>
      <c r="Y23"/>
      <c r="Z23"/>
      <c r="AA23"/>
    </row>
    <row r="24" spans="1:31" ht="15" x14ac:dyDescent="0.25">
      <c r="N24"/>
      <c r="O24"/>
      <c r="P24"/>
      <c r="Q24"/>
      <c r="R24"/>
      <c r="S24"/>
      <c r="T24"/>
      <c r="U24" s="58"/>
      <c r="V24"/>
      <c r="W24"/>
      <c r="X24"/>
      <c r="Y24"/>
      <c r="Z24"/>
      <c r="AA24"/>
    </row>
    <row r="29" spans="1:31" x14ac:dyDescent="0.2">
      <c r="AC29" s="30"/>
    </row>
  </sheetData>
  <mergeCells count="45">
    <mergeCell ref="AD11:AD12"/>
    <mergeCell ref="AE11:AE12"/>
    <mergeCell ref="AE13:AE14"/>
    <mergeCell ref="AD13:AD14"/>
    <mergeCell ref="AA11:AA12"/>
    <mergeCell ref="AB11:AB12"/>
    <mergeCell ref="AC11:AC12"/>
    <mergeCell ref="AA13:AA14"/>
    <mergeCell ref="AB13:AB14"/>
    <mergeCell ref="AC13:AC14"/>
    <mergeCell ref="U11:U12"/>
    <mergeCell ref="U13:U14"/>
    <mergeCell ref="L11:L12"/>
    <mergeCell ref="M11:M12"/>
    <mergeCell ref="N13:N14"/>
    <mergeCell ref="N11:N12"/>
    <mergeCell ref="M13:M14"/>
    <mergeCell ref="L13:L14"/>
    <mergeCell ref="AB9:AB10"/>
    <mergeCell ref="AC9:AC10"/>
    <mergeCell ref="AD9:AD10"/>
    <mergeCell ref="AE9:AE10"/>
    <mergeCell ref="N9:N10"/>
    <mergeCell ref="M9:M10"/>
    <mergeCell ref="L9:L10"/>
    <mergeCell ref="U9:U10"/>
    <mergeCell ref="AA9:AA10"/>
    <mergeCell ref="O7:U7"/>
    <mergeCell ref="V7:AA7"/>
    <mergeCell ref="AB7:AB8"/>
    <mergeCell ref="AC7:AC8"/>
    <mergeCell ref="AD7:AE7"/>
    <mergeCell ref="A5:C5"/>
    <mergeCell ref="A6:C6"/>
    <mergeCell ref="B7:F7"/>
    <mergeCell ref="G7:K7"/>
    <mergeCell ref="L7:N7"/>
    <mergeCell ref="D5:G5"/>
    <mergeCell ref="D6:G6"/>
    <mergeCell ref="A1:A4"/>
    <mergeCell ref="B1:AB4"/>
    <mergeCell ref="AC1:AE1"/>
    <mergeCell ref="AC2:AE2"/>
    <mergeCell ref="AC3:AE3"/>
    <mergeCell ref="AC4:AE4"/>
  </mergeCells>
  <conditionalFormatting sqref="N9 N11 N15:N16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2022-10-03T21:13:10Z</dcterms:modified>
  <cp:category/>
  <cp:contentStatus/>
</cp:coreProperties>
</file>