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\Downloads\Diciembre 2021\"/>
    </mc:Choice>
  </mc:AlternateContent>
  <xr:revisionPtr revIDLastSave="0" documentId="13_ncr:1_{39067C4A-AC7F-4EA3-9E15-C03C970CBD40}" xr6:coauthVersionLast="47" xr6:coauthVersionMax="47" xr10:uidLastSave="{00000000-0000-0000-0000-000000000000}"/>
  <bookViews>
    <workbookView xWindow="3195" yWindow="3195" windowWidth="21600" windowHeight="11295" xr2:uid="{00000000-000D-0000-FFFF-FFFF00000000}"/>
  </bookViews>
  <sheets>
    <sheet name="Plan de Acción" sheetId="14" r:id="rId1"/>
  </sheets>
  <definedNames>
    <definedName name="_xlnm._FilterDatabase" localSheetId="0" hidden="1">'Plan de Acción'!$A$8:$AE$26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1" i="14" l="1"/>
  <c r="P11" i="14"/>
  <c r="U25" i="14"/>
  <c r="U24" i="14"/>
  <c r="U23" i="14"/>
  <c r="U22" i="14"/>
  <c r="AC26" i="14"/>
  <c r="Q26" i="14"/>
  <c r="AA25" i="14"/>
  <c r="AA24" i="14"/>
  <c r="AA23" i="14"/>
  <c r="AA22" i="14"/>
  <c r="AA18" i="14"/>
  <c r="AA15" i="14"/>
  <c r="AA14" i="14"/>
  <c r="AA13" i="14"/>
  <c r="AA12" i="14"/>
  <c r="AA10" i="14"/>
  <c r="AA26" i="14" s="1"/>
  <c r="AA9" i="14"/>
  <c r="U18" i="14"/>
  <c r="U14" i="14"/>
  <c r="U13" i="14"/>
  <c r="U12" i="14"/>
  <c r="U9" i="14"/>
  <c r="R26" i="14"/>
  <c r="T26" i="14"/>
  <c r="N15" i="14"/>
  <c r="N14" i="14"/>
  <c r="N25" i="14"/>
  <c r="N24" i="14"/>
  <c r="N23" i="14"/>
  <c r="N22" i="14"/>
  <c r="N18" i="14"/>
  <c r="N13" i="14"/>
  <c r="N12" i="14"/>
  <c r="N10" i="14"/>
  <c r="N9" i="14"/>
  <c r="W26" i="14"/>
  <c r="X26" i="14"/>
  <c r="Y26" i="14"/>
  <c r="Z26" i="14"/>
  <c r="V26" i="14"/>
  <c r="A26" i="14"/>
  <c r="S26" i="14" l="1"/>
  <c r="AB14" i="14"/>
  <c r="AB13" i="14"/>
  <c r="AB22" i="14"/>
  <c r="AB12" i="14"/>
  <c r="U15" i="14"/>
  <c r="AB18" i="14"/>
  <c r="AB23" i="14"/>
  <c r="AB25" i="14"/>
  <c r="N26" i="14"/>
  <c r="AB24" i="14"/>
  <c r="AB9" i="14"/>
  <c r="AB15" i="14" l="1"/>
  <c r="P26" i="14"/>
  <c r="U10" i="14" l="1"/>
  <c r="U26" i="14" l="1"/>
  <c r="AB26" i="14" s="1"/>
  <c r="AB10" i="14"/>
</calcChain>
</file>

<file path=xl/sharedStrings.xml><?xml version="1.0" encoding="utf-8"?>
<sst xmlns="http://schemas.openxmlformats.org/spreadsheetml/2006/main" count="193" uniqueCount="98">
  <si>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</si>
  <si>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</si>
  <si>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</si>
  <si>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</si>
  <si>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</si>
  <si>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</si>
  <si>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</si>
  <si>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</si>
  <si>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</si>
  <si>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</si>
  <si>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</si>
  <si>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</si>
  <si>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</si>
  <si>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</si>
  <si>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</si>
  <si>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</si>
  <si>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</si>
  <si>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</si>
  <si>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</si>
  <si>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</si>
  <si>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</si>
  <si>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</si>
  <si>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</si>
  <si>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</si>
  <si>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</si>
  <si>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</si>
  <si>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</si>
  <si>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</si>
  <si>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</si>
  <si>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</si>
  <si>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</si>
  <si>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</si>
  <si>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</si>
  <si>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</si>
  <si>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</si>
  <si>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</si>
  <si>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</si>
  <si>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</si>
  <si>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2.3.2.02.02.009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</si>
  <si>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</si>
  <si>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</si>
  <si>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</si>
  <si>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</si>
  <si>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Número de empresas, emprendimientos y/o unidades productivas fortalecidas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</si>
  <si>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FORTALECIMIENTO DEL COWORKING COMO ESTRATEGIA PARA EL EMPRENDIMIENTO, INNOVACIÓN, DINAMIZACIÓN Y ACELERACIÓN EMPRESARIAL EN EL MUNICIPIO DE BUCARAMANGA</t>
  </si>
  <si>
    <t>Actividad 1.1. Asesorar técnicamente a emprendedores y/o empresarios en etapa de aceleración en programas de formación  empresarial.
Actividad 2.1. Realizar adecuaciones en espacio para prestación  de servicios de consultoria a emprendedores y/o empresarios  en etapa de aceleración  y Coworking.</t>
  </si>
  <si>
    <t>2.3.2.02.02.007
2.3.2.02.02.009</t>
  </si>
  <si>
    <t>IMEBU</t>
  </si>
  <si>
    <t>Centros De Desarrollo Empresarial</t>
  </si>
  <si>
    <t>Implementar 1 programa de desarrollo empresarial y de empleabilidad para las micro y pequeñas empresas (incluyendo unidades productivas).</t>
  </si>
  <si>
    <t>Número de programas de desarrollo empresariales y de empleabilidad implementados para las micro y pequeñas empresas (incluyendo unidades productivas).</t>
  </si>
  <si>
    <t>FORTALECIMIENTO DEL CENTRO DE DESARROLLO EMPRESARIAL Y DE EMPLEABILIDAD EN EL MUNICIPIO DE BUCARAMANGA</t>
  </si>
  <si>
    <t>Desarrollar el modelo CDE virtual para que amplíen la cobertura en la ciudad.</t>
  </si>
  <si>
    <t>Porcentaje de avance en el desarrollo del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</si>
  <si>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</si>
  <si>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 xml:space="preserve">Número de emprendedores formados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</si>
  <si>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</si>
  <si>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 xml:space="preserve">Número de mipymes con planes estratégicos implementados orientados a innovar y/o incorporación tecnológica en áreas empresariales estratégicas con apoyo de Universidades y actores económicos clave. </t>
  </si>
  <si>
    <t>Banca Ciudadana</t>
  </si>
  <si>
    <t>Intervenir a 4.000 empresas y/o emprendimientos mediante apalancamiento financiero orientado a realizar inversión en innovación y/o tecnología en la zona rural y urbana con enfoque diferencial.</t>
  </si>
  <si>
    <t>Número de empresas y/o emprendimientos intervenidos mediante apalancamiento financiero orientado a realizar inversión en innovación y/o tecnología  en la zona rural y urbana con enfoque diferencial.</t>
  </si>
  <si>
    <t xml:space="preserve">Actividad 1.1. Otorgar créditos para el emprendimiento y/o fortalecimiento financiero de empresas orientadas a  la innovación y/o incorporación de tecnología.
Actividad 1.2. Otorgar créditos para el emprendimiento y/o fortalecimiento financiero de empresas orientados a capital de trabajo, nómina y/o activos fijos.
Actividad 2.1. Realizar acompañamiento técnico y visitas pos crédito a los emprendimientos y/o empresas apoyadas.
</t>
  </si>
  <si>
    <t>Otorgar 6.000 créditos a emprendimientos y mipymes de orientados a capital de trabajo o destinos de inversión diferente a innovación y/o tecnología en zonas urbanas y rurales.</t>
  </si>
  <si>
    <t>Número de créditos otorgados a emprendimientos y mipymes de orientados a capital de trabajo o destinos de inversión diferente a innovación y/o tecnología en zonas urbanas y rurales.</t>
  </si>
  <si>
    <t>Empleabilidad, Empleo Y Trabajo Decente</t>
  </si>
  <si>
    <t>Empleo Y Empleabilidad</t>
  </si>
  <si>
    <t>Registrar 5.000 hojas de vida para facilitar el proceso de inserción en el mercado laboral identificando habilidades, destrezas  y que competencias  para el trabajo.</t>
  </si>
  <si>
    <t>Número de hojas de vida registradas para facilitar el proceso de inserción en el mercado laboral identificando habilidades, destrezas  y que competencias  para el trabajo.</t>
  </si>
  <si>
    <t>FORTALECIMIENTO DE LA OFICINA DE FOMENTO A LA EMPLEABILIDAD, EL EMPLEO Y EL TRABAJO DECENTE EN EL MUNICIPIO DE BUCARAMANGA</t>
  </si>
  <si>
    <t>Formar 3.000  jóvenes y adultos en competencias  personales y/o  técnicas para el trabajo con el fin de facilitar su inserción en el mercado laboral.</t>
  </si>
  <si>
    <t>Número de jóvenes y adultos formados en competencias  personales y/o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</si>
  <si>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</si>
  <si>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Número de empresas acompañadas en el fomento de una cultura del empleo y trabajo decente para capturar  vacantes que permitan realizar la intermediación laboral.</t>
  </si>
  <si>
    <t>BUCARAMANGA TERRITORIO LIBRE DE CORRUPCIÓN: INSTITUCIONES SÓLIDAS Y CONFIABLES</t>
  </si>
  <si>
    <t>Administración Pública Moderna E Innovadora</t>
  </si>
  <si>
    <t>Gobierno Fortalecido Para Ser Y Hacer</t>
  </si>
  <si>
    <t>Mantener en funcionamiento el 100% de los programas del Instituto Municipal del Empleo.</t>
  </si>
  <si>
    <t>Porcentaje de los programas de Instituto Municipal del Empleo mantenidos en funcionamiento.</t>
  </si>
  <si>
    <t>2.1.</t>
  </si>
  <si>
    <t>APOYO DEL FONDO DE FOMENTO Y CRÉDITO DE APOYO DEL IMEBU, PROGRAMA BANCA CIUDADANA EN EL MUNICIPIO DE BUCARAMANGA</t>
  </si>
  <si>
    <t>Formar a emprendedores y empresarios a través de programas de visualización de productos y/o servicios a través de canales virtuales.</t>
  </si>
  <si>
    <t>Asesorar a emprendedores y empresarios en programas de formación empresarial (Modelo de Negocios y diseño Planes de Mejora)
Implementar un programa de comercialización virtual de productos y/o servicios.
Implementar Estrategia comunitaria para el emprendimiento y el desarrollo empresarial.
Formulación de la estrategia de reactivación y sostenimiento de la economía
Brindar acompañamiento a los proyectos productivos de la población victima</t>
  </si>
  <si>
    <t>Identificar habilidades y destrezas de emprendedores, empresarios y ciudadanos para orientarlos hacia el emprendimiento o la empleabilidad.</t>
  </si>
  <si>
    <t>2.3.6.01.04.003 </t>
  </si>
  <si>
    <t>2.3.7.05.03 </t>
  </si>
  <si>
    <t xml:space="preserve"> PLAN DE ACCIÓN - PLAN DE DESARROLLO MUNICIPAL
INSTITUTO MUNICIPAL DE EMPLEO Y FOMENTO EMPRESARIAL IMEBU</t>
  </si>
  <si>
    <r>
      <t xml:space="preserve">Código:  </t>
    </r>
    <r>
      <rPr>
        <sz val="11"/>
        <rFont val="Arial"/>
        <family val="2"/>
      </rPr>
      <t>F-DPM-1210-238,37-030</t>
    </r>
  </si>
  <si>
    <t>Luis Gonzalo Gómez Guerrero</t>
  </si>
  <si>
    <t>APOYO A LA LÍNEA DE CRÉDITO CONDONABLE DEL FONDO DE FOMENTO Y CRÉDITO DEL IMEBU, PROGRAMA BANCA CIUDADANA PARA POBLACIÓN VÍCTIMA DEL CONFLICTO ARMADO RESIDENTE EN EL MUNICIPIO DE BUCARAMANGA</t>
  </si>
  <si>
    <t>Implementar (1) apoyo a la línea de crédito condonable del fondo de fomento y crédito</t>
  </si>
  <si>
    <t>Fortalecer el Centro de Desarrollo Empresarial y de Empleabilidad en el municipio de Bucaramanga.</t>
  </si>
  <si>
    <t>Por definir</t>
  </si>
  <si>
    <t>2.3.2.02.01.002 
2.3.2.02.01.004 
2.3.2.02.02.006
2.3.2.02.02.007
2.3.2.02.02.009</t>
  </si>
  <si>
    <t>Recursos liberados</t>
  </si>
  <si>
    <t>Pendiente</t>
  </si>
  <si>
    <t xml:space="preserve">Actividad 1.1.1. Brindar formación en competencias personales y/o técnicas para el trabajo
Actividad 1.1.2. Realizar intermediación laboral entre oferentes de trabajo y buscadores de empleo.
</t>
  </si>
  <si>
    <t>Actividad 2.1. Ofrecer acompañamiento a las empresas en la estructuración y selección de perfiles adecuados a sus requerimientos.</t>
  </si>
  <si>
    <t>Actividad 3.1. Formular la política pública de empleo y trabajo decente de la ciudad.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</si>
</sst>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_-* #,##0_-;\-* #,##0_-;_-* &quot;-&quot;??_-;_-@_-"/>
  </numFmts>
  <fonts count="1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1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9" fillId="0" borderId="0" applyFont="0" applyFill="0" applyBorder="0" applyAlignment="0" applyProtection="0"/>
  </cellStyleXfs>
  <cellXfs count="133">
    <xf numFmtId="0" fontId="0" fillId="0" borderId="0" xfId="0"/>
    <xf numFmtId="9" fontId="13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165" fontId="13" fillId="2" borderId="2" xfId="108" applyNumberFormat="1" applyFont="1" applyFill="1" applyBorder="1" applyAlignment="1">
      <alignment vertical="center"/>
    </xf>
    <xf numFmtId="9" fontId="13" fillId="2" borderId="2" xfId="107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justify"/>
    </xf>
    <xf numFmtId="0" fontId="12" fillId="2" borderId="5" xfId="0" applyFont="1" applyFill="1" applyBorder="1"/>
    <xf numFmtId="9" fontId="13" fillId="2" borderId="5" xfId="0" applyNumberFormat="1" applyFont="1" applyFill="1" applyBorder="1" applyAlignment="1">
      <alignment horizontal="center" vertical="center"/>
    </xf>
    <xf numFmtId="9" fontId="13" fillId="2" borderId="3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justify" vertical="center" wrapText="1"/>
    </xf>
    <xf numFmtId="0" fontId="13" fillId="2" borderId="2" xfId="0" applyFont="1" applyFill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9" fontId="12" fillId="0" borderId="2" xfId="107" applyFont="1" applyFill="1" applyBorder="1" applyAlignment="1">
      <alignment horizontal="center" vertical="center" wrapText="1"/>
    </xf>
    <xf numFmtId="9" fontId="15" fillId="0" borderId="2" xfId="0" applyNumberFormat="1" applyFont="1" applyBorder="1" applyAlignment="1">
      <alignment horizontal="center" vertical="center" wrapText="1"/>
    </xf>
    <xf numFmtId="166" fontId="12" fillId="0" borderId="2" xfId="108" applyNumberFormat="1" applyFont="1" applyFill="1" applyBorder="1" applyAlignment="1">
      <alignment horizontal="right" vertical="center" wrapText="1"/>
    </xf>
    <xf numFmtId="166" fontId="14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Font="1" applyBorder="1" applyAlignment="1">
      <alignment vertical="center" wrapText="1"/>
    </xf>
    <xf numFmtId="165" fontId="12" fillId="2" borderId="2" xfId="108" applyNumberFormat="1" applyFont="1" applyFill="1" applyBorder="1" applyAlignment="1">
      <alignment horizontal="right" vertical="center"/>
    </xf>
    <xf numFmtId="166" fontId="14" fillId="0" borderId="2" xfId="0" applyNumberFormat="1" applyFont="1" applyFill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1" fontId="10" fillId="0" borderId="2" xfId="0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right" vertical="center" wrapText="1"/>
    </xf>
    <xf numFmtId="164" fontId="12" fillId="0" borderId="2" xfId="0" applyNumberFormat="1" applyFont="1" applyFill="1" applyBorder="1" applyAlignment="1">
      <alignment horizontal="right" vertical="center" wrapText="1"/>
    </xf>
    <xf numFmtId="165" fontId="13" fillId="2" borderId="2" xfId="108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justify" vertical="center" wrapText="1"/>
    </xf>
    <xf numFmtId="0" fontId="9" fillId="0" borderId="0" xfId="0" applyFont="1"/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right" vertical="top"/>
    </xf>
    <xf numFmtId="0" fontId="9" fillId="3" borderId="6" xfId="0" applyFont="1" applyFill="1" applyBorder="1" applyAlignment="1">
      <alignment vertical="top"/>
    </xf>
    <xf numFmtId="0" fontId="9" fillId="3" borderId="0" xfId="0" applyFont="1" applyFill="1" applyBorder="1"/>
    <xf numFmtId="0" fontId="9" fillId="3" borderId="6" xfId="0" applyFont="1" applyFill="1" applyBorder="1"/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justify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left" vertical="center" wrapText="1"/>
    </xf>
    <xf numFmtId="166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justify" vertical="center" wrapText="1"/>
    </xf>
    <xf numFmtId="164" fontId="9" fillId="0" borderId="2" xfId="0" applyNumberFormat="1" applyFont="1" applyBorder="1" applyAlignment="1">
      <alignment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right"/>
    </xf>
    <xf numFmtId="3" fontId="9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67" fontId="9" fillId="0" borderId="0" xfId="117" applyNumberFormat="1" applyFont="1"/>
    <xf numFmtId="165" fontId="9" fillId="0" borderId="0" xfId="108" applyNumberFormat="1" applyFont="1"/>
    <xf numFmtId="165" fontId="9" fillId="0" borderId="0" xfId="108" applyNumberFormat="1" applyFont="1" applyAlignment="1">
      <alignment horizontal="right"/>
    </xf>
    <xf numFmtId="166" fontId="9" fillId="0" borderId="0" xfId="0" applyNumberFormat="1" applyFont="1"/>
    <xf numFmtId="167" fontId="9" fillId="0" borderId="0" xfId="0" applyNumberFormat="1" applyFont="1"/>
    <xf numFmtId="5" fontId="13" fillId="2" borderId="2" xfId="108" applyNumberFormat="1" applyFont="1" applyFill="1" applyBorder="1" applyAlignment="1">
      <alignment horizontal="right" vertical="center" wrapText="1"/>
    </xf>
    <xf numFmtId="166" fontId="12" fillId="0" borderId="2" xfId="0" applyNumberFormat="1" applyFont="1" applyBorder="1" applyAlignment="1">
      <alignment horizontal="right" vertical="center" wrapText="1"/>
    </xf>
    <xf numFmtId="166" fontId="9" fillId="0" borderId="2" xfId="0" applyNumberFormat="1" applyFont="1" applyFill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9" fillId="0" borderId="0" xfId="0" applyNumberFormat="1" applyFont="1" applyAlignment="1">
      <alignment horizontal="right"/>
    </xf>
    <xf numFmtId="166" fontId="9" fillId="0" borderId="0" xfId="117" applyNumberFormat="1" applyFont="1" applyAlignment="1">
      <alignment horizontal="right"/>
    </xf>
    <xf numFmtId="166" fontId="12" fillId="0" borderId="2" xfId="117" applyNumberFormat="1" applyFont="1" applyFill="1" applyBorder="1" applyAlignment="1">
      <alignment horizontal="right" vertical="center" wrapText="1"/>
    </xf>
    <xf numFmtId="166" fontId="9" fillId="0" borderId="2" xfId="117" applyNumberFormat="1" applyFont="1" applyBorder="1" applyAlignment="1">
      <alignment horizontal="right" vertical="center"/>
    </xf>
    <xf numFmtId="166" fontId="9" fillId="0" borderId="1" xfId="0" applyNumberFormat="1" applyFont="1" applyFill="1" applyBorder="1" applyAlignment="1">
      <alignment horizontal="right"/>
    </xf>
    <xf numFmtId="166" fontId="14" fillId="0" borderId="1" xfId="0" applyNumberFormat="1" applyFont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right"/>
    </xf>
    <xf numFmtId="166" fontId="12" fillId="0" borderId="1" xfId="117" applyNumberFormat="1" applyFont="1" applyFill="1" applyBorder="1" applyAlignment="1">
      <alignment horizontal="right" vertical="center" wrapText="1"/>
    </xf>
    <xf numFmtId="166" fontId="9" fillId="0" borderId="7" xfId="0" applyNumberFormat="1" applyFont="1" applyFill="1" applyBorder="1" applyAlignment="1">
      <alignment horizontal="right"/>
    </xf>
    <xf numFmtId="166" fontId="12" fillId="0" borderId="7" xfId="117" applyNumberFormat="1" applyFont="1" applyFill="1" applyBorder="1" applyAlignment="1">
      <alignment horizontal="right" vertical="center" wrapText="1"/>
    </xf>
    <xf numFmtId="166" fontId="14" fillId="0" borderId="7" xfId="0" applyNumberFormat="1" applyFont="1" applyBorder="1" applyAlignment="1">
      <alignment horizontal="right" vertical="center" wrapText="1"/>
    </xf>
    <xf numFmtId="166" fontId="9" fillId="0" borderId="7" xfId="0" applyNumberFormat="1" applyFont="1" applyBorder="1" applyAlignment="1">
      <alignment horizontal="right"/>
    </xf>
    <xf numFmtId="166" fontId="9" fillId="0" borderId="7" xfId="117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horizontal="right"/>
    </xf>
    <xf numFmtId="165" fontId="9" fillId="0" borderId="0" xfId="0" applyNumberFormat="1" applyFont="1"/>
    <xf numFmtId="166" fontId="12" fillId="0" borderId="2" xfId="0" applyNumberFormat="1" applyFont="1" applyFill="1" applyBorder="1" applyAlignment="1">
      <alignment horizontal="right" vertical="center" wrapText="1"/>
    </xf>
    <xf numFmtId="167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5" fontId="13" fillId="2" borderId="2" xfId="108" applyNumberFormat="1" applyFont="1" applyFill="1" applyBorder="1" applyAlignment="1">
      <alignment horizontal="right" vertical="center" wrapText="1"/>
    </xf>
    <xf numFmtId="5" fontId="13" fillId="2" borderId="8" xfId="108" applyNumberFormat="1" applyFont="1" applyFill="1" applyBorder="1" applyAlignment="1">
      <alignment horizontal="right" vertical="center" wrapText="1"/>
    </xf>
    <xf numFmtId="5" fontId="13" fillId="2" borderId="7" xfId="108" applyNumberFormat="1" applyFont="1" applyFill="1" applyBorder="1" applyAlignment="1">
      <alignment horizontal="right" vertical="center" wrapText="1"/>
    </xf>
    <xf numFmtId="5" fontId="13" fillId="2" borderId="1" xfId="108" applyNumberFormat="1" applyFont="1" applyFill="1" applyBorder="1" applyAlignment="1">
      <alignment horizontal="center" vertical="center" wrapText="1"/>
    </xf>
    <xf numFmtId="5" fontId="13" fillId="2" borderId="8" xfId="108" applyNumberFormat="1" applyFont="1" applyFill="1" applyBorder="1" applyAlignment="1">
      <alignment horizontal="center" vertical="center" wrapText="1"/>
    </xf>
    <xf numFmtId="5" fontId="13" fillId="2" borderId="2" xfId="108" applyNumberFormat="1" applyFont="1" applyFill="1" applyBorder="1" applyAlignment="1">
      <alignment horizontal="center" vertical="center" wrapText="1"/>
    </xf>
    <xf numFmtId="5" fontId="13" fillId="2" borderId="7" xfId="108" applyNumberFormat="1" applyFont="1" applyFill="1" applyBorder="1" applyAlignment="1">
      <alignment horizontal="center" vertical="center" wrapText="1"/>
    </xf>
    <xf numFmtId="9" fontId="12" fillId="0" borderId="1" xfId="107" applyFont="1" applyFill="1" applyBorder="1" applyAlignment="1">
      <alignment horizontal="center" vertical="center" wrapText="1"/>
    </xf>
    <xf numFmtId="9" fontId="12" fillId="0" borderId="8" xfId="107" applyFont="1" applyFill="1" applyBorder="1" applyAlignment="1">
      <alignment horizontal="center" vertical="center" wrapText="1"/>
    </xf>
    <xf numFmtId="9" fontId="12" fillId="0" borderId="2" xfId="107" applyFont="1" applyFill="1" applyBorder="1" applyAlignment="1">
      <alignment horizontal="center" vertical="center" wrapText="1"/>
    </xf>
    <xf numFmtId="9" fontId="12" fillId="0" borderId="7" xfId="107" applyFont="1" applyFill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right" vertical="center" wrapText="1"/>
    </xf>
    <xf numFmtId="166" fontId="14" fillId="0" borderId="8" xfId="0" applyNumberFormat="1" applyFont="1" applyBorder="1" applyAlignment="1">
      <alignment horizontal="right" vertical="center" wrapText="1"/>
    </xf>
    <xf numFmtId="166" fontId="14" fillId="0" borderId="2" xfId="0" applyNumberFormat="1" applyFont="1" applyBorder="1" applyAlignment="1">
      <alignment horizontal="right" vertical="center" wrapText="1"/>
    </xf>
    <xf numFmtId="166" fontId="14" fillId="0" borderId="7" xfId="0" applyNumberFormat="1" applyFont="1" applyBorder="1" applyAlignment="1">
      <alignment horizontal="right" vertical="center" wrapText="1"/>
    </xf>
    <xf numFmtId="2" fontId="12" fillId="0" borderId="2" xfId="109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 vertical="center" wrapText="1"/>
    </xf>
    <xf numFmtId="2" fontId="13" fillId="0" borderId="2" xfId="109" applyNumberFormat="1" applyFont="1" applyBorder="1" applyAlignment="1">
      <alignment horizontal="center" vertical="center" wrapText="1"/>
    </xf>
    <xf numFmtId="2" fontId="13" fillId="0" borderId="1" xfId="109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2" fontId="13" fillId="0" borderId="2" xfId="109" applyNumberFormat="1" applyFont="1" applyBorder="1" applyAlignment="1">
      <alignment horizontal="left" vertical="center" wrapText="1"/>
    </xf>
    <xf numFmtId="2" fontId="13" fillId="0" borderId="2" xfId="109" applyNumberFormat="1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9" fontId="9" fillId="0" borderId="8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9" fontId="9" fillId="0" borderId="7" xfId="0" applyNumberFormat="1" applyFont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7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5" fontId="13" fillId="2" borderId="1" xfId="108" applyNumberFormat="1" applyFont="1" applyFill="1" applyBorder="1" applyAlignment="1">
      <alignment horizontal="right" vertical="center" wrapText="1"/>
    </xf>
  </cellXfs>
  <cellStyles count="11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7" builtinId="3"/>
    <cellStyle name="Moneda" xfId="108" builtinId="4"/>
    <cellStyle name="Normal" xfId="0" builtinId="0"/>
    <cellStyle name="Normal 2" xfId="109" xr:uid="{00000000-0005-0000-0000-00006C000000}"/>
    <cellStyle name="Normal 3" xfId="112" xr:uid="{00000000-0005-0000-0000-00006D000000}"/>
    <cellStyle name="Normal 4" xfId="111" xr:uid="{00000000-0005-0000-0000-00006E000000}"/>
    <cellStyle name="Normal 5" xfId="110" xr:uid="{00000000-0005-0000-0000-00006F000000}"/>
    <cellStyle name="Normal 6" xfId="113" xr:uid="{00000000-0005-0000-0000-000070000000}"/>
    <cellStyle name="Normal 7" xfId="114" xr:uid="{00000000-0005-0000-0000-000071000000}"/>
    <cellStyle name="Normal 8" xfId="115" xr:uid="{00000000-0005-0000-0000-000072000000}"/>
    <cellStyle name="Normal 9" xfId="116" xr:uid="{49915BE1-F3EF-4AAE-A382-EA5A2587DBB5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14F"/>
      <color rgb="FFD9D9D9"/>
      <color rgb="FFFFFF65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453543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5"/>
  <sheetViews>
    <sheetView tabSelected="1" zoomScale="80" zoomScaleNormal="80" workbookViewId="0">
      <selection activeCell="D6" sqref="D6:L6"/>
    </sheetView>
  </sheetViews>
  <sheetFormatPr baseColWidth="10" defaultColWidth="11.25" defaultRowHeight="14.25" x14ac:dyDescent="0.2"/>
  <cols>
    <col min="1" max="1" width="8" style="34" customWidth="1"/>
    <col min="2" max="2" width="30.875" style="34" customWidth="1"/>
    <col min="3" max="3" width="16.625" style="34" customWidth="1"/>
    <col min="4" max="4" width="17.875" style="34" customWidth="1"/>
    <col min="5" max="5" width="44.375" style="34" customWidth="1"/>
    <col min="6" max="6" width="41.75" style="34" customWidth="1"/>
    <col min="7" max="7" width="19.5" style="34" customWidth="1"/>
    <col min="8" max="8" width="43.625" style="34" customWidth="1"/>
    <col min="9" max="9" width="43.75" style="34" customWidth="1"/>
    <col min="10" max="10" width="11.375" style="34" customWidth="1"/>
    <col min="11" max="11" width="16" style="34" customWidth="1"/>
    <col min="12" max="13" width="14.875" style="34" customWidth="1"/>
    <col min="14" max="14" width="11.25" style="34" customWidth="1"/>
    <col min="15" max="15" width="27.375" style="56" customWidth="1"/>
    <col min="16" max="16" width="17.75" style="57" customWidth="1"/>
    <col min="17" max="17" width="19.875" style="34" customWidth="1"/>
    <col min="18" max="18" width="16.875" style="34" customWidth="1"/>
    <col min="19" max="19" width="20.25" style="34" customWidth="1"/>
    <col min="20" max="20" width="16.875" style="34" customWidth="1"/>
    <col min="21" max="21" width="20.875" style="34" customWidth="1"/>
    <col min="22" max="22" width="16.875" style="57" customWidth="1"/>
    <col min="23" max="25" width="16.875" style="34" customWidth="1"/>
    <col min="26" max="26" width="21.125" style="34" customWidth="1"/>
    <col min="27" max="27" width="18.875" style="34" customWidth="1"/>
    <col min="28" max="28" width="13.75" style="34" customWidth="1"/>
    <col min="29" max="29" width="21.75" style="34" customWidth="1"/>
    <col min="30" max="31" width="15.375" style="34" customWidth="1"/>
    <col min="32" max="16384" width="11.25" style="34"/>
  </cols>
  <sheetData>
    <row r="1" spans="1:31" ht="15" x14ac:dyDescent="0.2">
      <c r="A1" s="106"/>
      <c r="B1" s="112" t="s">
        <v>85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5" t="s">
        <v>86</v>
      </c>
      <c r="AD1" s="115"/>
      <c r="AE1" s="115"/>
    </row>
    <row r="2" spans="1:31" ht="15" x14ac:dyDescent="0.2">
      <c r="A2" s="106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6" t="s">
        <v>37</v>
      </c>
      <c r="AD2" s="116"/>
      <c r="AE2" s="116"/>
    </row>
    <row r="3" spans="1:31" ht="15" x14ac:dyDescent="0.2">
      <c r="A3" s="10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6" t="s">
        <v>34</v>
      </c>
      <c r="AD3" s="116"/>
      <c r="AE3" s="116"/>
    </row>
    <row r="4" spans="1:31" ht="15" x14ac:dyDescent="0.2">
      <c r="A4" s="106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6" t="s">
        <v>33</v>
      </c>
      <c r="AD4" s="116"/>
      <c r="AE4" s="116"/>
    </row>
    <row r="5" spans="1:31" ht="15" x14ac:dyDescent="0.2">
      <c r="A5" s="107" t="s">
        <v>31</v>
      </c>
      <c r="B5" s="107"/>
      <c r="C5" s="107"/>
      <c r="D5" s="109">
        <v>44586</v>
      </c>
      <c r="E5" s="109"/>
      <c r="F5" s="109"/>
      <c r="G5" s="109"/>
      <c r="H5" s="109"/>
      <c r="I5" s="109"/>
      <c r="J5" s="109"/>
      <c r="K5" s="109"/>
      <c r="L5" s="109"/>
      <c r="M5" s="35"/>
      <c r="N5" s="35"/>
      <c r="O5" s="36"/>
      <c r="P5" s="37"/>
      <c r="Q5" s="35"/>
      <c r="R5" s="35"/>
      <c r="S5" s="35"/>
      <c r="T5" s="35"/>
      <c r="U5" s="35"/>
      <c r="V5" s="37"/>
      <c r="W5" s="35"/>
      <c r="X5" s="35"/>
      <c r="Y5" s="35"/>
      <c r="Z5" s="35"/>
      <c r="AA5" s="35"/>
      <c r="AB5" s="35"/>
      <c r="AC5" s="35"/>
      <c r="AD5" s="35"/>
      <c r="AE5" s="38"/>
    </row>
    <row r="6" spans="1:31" ht="15" x14ac:dyDescent="0.2">
      <c r="A6" s="108" t="s">
        <v>32</v>
      </c>
      <c r="B6" s="108"/>
      <c r="C6" s="108"/>
      <c r="D6" s="110">
        <v>44561</v>
      </c>
      <c r="E6" s="110"/>
      <c r="F6" s="110"/>
      <c r="G6" s="110"/>
      <c r="H6" s="110"/>
      <c r="I6" s="110"/>
      <c r="J6" s="110"/>
      <c r="K6" s="110"/>
      <c r="L6" s="110"/>
      <c r="M6" s="35"/>
      <c r="N6" s="35"/>
      <c r="O6" s="36"/>
      <c r="P6" s="37"/>
      <c r="Q6" s="35"/>
      <c r="R6" s="35"/>
      <c r="S6" s="35"/>
      <c r="T6" s="35"/>
      <c r="U6" s="35"/>
      <c r="V6" s="37"/>
      <c r="W6" s="35"/>
      <c r="X6" s="35"/>
      <c r="Y6" s="35"/>
      <c r="Z6" s="35"/>
      <c r="AA6" s="35"/>
      <c r="AB6" s="35"/>
      <c r="AC6" s="35"/>
      <c r="AD6" s="39"/>
      <c r="AE6" s="40"/>
    </row>
    <row r="7" spans="1:31" ht="15" x14ac:dyDescent="0.2">
      <c r="A7" s="41"/>
      <c r="B7" s="114" t="s">
        <v>10</v>
      </c>
      <c r="C7" s="114"/>
      <c r="D7" s="114"/>
      <c r="E7" s="114"/>
      <c r="F7" s="114"/>
      <c r="G7" s="114" t="s">
        <v>11</v>
      </c>
      <c r="H7" s="114"/>
      <c r="I7" s="114"/>
      <c r="J7" s="114"/>
      <c r="K7" s="114"/>
      <c r="L7" s="114" t="s">
        <v>26</v>
      </c>
      <c r="M7" s="114"/>
      <c r="N7" s="114"/>
      <c r="O7" s="114" t="s">
        <v>24</v>
      </c>
      <c r="P7" s="114"/>
      <c r="Q7" s="114"/>
      <c r="R7" s="114"/>
      <c r="S7" s="114"/>
      <c r="T7" s="114"/>
      <c r="U7" s="114"/>
      <c r="V7" s="114" t="s">
        <v>18</v>
      </c>
      <c r="W7" s="114"/>
      <c r="X7" s="114"/>
      <c r="Y7" s="114"/>
      <c r="Z7" s="114"/>
      <c r="AA7" s="114"/>
      <c r="AB7" s="111" t="s">
        <v>19</v>
      </c>
      <c r="AC7" s="111" t="s">
        <v>27</v>
      </c>
      <c r="AD7" s="111" t="s">
        <v>25</v>
      </c>
      <c r="AE7" s="111"/>
    </row>
    <row r="8" spans="1:31" ht="45" x14ac:dyDescent="0.2">
      <c r="A8" s="32" t="s">
        <v>30</v>
      </c>
      <c r="B8" s="31" t="s">
        <v>1</v>
      </c>
      <c r="C8" s="32" t="s">
        <v>6</v>
      </c>
      <c r="D8" s="32" t="s">
        <v>2</v>
      </c>
      <c r="E8" s="32" t="s">
        <v>7</v>
      </c>
      <c r="F8" s="31" t="s">
        <v>20</v>
      </c>
      <c r="G8" s="31" t="s">
        <v>15</v>
      </c>
      <c r="H8" s="31" t="s">
        <v>3</v>
      </c>
      <c r="I8" s="31" t="s">
        <v>16</v>
      </c>
      <c r="J8" s="31" t="s">
        <v>22</v>
      </c>
      <c r="K8" s="31" t="s">
        <v>23</v>
      </c>
      <c r="L8" s="31" t="s">
        <v>4</v>
      </c>
      <c r="M8" s="31" t="s">
        <v>5</v>
      </c>
      <c r="N8" s="31" t="s">
        <v>0</v>
      </c>
      <c r="O8" s="25" t="s">
        <v>9</v>
      </c>
      <c r="P8" s="31" t="s">
        <v>36</v>
      </c>
      <c r="Q8" s="31" t="s">
        <v>8</v>
      </c>
      <c r="R8" s="31" t="s">
        <v>28</v>
      </c>
      <c r="S8" s="31" t="s">
        <v>35</v>
      </c>
      <c r="T8" s="31" t="s">
        <v>12</v>
      </c>
      <c r="U8" s="31" t="s">
        <v>21</v>
      </c>
      <c r="V8" s="31" t="s">
        <v>36</v>
      </c>
      <c r="W8" s="31" t="s">
        <v>8</v>
      </c>
      <c r="X8" s="31" t="s">
        <v>28</v>
      </c>
      <c r="Y8" s="31" t="s">
        <v>35</v>
      </c>
      <c r="Z8" s="31" t="s">
        <v>12</v>
      </c>
      <c r="AA8" s="31" t="s">
        <v>29</v>
      </c>
      <c r="AB8" s="111"/>
      <c r="AC8" s="111"/>
      <c r="AD8" s="31" t="s">
        <v>13</v>
      </c>
      <c r="AE8" s="31" t="s">
        <v>14</v>
      </c>
    </row>
    <row r="9" spans="1:31" ht="164.45" customHeight="1" x14ac:dyDescent="0.2">
      <c r="A9" s="32">
        <v>180</v>
      </c>
      <c r="B9" s="42" t="s">
        <v>39</v>
      </c>
      <c r="C9" s="43" t="s">
        <v>40</v>
      </c>
      <c r="D9" s="11" t="s">
        <v>41</v>
      </c>
      <c r="E9" s="12" t="s">
        <v>42</v>
      </c>
      <c r="F9" s="13" t="s">
        <v>43</v>
      </c>
      <c r="G9" s="27">
        <v>20200680010157</v>
      </c>
      <c r="H9" s="14" t="s">
        <v>44</v>
      </c>
      <c r="I9" s="43" t="s">
        <v>45</v>
      </c>
      <c r="J9" s="44">
        <v>44201</v>
      </c>
      <c r="K9" s="44">
        <v>44561</v>
      </c>
      <c r="L9" s="15">
        <v>1000</v>
      </c>
      <c r="M9" s="45">
        <v>1044</v>
      </c>
      <c r="N9" s="46">
        <f>IF(M9/L9&gt;100%,100%,M9/L9)</f>
        <v>1</v>
      </c>
      <c r="O9" s="47" t="s">
        <v>46</v>
      </c>
      <c r="P9" s="18">
        <v>538000000</v>
      </c>
      <c r="Q9" s="18"/>
      <c r="R9" s="22"/>
      <c r="S9" s="22"/>
      <c r="T9" s="48"/>
      <c r="U9" s="63">
        <f>SUM(P9:T9)</f>
        <v>538000000</v>
      </c>
      <c r="V9" s="18">
        <v>526293333</v>
      </c>
      <c r="W9" s="19"/>
      <c r="X9" s="19"/>
      <c r="Y9" s="19"/>
      <c r="Z9" s="48"/>
      <c r="AA9" s="63">
        <f>SUM(V9:Z9)</f>
        <v>526293333</v>
      </c>
      <c r="AB9" s="16">
        <f t="shared" ref="AB9:AB15" si="0">IFERROR(AA9/U9,"-")</f>
        <v>0.97824039591078071</v>
      </c>
      <c r="AC9" s="64">
        <v>1039179738.88</v>
      </c>
      <c r="AD9" s="49" t="s">
        <v>47</v>
      </c>
      <c r="AE9" s="50" t="s">
        <v>87</v>
      </c>
    </row>
    <row r="10" spans="1:31" ht="160.9" customHeight="1" x14ac:dyDescent="0.2">
      <c r="A10" s="32">
        <v>182</v>
      </c>
      <c r="B10" s="42" t="s">
        <v>39</v>
      </c>
      <c r="C10" s="43" t="s">
        <v>40</v>
      </c>
      <c r="D10" s="11" t="s">
        <v>48</v>
      </c>
      <c r="E10" s="12" t="s">
        <v>49</v>
      </c>
      <c r="F10" s="13" t="s">
        <v>50</v>
      </c>
      <c r="G10" s="28">
        <v>20200680010074</v>
      </c>
      <c r="H10" s="23" t="s">
        <v>51</v>
      </c>
      <c r="I10" s="51" t="s">
        <v>81</v>
      </c>
      <c r="J10" s="44">
        <v>44201</v>
      </c>
      <c r="K10" s="44">
        <v>44561</v>
      </c>
      <c r="L10" s="118">
        <v>1</v>
      </c>
      <c r="M10" s="117">
        <v>1</v>
      </c>
      <c r="N10" s="121">
        <f>IF(M10/L10&gt;100%,100%,M10/L10)</f>
        <v>1</v>
      </c>
      <c r="O10" s="52" t="s">
        <v>92</v>
      </c>
      <c r="P10" s="18">
        <v>482500000</v>
      </c>
      <c r="Q10" s="18"/>
      <c r="R10" s="22"/>
      <c r="S10" s="22"/>
      <c r="T10" s="48"/>
      <c r="U10" s="91">
        <f>SUM(P10:T11)</f>
        <v>3482499999.9700003</v>
      </c>
      <c r="V10" s="18">
        <v>463342745.66666669</v>
      </c>
      <c r="W10" s="19"/>
      <c r="X10" s="19"/>
      <c r="Y10" s="19"/>
      <c r="Z10" s="48"/>
      <c r="AA10" s="91">
        <f>SUM(V10:Z11)</f>
        <v>463342745.66666669</v>
      </c>
      <c r="AB10" s="100">
        <f t="shared" si="0"/>
        <v>0.13304888605044024</v>
      </c>
      <c r="AC10" s="131">
        <v>94428868.666666672</v>
      </c>
      <c r="AD10" s="86" t="s">
        <v>47</v>
      </c>
      <c r="AE10" s="130" t="s">
        <v>87</v>
      </c>
    </row>
    <row r="11" spans="1:31" ht="71.25" x14ac:dyDescent="0.2">
      <c r="A11" s="32">
        <v>182</v>
      </c>
      <c r="B11" s="42" t="s">
        <v>39</v>
      </c>
      <c r="C11" s="43" t="s">
        <v>40</v>
      </c>
      <c r="D11" s="11" t="s">
        <v>48</v>
      </c>
      <c r="E11" s="12" t="s">
        <v>49</v>
      </c>
      <c r="F11" s="13" t="s">
        <v>50</v>
      </c>
      <c r="G11" s="28"/>
      <c r="H11" s="11" t="s">
        <v>94</v>
      </c>
      <c r="I11" s="51" t="s">
        <v>93</v>
      </c>
      <c r="J11" s="52"/>
      <c r="K11" s="52"/>
      <c r="L11" s="118"/>
      <c r="M11" s="117"/>
      <c r="N11" s="121"/>
      <c r="O11" s="52"/>
      <c r="P11" s="18">
        <f>1668223999.5-9050000</f>
        <v>1659173999.5</v>
      </c>
      <c r="Q11" s="18"/>
      <c r="R11" s="22"/>
      <c r="S11" s="82">
        <f>1322726000.47+18100000</f>
        <v>1340826000.47</v>
      </c>
      <c r="T11" s="48"/>
      <c r="U11" s="91"/>
      <c r="V11" s="18"/>
      <c r="W11" s="19"/>
      <c r="X11" s="19"/>
      <c r="Y11" s="19"/>
      <c r="Z11" s="48"/>
      <c r="AA11" s="91"/>
      <c r="AB11" s="100"/>
      <c r="AC11" s="131"/>
      <c r="AD11" s="86"/>
      <c r="AE11" s="130"/>
    </row>
    <row r="12" spans="1:31" ht="79.900000000000006" customHeight="1" x14ac:dyDescent="0.2">
      <c r="A12" s="32">
        <v>183</v>
      </c>
      <c r="B12" s="42" t="s">
        <v>39</v>
      </c>
      <c r="C12" s="43" t="s">
        <v>40</v>
      </c>
      <c r="D12" s="11" t="s">
        <v>48</v>
      </c>
      <c r="E12" s="12" t="s">
        <v>52</v>
      </c>
      <c r="F12" s="13" t="s">
        <v>53</v>
      </c>
      <c r="G12" s="28">
        <v>20200680010074</v>
      </c>
      <c r="H12" s="23" t="s">
        <v>51</v>
      </c>
      <c r="I12" s="51" t="s">
        <v>90</v>
      </c>
      <c r="J12" s="44">
        <v>44201</v>
      </c>
      <c r="K12" s="44">
        <v>44561</v>
      </c>
      <c r="L12" s="17">
        <v>0.25</v>
      </c>
      <c r="M12" s="53">
        <v>0.25</v>
      </c>
      <c r="N12" s="46">
        <f>IF(M12/L12&gt;100%,100%,M12/L12)</f>
        <v>1</v>
      </c>
      <c r="O12" s="52" t="s">
        <v>92</v>
      </c>
      <c r="P12" s="18">
        <v>191591333</v>
      </c>
      <c r="Q12" s="18"/>
      <c r="R12" s="22"/>
      <c r="S12" s="22"/>
      <c r="T12" s="48"/>
      <c r="U12" s="63">
        <f>SUM(P12:T12)</f>
        <v>191591333</v>
      </c>
      <c r="V12" s="18">
        <v>90000000</v>
      </c>
      <c r="W12" s="19"/>
      <c r="X12" s="19"/>
      <c r="Y12" s="19"/>
      <c r="Z12" s="48"/>
      <c r="AA12" s="63">
        <f>SUM(V12:Z12)</f>
        <v>90000000</v>
      </c>
      <c r="AB12" s="16">
        <f t="shared" si="0"/>
        <v>0.46974985032334421</v>
      </c>
      <c r="AC12" s="19"/>
      <c r="AD12" s="49" t="s">
        <v>47</v>
      </c>
      <c r="AE12" s="50" t="s">
        <v>87</v>
      </c>
    </row>
    <row r="13" spans="1:31" ht="114.6" customHeight="1" x14ac:dyDescent="0.2">
      <c r="A13" s="32">
        <v>184</v>
      </c>
      <c r="B13" s="42" t="s">
        <v>39</v>
      </c>
      <c r="C13" s="43" t="s">
        <v>40</v>
      </c>
      <c r="D13" s="11" t="s">
        <v>48</v>
      </c>
      <c r="E13" s="12" t="s">
        <v>54</v>
      </c>
      <c r="F13" s="13" t="s">
        <v>55</v>
      </c>
      <c r="G13" s="28">
        <v>20200680010074</v>
      </c>
      <c r="H13" s="23" t="s">
        <v>51</v>
      </c>
      <c r="I13" s="51" t="s">
        <v>80</v>
      </c>
      <c r="J13" s="44">
        <v>44201</v>
      </c>
      <c r="K13" s="44">
        <v>44561</v>
      </c>
      <c r="L13" s="15">
        <v>1200</v>
      </c>
      <c r="M13" s="45">
        <v>2673</v>
      </c>
      <c r="N13" s="46">
        <f>IF(M13/L13&gt;100%,100%,M13/L13)</f>
        <v>1</v>
      </c>
      <c r="O13" s="52" t="s">
        <v>92</v>
      </c>
      <c r="P13" s="18">
        <v>482500000</v>
      </c>
      <c r="Q13" s="18"/>
      <c r="R13" s="22"/>
      <c r="S13" s="22"/>
      <c r="T13" s="48"/>
      <c r="U13" s="63">
        <f>SUM(P13:T13)</f>
        <v>482500000</v>
      </c>
      <c r="V13" s="18">
        <v>463342745.66666669</v>
      </c>
      <c r="W13" s="19"/>
      <c r="X13" s="19"/>
      <c r="Y13" s="19"/>
      <c r="Z13" s="48"/>
      <c r="AA13" s="63">
        <f>SUM(V13:Z13)</f>
        <v>463342745.66666669</v>
      </c>
      <c r="AB13" s="16">
        <f t="shared" si="0"/>
        <v>0.96029584594127815</v>
      </c>
      <c r="AC13" s="65">
        <v>94428868.666666701</v>
      </c>
      <c r="AD13" s="49" t="s">
        <v>47</v>
      </c>
      <c r="AE13" s="50" t="s">
        <v>87</v>
      </c>
    </row>
    <row r="14" spans="1:31" ht="85.9" customHeight="1" x14ac:dyDescent="0.2">
      <c r="A14" s="32">
        <v>185</v>
      </c>
      <c r="B14" s="42" t="s">
        <v>39</v>
      </c>
      <c r="C14" s="43" t="s">
        <v>40</v>
      </c>
      <c r="D14" s="11" t="s">
        <v>48</v>
      </c>
      <c r="E14" s="12" t="s">
        <v>56</v>
      </c>
      <c r="F14" s="13" t="s">
        <v>57</v>
      </c>
      <c r="G14" s="28">
        <v>20200680010074</v>
      </c>
      <c r="H14" s="23" t="s">
        <v>51</v>
      </c>
      <c r="I14" s="51" t="s">
        <v>82</v>
      </c>
      <c r="J14" s="44">
        <v>44201</v>
      </c>
      <c r="K14" s="44">
        <v>44561</v>
      </c>
      <c r="L14" s="15">
        <v>500</v>
      </c>
      <c r="M14" s="45">
        <v>540</v>
      </c>
      <c r="N14" s="46">
        <f t="shared" ref="N14:N25" si="1">IF(M14/L14&gt;100%,100%,M14/L14)</f>
        <v>1</v>
      </c>
      <c r="O14" s="52" t="s">
        <v>92</v>
      </c>
      <c r="P14" s="18">
        <v>482500000</v>
      </c>
      <c r="Q14" s="18"/>
      <c r="R14" s="22"/>
      <c r="S14" s="22"/>
      <c r="T14" s="48"/>
      <c r="U14" s="63">
        <f>SUM(P14:T14)</f>
        <v>482500000</v>
      </c>
      <c r="V14" s="18">
        <v>463342745.66666669</v>
      </c>
      <c r="W14" s="19"/>
      <c r="X14" s="19"/>
      <c r="Y14" s="19"/>
      <c r="Z14" s="48"/>
      <c r="AA14" s="63">
        <f>SUM(V14:Z14)</f>
        <v>463342745.66666669</v>
      </c>
      <c r="AB14" s="16">
        <f t="shared" si="0"/>
        <v>0.96029584594127815</v>
      </c>
      <c r="AC14" s="66">
        <v>94428868.666666701</v>
      </c>
      <c r="AD14" s="49" t="s">
        <v>47</v>
      </c>
      <c r="AE14" s="50" t="s">
        <v>87</v>
      </c>
    </row>
    <row r="15" spans="1:31" ht="94.15" customHeight="1" x14ac:dyDescent="0.2">
      <c r="A15" s="32">
        <v>186</v>
      </c>
      <c r="B15" s="42" t="s">
        <v>39</v>
      </c>
      <c r="C15" s="43" t="s">
        <v>40</v>
      </c>
      <c r="D15" s="11" t="s">
        <v>58</v>
      </c>
      <c r="E15" s="12" t="s">
        <v>59</v>
      </c>
      <c r="F15" s="13" t="s">
        <v>60</v>
      </c>
      <c r="G15" s="28"/>
      <c r="H15" s="11" t="s">
        <v>91</v>
      </c>
      <c r="I15" s="20"/>
      <c r="J15" s="52"/>
      <c r="K15" s="52"/>
      <c r="L15" s="127">
        <v>600</v>
      </c>
      <c r="M15" s="123">
        <v>234</v>
      </c>
      <c r="N15" s="119">
        <f t="shared" si="1"/>
        <v>0.39</v>
      </c>
      <c r="O15" s="47" t="s">
        <v>84</v>
      </c>
      <c r="P15" s="18">
        <v>2148344.5</v>
      </c>
      <c r="Q15" s="18"/>
      <c r="R15" s="22"/>
      <c r="S15" s="22"/>
      <c r="T15" s="71"/>
      <c r="U15" s="132">
        <f>SUM(P15:T17)</f>
        <v>1767827132</v>
      </c>
      <c r="V15" s="68"/>
      <c r="W15" s="72"/>
      <c r="X15" s="72"/>
      <c r="Y15" s="72"/>
      <c r="Z15" s="73"/>
      <c r="AA15" s="132">
        <f>SUM(V15:Z17)</f>
        <v>1765427787.5</v>
      </c>
      <c r="AB15" s="98">
        <f t="shared" si="0"/>
        <v>0.99864277199021967</v>
      </c>
      <c r="AC15" s="102"/>
      <c r="AD15" s="84" t="s">
        <v>47</v>
      </c>
      <c r="AE15" s="130" t="s">
        <v>87</v>
      </c>
    </row>
    <row r="16" spans="1:31" ht="94.15" customHeight="1" x14ac:dyDescent="0.2">
      <c r="A16" s="32">
        <v>186</v>
      </c>
      <c r="B16" s="42" t="s">
        <v>39</v>
      </c>
      <c r="C16" s="43" t="s">
        <v>40</v>
      </c>
      <c r="D16" s="11" t="s">
        <v>58</v>
      </c>
      <c r="E16" s="12" t="s">
        <v>59</v>
      </c>
      <c r="F16" s="13" t="s">
        <v>60</v>
      </c>
      <c r="G16" s="28">
        <v>20210680010210</v>
      </c>
      <c r="H16" s="24" t="s">
        <v>79</v>
      </c>
      <c r="I16" s="52"/>
      <c r="J16" s="44">
        <v>44201</v>
      </c>
      <c r="K16" s="44">
        <v>44561</v>
      </c>
      <c r="L16" s="118"/>
      <c r="M16" s="125"/>
      <c r="N16" s="121"/>
      <c r="O16" s="47"/>
      <c r="P16" s="18">
        <v>1710428787.5</v>
      </c>
      <c r="Q16" s="18"/>
      <c r="R16" s="22"/>
      <c r="S16" s="22"/>
      <c r="T16" s="54"/>
      <c r="U16" s="91"/>
      <c r="V16" s="69">
        <v>1710428787.5</v>
      </c>
      <c r="W16" s="19"/>
      <c r="X16" s="19"/>
      <c r="Y16" s="19"/>
      <c r="Z16" s="48"/>
      <c r="AA16" s="91"/>
      <c r="AB16" s="100"/>
      <c r="AC16" s="104"/>
      <c r="AD16" s="86"/>
      <c r="AE16" s="130"/>
    </row>
    <row r="17" spans="1:31" ht="91.9" customHeight="1" x14ac:dyDescent="0.2">
      <c r="A17" s="32">
        <v>186</v>
      </c>
      <c r="B17" s="42" t="s">
        <v>39</v>
      </c>
      <c r="C17" s="43" t="s">
        <v>40</v>
      </c>
      <c r="D17" s="11" t="s">
        <v>58</v>
      </c>
      <c r="E17" s="12" t="s">
        <v>59</v>
      </c>
      <c r="F17" s="13" t="s">
        <v>60</v>
      </c>
      <c r="G17" s="28">
        <v>20200680010084</v>
      </c>
      <c r="H17" s="24" t="s">
        <v>79</v>
      </c>
      <c r="I17" s="52"/>
      <c r="J17" s="44">
        <v>44201</v>
      </c>
      <c r="K17" s="44">
        <v>44561</v>
      </c>
      <c r="L17" s="129"/>
      <c r="M17" s="126"/>
      <c r="N17" s="122"/>
      <c r="O17" s="47" t="s">
        <v>38</v>
      </c>
      <c r="P17" s="18">
        <v>55250000</v>
      </c>
      <c r="Q17" s="18"/>
      <c r="R17" s="22"/>
      <c r="S17" s="22"/>
      <c r="T17" s="75"/>
      <c r="U17" s="93"/>
      <c r="V17" s="76">
        <v>54999000</v>
      </c>
      <c r="W17" s="77"/>
      <c r="X17" s="77"/>
      <c r="Y17" s="77"/>
      <c r="Z17" s="78"/>
      <c r="AA17" s="93"/>
      <c r="AB17" s="101"/>
      <c r="AC17" s="105"/>
      <c r="AD17" s="87"/>
      <c r="AE17" s="130"/>
    </row>
    <row r="18" spans="1:31" ht="171" x14ac:dyDescent="0.2">
      <c r="A18" s="32">
        <v>187</v>
      </c>
      <c r="B18" s="42" t="s">
        <v>39</v>
      </c>
      <c r="C18" s="43" t="s">
        <v>40</v>
      </c>
      <c r="D18" s="11" t="s">
        <v>58</v>
      </c>
      <c r="E18" s="12" t="s">
        <v>62</v>
      </c>
      <c r="F18" s="13" t="s">
        <v>63</v>
      </c>
      <c r="G18" s="28">
        <v>20200680010084</v>
      </c>
      <c r="H18" s="24" t="s">
        <v>79</v>
      </c>
      <c r="I18" s="52" t="s">
        <v>61</v>
      </c>
      <c r="J18" s="44">
        <v>44201</v>
      </c>
      <c r="K18" s="44">
        <v>44561</v>
      </c>
      <c r="L18" s="127">
        <v>1600</v>
      </c>
      <c r="M18" s="123">
        <v>1648</v>
      </c>
      <c r="N18" s="119">
        <f t="shared" si="1"/>
        <v>1</v>
      </c>
      <c r="O18" s="47" t="s">
        <v>83</v>
      </c>
      <c r="P18" s="18">
        <v>475856575</v>
      </c>
      <c r="Q18" s="18"/>
      <c r="R18" s="22"/>
      <c r="S18" s="22"/>
      <c r="T18" s="54"/>
      <c r="U18" s="91">
        <f>SUM(P18:T21)</f>
        <v>2292827171.5</v>
      </c>
      <c r="V18" s="69">
        <v>475856575</v>
      </c>
      <c r="W18" s="19"/>
      <c r="X18" s="19"/>
      <c r="Y18" s="19"/>
      <c r="Z18" s="48"/>
      <c r="AA18" s="94">
        <f>SUM(V18:Z21)</f>
        <v>2080427787.5</v>
      </c>
      <c r="AB18" s="98">
        <f>IFERROR(AA18/U18,"-")</f>
        <v>0.90736354373319583</v>
      </c>
      <c r="AC18" s="102"/>
      <c r="AD18" s="84" t="s">
        <v>47</v>
      </c>
      <c r="AE18" s="88" t="s">
        <v>87</v>
      </c>
    </row>
    <row r="19" spans="1:31" ht="130.9" customHeight="1" x14ac:dyDescent="0.2">
      <c r="A19" s="32">
        <v>187</v>
      </c>
      <c r="B19" s="42" t="s">
        <v>39</v>
      </c>
      <c r="C19" s="43" t="s">
        <v>40</v>
      </c>
      <c r="D19" s="11" t="s">
        <v>58</v>
      </c>
      <c r="E19" s="12" t="s">
        <v>62</v>
      </c>
      <c r="F19" s="13" t="s">
        <v>63</v>
      </c>
      <c r="G19" s="28">
        <v>20210680010193</v>
      </c>
      <c r="H19" s="24" t="s">
        <v>88</v>
      </c>
      <c r="I19" s="52" t="s">
        <v>89</v>
      </c>
      <c r="J19" s="44">
        <v>44201</v>
      </c>
      <c r="K19" s="44">
        <v>44561</v>
      </c>
      <c r="L19" s="128"/>
      <c r="M19" s="124"/>
      <c r="N19" s="120"/>
      <c r="O19" s="47" t="s">
        <v>83</v>
      </c>
      <c r="P19" s="18">
        <v>315000000</v>
      </c>
      <c r="Q19" s="18"/>
      <c r="R19" s="22"/>
      <c r="S19" s="22"/>
      <c r="T19" s="71"/>
      <c r="U19" s="92"/>
      <c r="V19" s="74">
        <v>315000000</v>
      </c>
      <c r="W19" s="72"/>
      <c r="X19" s="72"/>
      <c r="Y19" s="72"/>
      <c r="Z19" s="73"/>
      <c r="AA19" s="95"/>
      <c r="AB19" s="99"/>
      <c r="AC19" s="103"/>
      <c r="AD19" s="85"/>
      <c r="AE19" s="89"/>
    </row>
    <row r="20" spans="1:31" ht="81" customHeight="1" x14ac:dyDescent="0.2">
      <c r="A20" s="32">
        <v>187</v>
      </c>
      <c r="B20" s="42" t="s">
        <v>39</v>
      </c>
      <c r="C20" s="43" t="s">
        <v>40</v>
      </c>
      <c r="D20" s="11" t="s">
        <v>58</v>
      </c>
      <c r="E20" s="12" t="s">
        <v>62</v>
      </c>
      <c r="F20" s="13" t="s">
        <v>63</v>
      </c>
      <c r="G20" s="28">
        <v>20210680010210</v>
      </c>
      <c r="H20" s="24" t="s">
        <v>79</v>
      </c>
      <c r="I20" s="52"/>
      <c r="J20" s="44">
        <v>44201</v>
      </c>
      <c r="K20" s="44">
        <v>44561</v>
      </c>
      <c r="L20" s="118"/>
      <c r="M20" s="125"/>
      <c r="N20" s="121"/>
      <c r="O20" s="47"/>
      <c r="P20" s="18">
        <v>1289571212.5</v>
      </c>
      <c r="Q20" s="80"/>
      <c r="R20" s="22"/>
      <c r="S20" s="22"/>
      <c r="T20" s="54"/>
      <c r="U20" s="91"/>
      <c r="V20" s="70">
        <v>1289571212.5</v>
      </c>
      <c r="W20" s="19"/>
      <c r="X20" s="19"/>
      <c r="Y20" s="19"/>
      <c r="Z20" s="48"/>
      <c r="AA20" s="96"/>
      <c r="AB20" s="100"/>
      <c r="AC20" s="104"/>
      <c r="AD20" s="86"/>
      <c r="AE20" s="89"/>
    </row>
    <row r="21" spans="1:31" ht="81" customHeight="1" x14ac:dyDescent="0.2">
      <c r="A21" s="32">
        <v>187</v>
      </c>
      <c r="B21" s="42" t="s">
        <v>39</v>
      </c>
      <c r="C21" s="43" t="s">
        <v>40</v>
      </c>
      <c r="D21" s="11" t="s">
        <v>58</v>
      </c>
      <c r="E21" s="12" t="s">
        <v>62</v>
      </c>
      <c r="F21" s="13" t="s">
        <v>63</v>
      </c>
      <c r="G21" s="28"/>
      <c r="H21" s="11" t="s">
        <v>94</v>
      </c>
      <c r="I21" s="51" t="s">
        <v>93</v>
      </c>
      <c r="J21" s="52"/>
      <c r="K21" s="52"/>
      <c r="L21" s="129"/>
      <c r="M21" s="126"/>
      <c r="N21" s="122"/>
      <c r="O21" s="47"/>
      <c r="P21" s="18">
        <v>212399384</v>
      </c>
      <c r="Q21" s="80"/>
      <c r="R21" s="22"/>
      <c r="S21" s="22"/>
      <c r="T21" s="75"/>
      <c r="U21" s="93"/>
      <c r="V21" s="79"/>
      <c r="W21" s="77"/>
      <c r="X21" s="77"/>
      <c r="Y21" s="77"/>
      <c r="Z21" s="78"/>
      <c r="AA21" s="97"/>
      <c r="AB21" s="101"/>
      <c r="AC21" s="105"/>
      <c r="AD21" s="87"/>
      <c r="AE21" s="90"/>
    </row>
    <row r="22" spans="1:31" ht="73.900000000000006" customHeight="1" x14ac:dyDescent="0.2">
      <c r="A22" s="32">
        <v>188</v>
      </c>
      <c r="B22" s="42" t="s">
        <v>39</v>
      </c>
      <c r="C22" s="43" t="s">
        <v>64</v>
      </c>
      <c r="D22" s="11" t="s">
        <v>65</v>
      </c>
      <c r="E22" s="12" t="s">
        <v>66</v>
      </c>
      <c r="F22" s="13" t="s">
        <v>67</v>
      </c>
      <c r="G22" s="27">
        <v>20200680010061</v>
      </c>
      <c r="H22" s="24" t="s">
        <v>68</v>
      </c>
      <c r="I22" s="33" t="s">
        <v>95</v>
      </c>
      <c r="J22" s="44">
        <v>44201</v>
      </c>
      <c r="K22" s="44">
        <v>44561</v>
      </c>
      <c r="L22" s="15">
        <v>1200</v>
      </c>
      <c r="M22" s="45">
        <v>3996</v>
      </c>
      <c r="N22" s="46">
        <f t="shared" si="1"/>
        <v>1</v>
      </c>
      <c r="O22" s="52" t="s">
        <v>38</v>
      </c>
      <c r="P22" s="18">
        <v>59549999.999999963</v>
      </c>
      <c r="Q22" s="18"/>
      <c r="R22" s="22"/>
      <c r="S22" s="18">
        <v>83333.333333333299</v>
      </c>
      <c r="T22" s="54"/>
      <c r="U22" s="63">
        <f>SUM(P22:T22)</f>
        <v>59633333.333333299</v>
      </c>
      <c r="V22" s="18">
        <v>59066666.333333336</v>
      </c>
      <c r="W22" s="19"/>
      <c r="X22" s="19"/>
      <c r="Y22" s="19"/>
      <c r="Z22" s="48"/>
      <c r="AA22" s="63">
        <f>SUM(V22:Z22)</f>
        <v>59066666.333333336</v>
      </c>
      <c r="AB22" s="16">
        <f>IFERROR(AA22/U22,"-")</f>
        <v>0.99049747903856966</v>
      </c>
      <c r="AC22" s="19"/>
      <c r="AD22" s="49" t="s">
        <v>47</v>
      </c>
      <c r="AE22" s="50" t="s">
        <v>87</v>
      </c>
    </row>
    <row r="23" spans="1:31" ht="78.599999999999994" customHeight="1" x14ac:dyDescent="0.2">
      <c r="A23" s="32">
        <v>189</v>
      </c>
      <c r="B23" s="42" t="s">
        <v>39</v>
      </c>
      <c r="C23" s="43" t="s">
        <v>64</v>
      </c>
      <c r="D23" s="11" t="s">
        <v>65</v>
      </c>
      <c r="E23" s="12" t="s">
        <v>69</v>
      </c>
      <c r="F23" s="13" t="s">
        <v>70</v>
      </c>
      <c r="G23" s="27">
        <v>20200680010061</v>
      </c>
      <c r="H23" s="24" t="s">
        <v>68</v>
      </c>
      <c r="I23" s="43" t="s">
        <v>96</v>
      </c>
      <c r="J23" s="44">
        <v>44201</v>
      </c>
      <c r="K23" s="44">
        <v>44561</v>
      </c>
      <c r="L23" s="15">
        <v>700</v>
      </c>
      <c r="M23" s="45">
        <v>2960</v>
      </c>
      <c r="N23" s="46">
        <f t="shared" si="1"/>
        <v>1</v>
      </c>
      <c r="O23" s="52" t="s">
        <v>38</v>
      </c>
      <c r="P23" s="18">
        <v>59549999.999999963</v>
      </c>
      <c r="Q23" s="18"/>
      <c r="R23" s="22"/>
      <c r="S23" s="18">
        <v>83333.333333333328</v>
      </c>
      <c r="T23" s="54"/>
      <c r="U23" s="63">
        <f>SUM(P23:T23)</f>
        <v>59633333.333333299</v>
      </c>
      <c r="V23" s="18">
        <v>59066666.333333336</v>
      </c>
      <c r="W23" s="19"/>
      <c r="X23" s="19"/>
      <c r="Y23" s="19"/>
      <c r="Z23" s="48"/>
      <c r="AA23" s="63">
        <f>SUM(V23:Z23)</f>
        <v>59066666.333333336</v>
      </c>
      <c r="AB23" s="16">
        <f>IFERROR(AA23/U23,"-")</f>
        <v>0.99049747903856966</v>
      </c>
      <c r="AC23" s="19"/>
      <c r="AD23" s="49" t="s">
        <v>47</v>
      </c>
      <c r="AE23" s="50" t="s">
        <v>87</v>
      </c>
    </row>
    <row r="24" spans="1:31" ht="73.900000000000006" customHeight="1" x14ac:dyDescent="0.2">
      <c r="A24" s="32">
        <v>190</v>
      </c>
      <c r="B24" s="42" t="s">
        <v>39</v>
      </c>
      <c r="C24" s="43" t="s">
        <v>64</v>
      </c>
      <c r="D24" s="11" t="s">
        <v>65</v>
      </c>
      <c r="E24" s="12" t="s">
        <v>71</v>
      </c>
      <c r="F24" s="13" t="s">
        <v>72</v>
      </c>
      <c r="G24" s="27">
        <v>20200680010061</v>
      </c>
      <c r="H24" s="24" t="s">
        <v>68</v>
      </c>
      <c r="I24" s="43" t="s">
        <v>97</v>
      </c>
      <c r="J24" s="44">
        <v>44201</v>
      </c>
      <c r="K24" s="44">
        <v>44561</v>
      </c>
      <c r="L24" s="15">
        <v>370</v>
      </c>
      <c r="M24" s="45">
        <v>1056</v>
      </c>
      <c r="N24" s="46">
        <f t="shared" si="1"/>
        <v>1</v>
      </c>
      <c r="O24" s="52" t="s">
        <v>38</v>
      </c>
      <c r="P24" s="18">
        <v>59549999.999999963</v>
      </c>
      <c r="Q24" s="18"/>
      <c r="R24" s="22"/>
      <c r="S24" s="18">
        <v>83333.333333333299</v>
      </c>
      <c r="T24" s="54"/>
      <c r="U24" s="63">
        <f>SUM(P24:T24)</f>
        <v>59633333.333333299</v>
      </c>
      <c r="V24" s="18">
        <v>59066666.333333336</v>
      </c>
      <c r="W24" s="19"/>
      <c r="X24" s="19"/>
      <c r="Y24" s="19"/>
      <c r="Z24" s="48"/>
      <c r="AA24" s="63">
        <f>SUM(V24:Z24)</f>
        <v>59066666.333333336</v>
      </c>
      <c r="AB24" s="16">
        <f>IFERROR(AA24/U24,"-")</f>
        <v>0.99049747903856966</v>
      </c>
      <c r="AC24" s="19"/>
      <c r="AD24" s="49" t="s">
        <v>47</v>
      </c>
      <c r="AE24" s="50" t="s">
        <v>87</v>
      </c>
    </row>
    <row r="25" spans="1:31" ht="63.6" customHeight="1" x14ac:dyDescent="0.2">
      <c r="A25" s="32">
        <v>302</v>
      </c>
      <c r="B25" s="42" t="s">
        <v>73</v>
      </c>
      <c r="C25" s="43" t="s">
        <v>74</v>
      </c>
      <c r="D25" s="11" t="s">
        <v>75</v>
      </c>
      <c r="E25" s="12" t="s">
        <v>76</v>
      </c>
      <c r="F25" s="13" t="s">
        <v>77</v>
      </c>
      <c r="G25" s="29"/>
      <c r="H25" s="11"/>
      <c r="I25" s="44"/>
      <c r="J25" s="44"/>
      <c r="K25" s="44"/>
      <c r="L25" s="17">
        <v>1</v>
      </c>
      <c r="M25" s="53">
        <v>1</v>
      </c>
      <c r="N25" s="46">
        <f t="shared" si="1"/>
        <v>1</v>
      </c>
      <c r="O25" s="47" t="s">
        <v>78</v>
      </c>
      <c r="P25" s="18">
        <v>2578430364</v>
      </c>
      <c r="Q25" s="18"/>
      <c r="R25" s="22"/>
      <c r="S25" s="18">
        <v>9050000</v>
      </c>
      <c r="T25" s="54"/>
      <c r="U25" s="63">
        <f>SUM(P25:T25)</f>
        <v>2587480364</v>
      </c>
      <c r="V25" s="18">
        <v>2444841751</v>
      </c>
      <c r="W25" s="19"/>
      <c r="X25" s="19"/>
      <c r="Y25" s="19"/>
      <c r="Z25" s="48"/>
      <c r="AA25" s="63">
        <f>SUM(V25:Z25)</f>
        <v>2444841751</v>
      </c>
      <c r="AB25" s="16">
        <f>IFERROR(AA25/U25,"-")</f>
        <v>0.9448735476471426</v>
      </c>
      <c r="AC25" s="19"/>
      <c r="AD25" s="49" t="s">
        <v>47</v>
      </c>
      <c r="AE25" s="50" t="s">
        <v>87</v>
      </c>
    </row>
    <row r="26" spans="1:31" ht="15" x14ac:dyDescent="0.2">
      <c r="A26" s="5">
        <f>SUM(--(FREQUENCY(A9:A25,A9:A25)&gt;0))</f>
        <v>11</v>
      </c>
      <c r="B26" s="7"/>
      <c r="C26" s="8"/>
      <c r="D26" s="8"/>
      <c r="E26" s="8"/>
      <c r="F26" s="8"/>
      <c r="G26" s="8"/>
      <c r="H26" s="8"/>
      <c r="I26" s="8"/>
      <c r="J26" s="8"/>
      <c r="K26" s="9"/>
      <c r="L26" s="10"/>
      <c r="M26" s="6" t="s">
        <v>17</v>
      </c>
      <c r="N26" s="1">
        <f>IFERROR(AVERAGE(N9:N25),"-")</f>
        <v>0.94454545454545458</v>
      </c>
      <c r="O26" s="26"/>
      <c r="P26" s="21">
        <f>SUM(P9:P25)</f>
        <v>10654000000</v>
      </c>
      <c r="Q26" s="21">
        <f t="shared" ref="Q26:AA26" si="2">SUM(Q9:Q25)</f>
        <v>0</v>
      </c>
      <c r="R26" s="21">
        <f t="shared" si="2"/>
        <v>0</v>
      </c>
      <c r="S26" s="21">
        <f t="shared" si="2"/>
        <v>1350126000.4699998</v>
      </c>
      <c r="T26" s="21">
        <f t="shared" si="2"/>
        <v>0</v>
      </c>
      <c r="U26" s="3">
        <f>SUM(U9:U25)</f>
        <v>12004126000.470003</v>
      </c>
      <c r="V26" s="21">
        <f t="shared" si="2"/>
        <v>8474218894.999999</v>
      </c>
      <c r="W26" s="21">
        <f t="shared" si="2"/>
        <v>0</v>
      </c>
      <c r="X26" s="21">
        <f t="shared" si="2"/>
        <v>0</v>
      </c>
      <c r="Y26" s="21">
        <f t="shared" si="2"/>
        <v>0</v>
      </c>
      <c r="Z26" s="21">
        <f t="shared" si="2"/>
        <v>0</v>
      </c>
      <c r="AA26" s="3">
        <f t="shared" si="2"/>
        <v>8474218894.999999</v>
      </c>
      <c r="AB26" s="4">
        <f>IFERROR(AA26/U26,"-")</f>
        <v>0.70594218143563336</v>
      </c>
      <c r="AC26" s="30">
        <f>SUM(AC9:AC25)</f>
        <v>1322466344.8800001</v>
      </c>
      <c r="AD26" s="2"/>
      <c r="AE26" s="2"/>
    </row>
    <row r="28" spans="1:31" x14ac:dyDescent="0.2">
      <c r="M28" s="55"/>
      <c r="P28" s="67"/>
      <c r="Q28" s="58"/>
      <c r="R28" s="62"/>
    </row>
    <row r="29" spans="1:31" x14ac:dyDescent="0.2">
      <c r="O29" s="34"/>
      <c r="P29" s="58"/>
      <c r="Q29" s="62"/>
      <c r="U29" s="58"/>
      <c r="AA29" s="58"/>
    </row>
    <row r="30" spans="1:31" x14ac:dyDescent="0.2">
      <c r="O30" s="34"/>
      <c r="P30" s="58"/>
    </row>
    <row r="31" spans="1:31" x14ac:dyDescent="0.2">
      <c r="O31" s="34"/>
      <c r="P31" s="81"/>
      <c r="U31" s="62"/>
    </row>
    <row r="32" spans="1:31" x14ac:dyDescent="0.2">
      <c r="O32" s="34"/>
      <c r="P32" s="62"/>
    </row>
    <row r="33" spans="16:22" x14ac:dyDescent="0.2">
      <c r="P33" s="83"/>
      <c r="U33" s="59"/>
      <c r="V33" s="60"/>
    </row>
    <row r="35" spans="16:22" x14ac:dyDescent="0.2">
      <c r="R35" s="61"/>
    </row>
  </sheetData>
  <mergeCells count="45">
    <mergeCell ref="AE10:AE11"/>
    <mergeCell ref="N15:N17"/>
    <mergeCell ref="M15:M17"/>
    <mergeCell ref="L15:L17"/>
    <mergeCell ref="U10:U11"/>
    <mergeCell ref="AA10:AA11"/>
    <mergeCell ref="AB10:AB11"/>
    <mergeCell ref="AC10:AC11"/>
    <mergeCell ref="AD10:AD11"/>
    <mergeCell ref="AC15:AC17"/>
    <mergeCell ref="AD15:AD17"/>
    <mergeCell ref="AE15:AE17"/>
    <mergeCell ref="U15:U17"/>
    <mergeCell ref="AA15:AA17"/>
    <mergeCell ref="AB15:AB17"/>
    <mergeCell ref="N10:N11"/>
    <mergeCell ref="M10:M11"/>
    <mergeCell ref="L10:L11"/>
    <mergeCell ref="N18:N21"/>
    <mergeCell ref="M18:M21"/>
    <mergeCell ref="L18:L21"/>
    <mergeCell ref="AD7:AE7"/>
    <mergeCell ref="B1:AB4"/>
    <mergeCell ref="B7:F7"/>
    <mergeCell ref="G7:K7"/>
    <mergeCell ref="L7:N7"/>
    <mergeCell ref="O7:U7"/>
    <mergeCell ref="V7:AA7"/>
    <mergeCell ref="AB7:AB8"/>
    <mergeCell ref="AC1:AE1"/>
    <mergeCell ref="AC2:AE2"/>
    <mergeCell ref="AC3:AE3"/>
    <mergeCell ref="AC4:AE4"/>
    <mergeCell ref="AC7:AC8"/>
    <mergeCell ref="A1:A4"/>
    <mergeCell ref="A5:C5"/>
    <mergeCell ref="A6:C6"/>
    <mergeCell ref="D5:L5"/>
    <mergeCell ref="D6:L6"/>
    <mergeCell ref="AD18:AD21"/>
    <mergeCell ref="AE18:AE21"/>
    <mergeCell ref="U18:U21"/>
    <mergeCell ref="AA18:AA21"/>
    <mergeCell ref="AB18:AB21"/>
    <mergeCell ref="AC18:AC21"/>
  </mergeCells>
  <conditionalFormatting sqref="N9:N10 N22:N25 N18 N12:N16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2021-08-18T21:03:07Z</cp:lastPrinted>
  <dcterms:created xsi:type="dcterms:W3CDTF">2008-07-08T21:30:46Z</dcterms:created>
  <dcterms:modified xsi:type="dcterms:W3CDTF">2022-10-04T01:02:10Z</dcterms:modified>
</cp:coreProperties>
</file>