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6 - Junio\Publicados\"/>
    </mc:Choice>
  </mc:AlternateContent>
  <xr:revisionPtr revIDLastSave="0" documentId="13_ncr:1_{E380FB3B-5D5D-4841-BC33-700A988D3D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4" l="1"/>
  <c r="N28" i="14"/>
  <c r="U28" i="14" l="1"/>
  <c r="AB19" i="14"/>
  <c r="AA19" i="14"/>
  <c r="U19" i="14"/>
  <c r="AA17" i="14"/>
  <c r="AB17" i="14" s="1"/>
  <c r="U17" i="14"/>
  <c r="AA15" i="14"/>
  <c r="U15" i="14"/>
  <c r="U13" i="14"/>
  <c r="AA13" i="14"/>
  <c r="AA9" i="14"/>
  <c r="U9" i="14"/>
  <c r="AA25" i="14"/>
  <c r="AA23" i="14"/>
  <c r="AA21" i="14"/>
  <c r="U25" i="14"/>
  <c r="U23" i="14"/>
  <c r="U21" i="14"/>
  <c r="N27" i="14"/>
  <c r="N25" i="14"/>
  <c r="N23" i="14"/>
  <c r="N21" i="14"/>
  <c r="N19" i="14"/>
  <c r="N17" i="14"/>
  <c r="N15" i="14"/>
  <c r="N13" i="14"/>
  <c r="N12" i="14"/>
  <c r="N11" i="14"/>
  <c r="N9" i="14"/>
  <c r="AC28" i="14"/>
  <c r="S28" i="14"/>
  <c r="T28" i="14"/>
  <c r="W28" i="14"/>
  <c r="X28" i="14"/>
  <c r="Y28" i="14"/>
  <c r="Z28" i="14"/>
  <c r="V28" i="14"/>
  <c r="Q28" i="14"/>
  <c r="R28" i="14"/>
  <c r="U27" i="14"/>
  <c r="U12" i="14"/>
  <c r="U11" i="14"/>
  <c r="A28" i="14"/>
  <c r="AA27" i="14"/>
  <c r="AA12" i="14"/>
  <c r="AA11" i="14"/>
  <c r="AB15" i="14" l="1"/>
  <c r="AB13" i="14"/>
  <c r="P28" i="14"/>
  <c r="AB25" i="14"/>
  <c r="AB9" i="14"/>
  <c r="AB23" i="14"/>
  <c r="AB12" i="14"/>
  <c r="AB27" i="14"/>
  <c r="AA28" i="14"/>
  <c r="AB21" i="14"/>
  <c r="AB11" i="14"/>
</calcChain>
</file>

<file path=xl/sharedStrings.xml><?xml version="1.0" encoding="utf-8"?>
<sst xmlns="http://schemas.openxmlformats.org/spreadsheetml/2006/main" count="202" uniqueCount="92">
  <si>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</si>
  <si>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</si>
  <si>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</si>
  <si>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</si>
  <si>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</si>
  <si>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</si>
  <si>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</si>
  <si>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</si>
  <si>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</si>
  <si>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</si>
  <si>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</si>
  <si>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</si>
  <si>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</si>
  <si>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</si>
  <si>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</si>
  <si>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</si>
  <si>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</si>
  <si>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</si>
  <si>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</si>
  <si>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</si>
  <si>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</si>
  <si>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</si>
  <si>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</si>
  <si>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</si>
  <si>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</si>
  <si>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</si>
  <si>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</si>
  <si>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</si>
  <si>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</si>
  <si>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</si>
  <si>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</si>
  <si>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</si>
  <si>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</si>
  <si>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</si>
  <si>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</si>
  <si>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</si>
  <si>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</si>
  <si>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</si>
  <si>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</si>
  <si>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</si>
  <si>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</si>
  <si>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</si>
  <si>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</si>
  <si>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</si>
  <si>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2.3.2.02.02.007
2.3.2.02.02.009</t>
  </si>
  <si>
    <t>IMEBU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</si>
  <si>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</si>
  <si>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</si>
  <si>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</si>
  <si>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</si>
  <si>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2.3.2.02.02.006
2.3.2.02.02.007
2.3.2.02.02.009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</si>
  <si>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</si>
  <si>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</si>
  <si>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</si>
  <si>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</si>
  <si>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</si>
  <si>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</si>
  <si>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</si>
  <si>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</si>
  <si>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</si>
  <si>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</si>
  <si>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</si>
  <si>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</si>
  <si>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</si>
  <si>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</si>
  <si>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</si>
  <si>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</si>
  <si>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</si>
  <si>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</si>
  <si>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</si>
  <si>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</si>
  <si>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</si>
  <si>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</si>
  <si>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</si>
  <si>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</si>
  <si>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</si>
  <si>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APOYO DEL FONDO DE FOMENTO Y CRÉDITO DE APOYO DEL IMEBU, PROGRAMA BANCA CIUDADANA EN EL MUNICIPIO DE BUCARAMANGA</t>
  </si>
  <si>
    <t>Identificar habilidades y destrezas de emprendedores, empresarios y ciudadanos para orientarlos hacia el emprendimiento o la empleabilidad.</t>
  </si>
  <si>
    <t xml:space="preserve"> PLAN DE ACCIÓN - PLAN DE DESARROLLO MUNICIPAL
INSTITUTO MUNICIPAL DE EMPLEO Y FOMENTO EMPRESARIAL DE BUCARAMANGA - IMEBU</t>
  </si>
  <si>
    <t>FORTALECIMIENTO DE LOS PROCESOS DEL INSTITUTO MUNICIPAL DE EMPLEO Y FOMENTO EMPRESARIAL DEL MUNICIPIO DE BUCARAMANGA</t>
  </si>
  <si>
    <t>Asesorar técnicamente a emprendedores y/o empresarios en etapa de aceleración en programas de formación  empresarial.
Realizar adecuaciones en espacio para prestación  de servicios de consultoria a emprendedores y/o empresarios  en etapa de aceleración  y Coworking.</t>
  </si>
  <si>
    <t>Apoyar los procesos administrativos, juridicos y de control interno del IMEBU.
Realizar acompañamiento, seguimiento y control de los programas y proyectos misionales del IMEBU.</t>
  </si>
  <si>
    <t>Brindar formación en competencias personales y/o técnicas para el trabajo
Realizar intermediación laboral entre oferentes de trabajo y buscadores de empleo.
Ofrecer acompañamiento a las empresas en la estructuración y selección de perfiles adecuados a sus requerimientos.
Formular la política pública de empleo y trabajo decente de la ciudad.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</si>
  <si>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reactivación y sostenimiento de la economía.
Brindar acompañamiento a los proyectos productivos de la población victima.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</si>
  <si>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</t>
  </si>
  <si>
    <t>Otorgar créditos para el emprendimiento y/o fortalecimiento financiero de empresas orientados a capital de trabajo, nómina y/o activos fijos.
Realizar acompañamiento técnico y visitas pos crédito a los emprendimientos y/o empresas apoyadas.</t>
  </si>
  <si>
    <t>Otorgar créditos para el emprendimiento y/o fortalecimiento financiero de empresas orientadas a  la innovación y/o incorporación de tecnología.</t>
  </si>
  <si>
    <t>Luis Gonzalo Gómez Guerrero</t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</si>
  <si>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</si>
  <si>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</si>
  <si>
    <t>Por incluir en proyecto</t>
  </si>
  <si>
    <t>Proyecto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</si>
</sst>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42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9" fontId="12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5" fontId="12" fillId="2" borderId="2" xfId="108" applyNumberFormat="1" applyFont="1" applyFill="1" applyBorder="1" applyAlignment="1">
      <alignment vertical="center"/>
    </xf>
    <xf numFmtId="9" fontId="12" fillId="2" borderId="2" xfId="10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justify"/>
    </xf>
    <xf numFmtId="0" fontId="11" fillId="2" borderId="5" xfId="0" applyFont="1" applyFill="1" applyBorder="1"/>
    <xf numFmtId="9" fontId="12" fillId="2" borderId="5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165" fontId="11" fillId="2" borderId="2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11" fillId="0" borderId="2" xfId="107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166" fontId="11" fillId="0" borderId="2" xfId="108" applyNumberFormat="1" applyFont="1" applyFill="1" applyBorder="1" applyAlignment="1">
      <alignment horizontal="right" vertical="center" wrapText="1"/>
    </xf>
    <xf numFmtId="166" fontId="13" fillId="0" borderId="2" xfId="0" applyNumberFormat="1" applyFont="1" applyBorder="1" applyAlignment="1">
      <alignment horizontal="right" vertical="center" wrapText="1"/>
    </xf>
    <xf numFmtId="166" fontId="0" fillId="0" borderId="0" xfId="0" applyNumberFormat="1" applyFont="1"/>
    <xf numFmtId="164" fontId="0" fillId="0" borderId="2" xfId="0" applyNumberFormat="1" applyFont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166" fontId="13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1" fillId="3" borderId="0" xfId="0" applyFont="1" applyFill="1" applyBorder="1" applyAlignment="1">
      <alignment vertical="top"/>
    </xf>
    <xf numFmtId="0" fontId="11" fillId="0" borderId="0" xfId="0" applyFont="1"/>
    <xf numFmtId="0" fontId="0" fillId="3" borderId="0" xfId="0" applyFont="1" applyFill="1" applyBorder="1" applyAlignment="1">
      <alignment horizontal="center" vertical="top"/>
    </xf>
    <xf numFmtId="164" fontId="11" fillId="0" borderId="2" xfId="0" applyNumberFormat="1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/>
    </xf>
    <xf numFmtId="42" fontId="11" fillId="3" borderId="0" xfId="112" applyFont="1" applyFill="1" applyBorder="1" applyAlignment="1">
      <alignment vertical="top"/>
    </xf>
    <xf numFmtId="166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vertical="top"/>
    </xf>
    <xf numFmtId="14" fontId="9" fillId="3" borderId="0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12" fillId="2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Fill="1" applyBorder="1" applyAlignment="1">
      <alignment horizontal="right"/>
    </xf>
    <xf numFmtId="167" fontId="0" fillId="0" borderId="0" xfId="117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/>
    <xf numFmtId="1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166" fontId="12" fillId="2" borderId="1" xfId="108" applyNumberFormat="1" applyFont="1" applyFill="1" applyBorder="1" applyAlignment="1">
      <alignment horizontal="right" vertical="center" wrapText="1"/>
    </xf>
    <xf numFmtId="166" fontId="12" fillId="2" borderId="7" xfId="108" applyNumberFormat="1" applyFont="1" applyFill="1" applyBorder="1" applyAlignment="1">
      <alignment horizontal="right" vertical="center" wrapText="1"/>
    </xf>
    <xf numFmtId="9" fontId="11" fillId="0" borderId="1" xfId="107" applyFont="1" applyFill="1" applyBorder="1" applyAlignment="1">
      <alignment horizontal="center" vertical="center" wrapText="1"/>
    </xf>
    <xf numFmtId="9" fontId="11" fillId="0" borderId="7" xfId="107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 vertical="center"/>
    </xf>
    <xf numFmtId="9" fontId="0" fillId="4" borderId="7" xfId="0" applyNumberFormat="1" applyFont="1" applyFill="1" applyBorder="1" applyAlignment="1">
      <alignment horizontal="center" vertical="center"/>
    </xf>
    <xf numFmtId="2" fontId="12" fillId="0" borderId="2" xfId="109" applyNumberFormat="1" applyFont="1" applyBorder="1" applyAlignment="1">
      <alignment horizontal="left" vertical="center" wrapText="1"/>
    </xf>
    <xf numFmtId="2" fontId="12" fillId="0" borderId="2" xfId="109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2" fontId="11" fillId="0" borderId="2" xfId="10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12" fillId="0" borderId="2" xfId="109" applyNumberFormat="1" applyFont="1" applyBorder="1" applyAlignment="1">
      <alignment horizontal="center" vertical="center" wrapText="1"/>
    </xf>
    <xf numFmtId="2" fontId="12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</cellXfs>
  <cellStyles count="1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7" builtinId="3"/>
    <cellStyle name="Moneda" xfId="108" builtinId="4"/>
    <cellStyle name="Moneda [0]" xfId="112" builtinId="7"/>
    <cellStyle name="Normal" xfId="0" builtinId="0"/>
    <cellStyle name="Normal 2" xfId="109" xr:uid="{00000000-0005-0000-0000-00006E000000}"/>
    <cellStyle name="Normal 3" xfId="113" xr:uid="{00000000-0005-0000-0000-00006F000000}"/>
    <cellStyle name="Normal 4" xfId="111" xr:uid="{00000000-0005-0000-0000-000070000000}"/>
    <cellStyle name="Normal 5" xfId="110" xr:uid="{00000000-0005-0000-0000-000071000000}"/>
    <cellStyle name="Normal 6" xfId="114" xr:uid="{00000000-0005-0000-0000-000072000000}"/>
    <cellStyle name="Normal 7" xfId="115" xr:uid="{00000000-0005-0000-0000-000073000000}"/>
    <cellStyle name="Normal 8" xfId="116" xr:uid="{00000000-0005-0000-0000-000074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332507</xdr:colOff>
      <xdr:row>0</xdr:row>
      <xdr:rowOff>23586</xdr:rowOff>
    </xdr:from>
    <xdr:to>
      <xdr:col>1</xdr:col>
      <xdr:colOff>463068</xdr:colOff>
      <xdr:row>3</xdr:row>
      <xdr:rowOff>107124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507" y="23586"/>
          <a:ext cx="629036" cy="61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zoomScale="60" zoomScaleNormal="60" zoomScaleSheetLayoutView="70" workbookViewId="0">
      <selection activeCell="E11" sqref="E11"/>
    </sheetView>
  </sheetViews>
  <sheetFormatPr baseColWidth="10" defaultColWidth="11.25" defaultRowHeight="14.25" x14ac:dyDescent="0.2"/>
  <cols>
    <col min="1" max="1" width="6.625" style="1" customWidth="1"/>
    <col min="2" max="2" width="29.875" style="1" customWidth="1"/>
    <col min="3" max="4" width="19.75" style="1" customWidth="1"/>
    <col min="5" max="5" width="53.875" style="1" customWidth="1"/>
    <col min="6" max="6" width="43.75" style="1" customWidth="1"/>
    <col min="7" max="7" width="16.75" style="1" customWidth="1"/>
    <col min="8" max="8" width="43.625" style="1" customWidth="1"/>
    <col min="9" max="9" width="46.5" style="1" customWidth="1"/>
    <col min="10" max="10" width="14.75" style="1" customWidth="1"/>
    <col min="11" max="11" width="16" style="1" customWidth="1"/>
    <col min="12" max="12" width="15.125" style="1" customWidth="1"/>
    <col min="13" max="13" width="14.875" style="1" customWidth="1"/>
    <col min="14" max="14" width="14.75" style="1" customWidth="1"/>
    <col min="15" max="15" width="16.75" style="1" customWidth="1"/>
    <col min="16" max="16" width="23.125" style="29" customWidth="1"/>
    <col min="17" max="18" width="15" style="1" customWidth="1"/>
    <col min="19" max="19" width="19.375" style="33" customWidth="1"/>
    <col min="20" max="20" width="13.625" style="1" customWidth="1"/>
    <col min="21" max="21" width="20.875" style="1" customWidth="1"/>
    <col min="22" max="22" width="21.5" style="31" customWidth="1"/>
    <col min="23" max="26" width="15" style="31" customWidth="1"/>
    <col min="27" max="27" width="24.125" style="1" bestFit="1" customWidth="1"/>
    <col min="28" max="28" width="16" style="1" customWidth="1"/>
    <col min="29" max="29" width="19.75" style="33" customWidth="1"/>
    <col min="30" max="31" width="15.375" style="1" customWidth="1"/>
    <col min="32" max="16384" width="11.25" style="1"/>
  </cols>
  <sheetData>
    <row r="1" spans="1:31" ht="15" x14ac:dyDescent="0.2">
      <c r="A1" s="87"/>
      <c r="B1" s="90" t="s">
        <v>78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83" t="s">
        <v>88</v>
      </c>
      <c r="AD1" s="83"/>
      <c r="AE1" s="83"/>
    </row>
    <row r="2" spans="1:31" ht="15" x14ac:dyDescent="0.2">
      <c r="A2" s="87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84" t="s">
        <v>36</v>
      </c>
      <c r="AD2" s="84"/>
      <c r="AE2" s="84"/>
    </row>
    <row r="3" spans="1:31" ht="15" x14ac:dyDescent="0.2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84" t="s">
        <v>33</v>
      </c>
      <c r="AD3" s="84"/>
      <c r="AE3" s="84"/>
    </row>
    <row r="4" spans="1:31" ht="15" x14ac:dyDescent="0.2">
      <c r="A4" s="87"/>
      <c r="B4" s="90"/>
      <c r="C4" s="90"/>
      <c r="D4" s="90"/>
      <c r="E4" s="90"/>
      <c r="F4" s="90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84" t="s">
        <v>32</v>
      </c>
      <c r="AD4" s="84"/>
      <c r="AE4" s="84"/>
    </row>
    <row r="5" spans="1:31" ht="15" x14ac:dyDescent="0.2">
      <c r="A5" s="88" t="s">
        <v>30</v>
      </c>
      <c r="B5" s="88"/>
      <c r="C5" s="88"/>
      <c r="D5" s="92">
        <v>44747</v>
      </c>
      <c r="E5" s="92"/>
      <c r="F5" s="92"/>
      <c r="G5" s="92"/>
      <c r="H5" s="44"/>
      <c r="I5" s="44"/>
      <c r="J5" s="44"/>
      <c r="K5" s="44"/>
      <c r="L5" s="44"/>
      <c r="M5" s="2"/>
      <c r="N5" s="2"/>
      <c r="O5" s="2"/>
      <c r="P5" s="28"/>
      <c r="Q5" s="2"/>
      <c r="R5" s="2"/>
      <c r="S5" s="41"/>
      <c r="T5" s="2"/>
      <c r="U5" s="2"/>
      <c r="V5" s="34"/>
      <c r="W5" s="34"/>
      <c r="X5" s="34"/>
      <c r="Y5" s="34"/>
      <c r="Z5" s="34"/>
      <c r="AA5" s="2"/>
      <c r="AB5" s="2"/>
      <c r="AC5" s="32"/>
      <c r="AD5" s="2"/>
      <c r="AE5" s="3"/>
    </row>
    <row r="6" spans="1:31" ht="15" x14ac:dyDescent="0.2">
      <c r="A6" s="89" t="s">
        <v>31</v>
      </c>
      <c r="B6" s="89"/>
      <c r="C6" s="89"/>
      <c r="D6" s="92">
        <v>44742</v>
      </c>
      <c r="E6" s="92"/>
      <c r="F6" s="92"/>
      <c r="G6" s="93"/>
      <c r="H6" s="45"/>
      <c r="I6" s="45"/>
      <c r="J6" s="45"/>
      <c r="K6" s="45"/>
      <c r="L6" s="45"/>
      <c r="M6" s="2"/>
      <c r="N6" s="2"/>
      <c r="O6" s="2"/>
      <c r="P6" s="28"/>
      <c r="Q6" s="2"/>
      <c r="R6" s="2"/>
      <c r="S6" s="32"/>
      <c r="T6" s="2"/>
      <c r="U6" s="2"/>
      <c r="V6" s="34"/>
      <c r="W6" s="34"/>
      <c r="X6" s="34"/>
      <c r="Y6" s="34"/>
      <c r="Z6" s="34"/>
      <c r="AA6" s="2"/>
      <c r="AB6" s="2"/>
      <c r="AC6" s="32"/>
      <c r="AD6" s="4"/>
      <c r="AE6" s="5"/>
    </row>
    <row r="7" spans="1:31" ht="21" customHeight="1" x14ac:dyDescent="0.2">
      <c r="A7" s="46"/>
      <c r="B7" s="86" t="s">
        <v>10</v>
      </c>
      <c r="C7" s="86"/>
      <c r="D7" s="86"/>
      <c r="E7" s="86"/>
      <c r="F7" s="86"/>
      <c r="G7" s="86" t="s">
        <v>11</v>
      </c>
      <c r="H7" s="86"/>
      <c r="I7" s="86"/>
      <c r="J7" s="86"/>
      <c r="K7" s="86"/>
      <c r="L7" s="86" t="s">
        <v>25</v>
      </c>
      <c r="M7" s="86"/>
      <c r="N7" s="86"/>
      <c r="O7" s="86" t="s">
        <v>23</v>
      </c>
      <c r="P7" s="86"/>
      <c r="Q7" s="86"/>
      <c r="R7" s="86"/>
      <c r="S7" s="86"/>
      <c r="T7" s="86"/>
      <c r="U7" s="86"/>
      <c r="V7" s="86" t="s">
        <v>17</v>
      </c>
      <c r="W7" s="86"/>
      <c r="X7" s="86"/>
      <c r="Y7" s="86"/>
      <c r="Z7" s="86"/>
      <c r="AA7" s="86"/>
      <c r="AB7" s="85" t="s">
        <v>18</v>
      </c>
      <c r="AC7" s="85" t="s">
        <v>26</v>
      </c>
      <c r="AD7" s="85" t="s">
        <v>24</v>
      </c>
      <c r="AE7" s="85"/>
    </row>
    <row r="8" spans="1:31" ht="45" x14ac:dyDescent="0.2">
      <c r="A8" s="36" t="s">
        <v>29</v>
      </c>
      <c r="B8" s="37" t="s">
        <v>1</v>
      </c>
      <c r="C8" s="36" t="s">
        <v>6</v>
      </c>
      <c r="D8" s="36" t="s">
        <v>2</v>
      </c>
      <c r="E8" s="36" t="s">
        <v>7</v>
      </c>
      <c r="F8" s="37" t="s">
        <v>19</v>
      </c>
      <c r="G8" s="37" t="s">
        <v>89</v>
      </c>
      <c r="H8" s="37" t="s">
        <v>3</v>
      </c>
      <c r="I8" s="37" t="s">
        <v>15</v>
      </c>
      <c r="J8" s="37" t="s">
        <v>21</v>
      </c>
      <c r="K8" s="37" t="s">
        <v>22</v>
      </c>
      <c r="L8" s="37" t="s">
        <v>4</v>
      </c>
      <c r="M8" s="37" t="s">
        <v>5</v>
      </c>
      <c r="N8" s="37" t="s">
        <v>0</v>
      </c>
      <c r="O8" s="36" t="s">
        <v>9</v>
      </c>
      <c r="P8" s="37" t="s">
        <v>35</v>
      </c>
      <c r="Q8" s="37" t="s">
        <v>8</v>
      </c>
      <c r="R8" s="37" t="s">
        <v>27</v>
      </c>
      <c r="S8" s="37" t="s">
        <v>34</v>
      </c>
      <c r="T8" s="37" t="s">
        <v>12</v>
      </c>
      <c r="U8" s="37" t="s">
        <v>20</v>
      </c>
      <c r="V8" s="37" t="s">
        <v>35</v>
      </c>
      <c r="W8" s="37" t="s">
        <v>8</v>
      </c>
      <c r="X8" s="37" t="s">
        <v>27</v>
      </c>
      <c r="Y8" s="37" t="s">
        <v>34</v>
      </c>
      <c r="Z8" s="37" t="s">
        <v>12</v>
      </c>
      <c r="AA8" s="37" t="s">
        <v>28</v>
      </c>
      <c r="AB8" s="85"/>
      <c r="AC8" s="85"/>
      <c r="AD8" s="37" t="s">
        <v>13</v>
      </c>
      <c r="AE8" s="37" t="s">
        <v>14</v>
      </c>
    </row>
    <row r="9" spans="1:31" ht="122.45" customHeight="1" x14ac:dyDescent="0.2">
      <c r="A9" s="36">
        <v>180</v>
      </c>
      <c r="B9" s="16" t="s">
        <v>38</v>
      </c>
      <c r="C9" s="39" t="s">
        <v>39</v>
      </c>
      <c r="D9" s="17" t="s">
        <v>40</v>
      </c>
      <c r="E9" s="18" t="s">
        <v>41</v>
      </c>
      <c r="F9" s="19" t="s">
        <v>42</v>
      </c>
      <c r="G9" s="58">
        <v>2020680010157</v>
      </c>
      <c r="H9" s="39" t="s">
        <v>43</v>
      </c>
      <c r="I9" s="39" t="s">
        <v>80</v>
      </c>
      <c r="J9" s="38">
        <v>44566</v>
      </c>
      <c r="K9" s="38">
        <v>44926</v>
      </c>
      <c r="L9" s="63">
        <v>800</v>
      </c>
      <c r="M9" s="61">
        <v>657</v>
      </c>
      <c r="N9" s="75">
        <f>IF(M9/L9&gt;100%,100%,M9/L9)</f>
        <v>0.82125000000000004</v>
      </c>
      <c r="O9" s="38" t="s">
        <v>44</v>
      </c>
      <c r="P9" s="42">
        <v>773333488</v>
      </c>
      <c r="Q9" s="24"/>
      <c r="R9" s="25"/>
      <c r="S9" s="42"/>
      <c r="T9" s="52"/>
      <c r="U9" s="65">
        <f>+SUM(P9:T10)</f>
        <v>1073333488</v>
      </c>
      <c r="V9" s="42">
        <v>410837341</v>
      </c>
      <c r="W9" s="42"/>
      <c r="X9" s="42"/>
      <c r="Y9" s="42"/>
      <c r="Z9" s="42"/>
      <c r="AA9" s="65">
        <f>+SUM(V9:Z10)</f>
        <v>410837341</v>
      </c>
      <c r="AB9" s="67">
        <f>IFERROR(AA9/U9,"-")</f>
        <v>0.38276765384963002</v>
      </c>
      <c r="AC9" s="77">
        <v>209808333</v>
      </c>
      <c r="AD9" s="71" t="s">
        <v>45</v>
      </c>
      <c r="AE9" s="73" t="s">
        <v>87</v>
      </c>
    </row>
    <row r="10" spans="1:31" ht="122.45" customHeight="1" x14ac:dyDescent="0.2">
      <c r="A10" s="60">
        <v>180</v>
      </c>
      <c r="B10" s="16" t="s">
        <v>38</v>
      </c>
      <c r="C10" s="39" t="s">
        <v>39</v>
      </c>
      <c r="D10" s="17" t="s">
        <v>40</v>
      </c>
      <c r="E10" s="18" t="s">
        <v>41</v>
      </c>
      <c r="F10" s="19" t="s">
        <v>42</v>
      </c>
      <c r="G10" s="58"/>
      <c r="H10" s="39" t="s">
        <v>90</v>
      </c>
      <c r="I10" s="39"/>
      <c r="J10" s="38"/>
      <c r="K10" s="38"/>
      <c r="L10" s="64"/>
      <c r="M10" s="62"/>
      <c r="N10" s="76"/>
      <c r="O10" s="38"/>
      <c r="P10" s="42">
        <v>300000000</v>
      </c>
      <c r="Q10" s="24"/>
      <c r="R10" s="25"/>
      <c r="S10" s="42"/>
      <c r="T10" s="52"/>
      <c r="U10" s="66"/>
      <c r="V10" s="42"/>
      <c r="W10" s="42"/>
      <c r="X10" s="42"/>
      <c r="Y10" s="42"/>
      <c r="Z10" s="42"/>
      <c r="AA10" s="66"/>
      <c r="AB10" s="68"/>
      <c r="AC10" s="78"/>
      <c r="AD10" s="72"/>
      <c r="AE10" s="74"/>
    </row>
    <row r="11" spans="1:31" ht="128.25" x14ac:dyDescent="0.2">
      <c r="A11" s="36">
        <v>182</v>
      </c>
      <c r="B11" s="16" t="s">
        <v>38</v>
      </c>
      <c r="C11" s="39" t="s">
        <v>39</v>
      </c>
      <c r="D11" s="17" t="s">
        <v>46</v>
      </c>
      <c r="E11" s="18" t="s">
        <v>47</v>
      </c>
      <c r="F11" s="19" t="s">
        <v>48</v>
      </c>
      <c r="G11" s="59">
        <v>2020680010074</v>
      </c>
      <c r="H11" s="35" t="s">
        <v>49</v>
      </c>
      <c r="I11" s="27" t="s">
        <v>83</v>
      </c>
      <c r="J11" s="38">
        <v>44566</v>
      </c>
      <c r="K11" s="38">
        <v>44926</v>
      </c>
      <c r="L11" s="47">
        <v>1</v>
      </c>
      <c r="M11" s="20">
        <v>1</v>
      </c>
      <c r="N11" s="21">
        <f>IF(M11/L11&gt;100%,100%,M11/L11)</f>
        <v>1</v>
      </c>
      <c r="O11" s="38" t="s">
        <v>50</v>
      </c>
      <c r="P11" s="42">
        <v>771203004</v>
      </c>
      <c r="Q11" s="24"/>
      <c r="R11" s="25"/>
      <c r="S11" s="42"/>
      <c r="T11" s="52"/>
      <c r="U11" s="53">
        <f t="shared" ref="U11:U12" si="0">+SUM(P11:T11)</f>
        <v>771203004</v>
      </c>
      <c r="V11" s="42">
        <v>771203004</v>
      </c>
      <c r="W11" s="42"/>
      <c r="X11" s="42"/>
      <c r="Y11" s="42"/>
      <c r="Z11" s="42"/>
      <c r="AA11" s="53">
        <f t="shared" ref="AA11:AA27" si="1">SUM(V11:Z11)</f>
        <v>771203004</v>
      </c>
      <c r="AB11" s="22">
        <f t="shared" ref="AB11:AB27" si="2">IFERROR(AA11/U11,"-")</f>
        <v>1</v>
      </c>
      <c r="AC11" s="51">
        <v>306281194</v>
      </c>
      <c r="AD11" s="40" t="s">
        <v>45</v>
      </c>
      <c r="AE11" s="43" t="s">
        <v>87</v>
      </c>
    </row>
    <row r="12" spans="1:31" ht="85.5" x14ac:dyDescent="0.2">
      <c r="A12" s="36">
        <v>183</v>
      </c>
      <c r="B12" s="16" t="s">
        <v>38</v>
      </c>
      <c r="C12" s="39" t="s">
        <v>39</v>
      </c>
      <c r="D12" s="17" t="s">
        <v>46</v>
      </c>
      <c r="E12" s="18" t="s">
        <v>51</v>
      </c>
      <c r="F12" s="19" t="s">
        <v>52</v>
      </c>
      <c r="G12" s="59">
        <v>2020680010074</v>
      </c>
      <c r="H12" s="35" t="s">
        <v>49</v>
      </c>
      <c r="I12" s="27" t="s">
        <v>84</v>
      </c>
      <c r="J12" s="38">
        <v>44566</v>
      </c>
      <c r="K12" s="38">
        <v>44926</v>
      </c>
      <c r="L12" s="48">
        <v>0.35</v>
      </c>
      <c r="M12" s="23">
        <v>0.09</v>
      </c>
      <c r="N12" s="21">
        <f>IF(M12/L12&gt;100%,100%,M12/L12)</f>
        <v>0.25714285714285717</v>
      </c>
      <c r="O12" s="38" t="s">
        <v>50</v>
      </c>
      <c r="P12" s="42">
        <v>276000000</v>
      </c>
      <c r="Q12" s="24"/>
      <c r="R12" s="25"/>
      <c r="S12" s="42"/>
      <c r="T12" s="52"/>
      <c r="U12" s="53">
        <f t="shared" si="0"/>
        <v>276000000</v>
      </c>
      <c r="V12" s="42">
        <v>276000000</v>
      </c>
      <c r="W12" s="42"/>
      <c r="X12" s="42"/>
      <c r="Y12" s="42"/>
      <c r="Z12" s="42"/>
      <c r="AA12" s="53">
        <f t="shared" si="1"/>
        <v>276000000</v>
      </c>
      <c r="AB12" s="22">
        <f t="shared" si="2"/>
        <v>1</v>
      </c>
      <c r="AC12" s="51"/>
      <c r="AD12" s="40" t="s">
        <v>45</v>
      </c>
      <c r="AE12" s="43" t="s">
        <v>87</v>
      </c>
    </row>
    <row r="13" spans="1:31" ht="115.15" customHeight="1" x14ac:dyDescent="0.2">
      <c r="A13" s="36">
        <v>184</v>
      </c>
      <c r="B13" s="16" t="s">
        <v>38</v>
      </c>
      <c r="C13" s="39" t="s">
        <v>39</v>
      </c>
      <c r="D13" s="17" t="s">
        <v>46</v>
      </c>
      <c r="E13" s="18" t="s">
        <v>53</v>
      </c>
      <c r="F13" s="19" t="s">
        <v>54</v>
      </c>
      <c r="G13" s="59">
        <v>2020680010074</v>
      </c>
      <c r="H13" s="35" t="s">
        <v>49</v>
      </c>
      <c r="I13" s="27" t="s">
        <v>84</v>
      </c>
      <c r="J13" s="38">
        <v>44566</v>
      </c>
      <c r="K13" s="38">
        <v>44926</v>
      </c>
      <c r="L13" s="63">
        <v>2000</v>
      </c>
      <c r="M13" s="61">
        <v>2719</v>
      </c>
      <c r="N13" s="75">
        <f>IF(M13/L13&gt;100%,100%,M13/L13)</f>
        <v>1</v>
      </c>
      <c r="O13" s="38" t="s">
        <v>50</v>
      </c>
      <c r="P13" s="42">
        <v>239898498</v>
      </c>
      <c r="Q13" s="24"/>
      <c r="R13" s="25"/>
      <c r="S13" s="42"/>
      <c r="T13" s="52"/>
      <c r="U13" s="65">
        <f>+SUM(P13:T14)</f>
        <v>794172188</v>
      </c>
      <c r="V13" s="42">
        <v>88761318.5</v>
      </c>
      <c r="W13" s="42"/>
      <c r="X13" s="42"/>
      <c r="Y13" s="42"/>
      <c r="Z13" s="42"/>
      <c r="AA13" s="65">
        <f>+SUM(V13:Z14)</f>
        <v>88761318.5</v>
      </c>
      <c r="AB13" s="67">
        <f>IFERROR(AA13/U13,"-")</f>
        <v>0.1117658359751072</v>
      </c>
      <c r="AC13" s="69"/>
      <c r="AD13" s="71" t="s">
        <v>45</v>
      </c>
      <c r="AE13" s="73" t="s">
        <v>87</v>
      </c>
    </row>
    <row r="14" spans="1:31" ht="115.15" customHeight="1" x14ac:dyDescent="0.2">
      <c r="A14" s="60">
        <v>184</v>
      </c>
      <c r="B14" s="16" t="s">
        <v>38</v>
      </c>
      <c r="C14" s="39" t="s">
        <v>39</v>
      </c>
      <c r="D14" s="17" t="s">
        <v>46</v>
      </c>
      <c r="E14" s="18" t="s">
        <v>53</v>
      </c>
      <c r="F14" s="19" t="s">
        <v>54</v>
      </c>
      <c r="G14" s="59"/>
      <c r="H14" s="39" t="s">
        <v>90</v>
      </c>
      <c r="I14" s="27"/>
      <c r="J14" s="38"/>
      <c r="K14" s="38"/>
      <c r="L14" s="64"/>
      <c r="M14" s="62"/>
      <c r="N14" s="76"/>
      <c r="O14" s="38"/>
      <c r="P14" s="42">
        <v>554273690</v>
      </c>
      <c r="Q14" s="24"/>
      <c r="R14" s="25"/>
      <c r="S14" s="42"/>
      <c r="T14" s="52"/>
      <c r="U14" s="66"/>
      <c r="V14" s="42"/>
      <c r="W14" s="42"/>
      <c r="X14" s="42"/>
      <c r="Y14" s="42"/>
      <c r="Z14" s="42"/>
      <c r="AA14" s="66"/>
      <c r="AB14" s="68"/>
      <c r="AC14" s="70"/>
      <c r="AD14" s="72"/>
      <c r="AE14" s="74"/>
    </row>
    <row r="15" spans="1:31" ht="90.6" customHeight="1" x14ac:dyDescent="0.2">
      <c r="A15" s="36">
        <v>185</v>
      </c>
      <c r="B15" s="16" t="s">
        <v>38</v>
      </c>
      <c r="C15" s="39" t="s">
        <v>39</v>
      </c>
      <c r="D15" s="17" t="s">
        <v>46</v>
      </c>
      <c r="E15" s="18" t="s">
        <v>55</v>
      </c>
      <c r="F15" s="19" t="s">
        <v>56</v>
      </c>
      <c r="G15" s="59">
        <v>2020680010074</v>
      </c>
      <c r="H15" s="35" t="s">
        <v>49</v>
      </c>
      <c r="I15" s="27" t="s">
        <v>77</v>
      </c>
      <c r="J15" s="38">
        <v>44566</v>
      </c>
      <c r="K15" s="38">
        <v>44926</v>
      </c>
      <c r="L15" s="63">
        <v>800</v>
      </c>
      <c r="M15" s="61">
        <v>310</v>
      </c>
      <c r="N15" s="75">
        <f>IF(M15/L15&gt;100%,100%,M15/L15)</f>
        <v>0.38750000000000001</v>
      </c>
      <c r="O15" s="38" t="s">
        <v>50</v>
      </c>
      <c r="P15" s="42">
        <v>239898498</v>
      </c>
      <c r="Q15" s="24"/>
      <c r="R15" s="24"/>
      <c r="S15" s="42"/>
      <c r="T15" s="52"/>
      <c r="U15" s="65">
        <f>+SUM(P15:T16)</f>
        <v>794172188</v>
      </c>
      <c r="V15" s="42">
        <v>88761318.5</v>
      </c>
      <c r="W15" s="42"/>
      <c r="X15" s="42"/>
      <c r="Y15" s="42"/>
      <c r="Z15" s="42"/>
      <c r="AA15" s="65">
        <f>+SUM(V15:Z16)</f>
        <v>88761318.5</v>
      </c>
      <c r="AB15" s="67">
        <f>IFERROR(AA15/U15,"-")</f>
        <v>0.1117658359751072</v>
      </c>
      <c r="AC15" s="69"/>
      <c r="AD15" s="71" t="s">
        <v>45</v>
      </c>
      <c r="AE15" s="73" t="s">
        <v>87</v>
      </c>
    </row>
    <row r="16" spans="1:31" ht="90.6" customHeight="1" x14ac:dyDescent="0.2">
      <c r="A16" s="60">
        <v>185</v>
      </c>
      <c r="B16" s="16" t="s">
        <v>38</v>
      </c>
      <c r="C16" s="39" t="s">
        <v>39</v>
      </c>
      <c r="D16" s="17" t="s">
        <v>46</v>
      </c>
      <c r="E16" s="18" t="s">
        <v>55</v>
      </c>
      <c r="F16" s="19" t="s">
        <v>56</v>
      </c>
      <c r="G16" s="59"/>
      <c r="H16" s="35"/>
      <c r="I16" s="27"/>
      <c r="J16" s="38"/>
      <c r="K16" s="38"/>
      <c r="L16" s="64"/>
      <c r="M16" s="62"/>
      <c r="N16" s="76"/>
      <c r="O16" s="38"/>
      <c r="P16" s="42">
        <v>554273690</v>
      </c>
      <c r="Q16" s="24"/>
      <c r="R16" s="24"/>
      <c r="S16" s="42"/>
      <c r="T16" s="52"/>
      <c r="U16" s="66"/>
      <c r="V16" s="42"/>
      <c r="W16" s="42"/>
      <c r="X16" s="42"/>
      <c r="Y16" s="42"/>
      <c r="Z16" s="42"/>
      <c r="AA16" s="66"/>
      <c r="AB16" s="68"/>
      <c r="AC16" s="70"/>
      <c r="AD16" s="72"/>
      <c r="AE16" s="74"/>
    </row>
    <row r="17" spans="1:31" ht="106.15" customHeight="1" x14ac:dyDescent="0.2">
      <c r="A17" s="36">
        <v>186</v>
      </c>
      <c r="B17" s="16" t="s">
        <v>38</v>
      </c>
      <c r="C17" s="39" t="s">
        <v>39</v>
      </c>
      <c r="D17" s="17" t="s">
        <v>57</v>
      </c>
      <c r="E17" s="18" t="s">
        <v>58</v>
      </c>
      <c r="F17" s="19" t="s">
        <v>59</v>
      </c>
      <c r="G17" s="59">
        <v>2020680010084</v>
      </c>
      <c r="H17" s="17" t="s">
        <v>76</v>
      </c>
      <c r="I17" s="27" t="s">
        <v>85</v>
      </c>
      <c r="J17" s="38">
        <v>44566</v>
      </c>
      <c r="K17" s="38">
        <v>44926</v>
      </c>
      <c r="L17" s="63">
        <v>300</v>
      </c>
      <c r="M17" s="61">
        <v>1197</v>
      </c>
      <c r="N17" s="75">
        <f>IF(M17/L17&gt;100%,100%,M17/L17)</f>
        <v>1</v>
      </c>
      <c r="O17" s="38" t="s">
        <v>37</v>
      </c>
      <c r="P17" s="42">
        <v>10458334</v>
      </c>
      <c r="Q17" s="24"/>
      <c r="R17" s="30"/>
      <c r="S17" s="42">
        <v>5000004</v>
      </c>
      <c r="T17" s="54"/>
      <c r="U17" s="65">
        <f>+SUM(P17:T18)</f>
        <v>550000000</v>
      </c>
      <c r="V17" s="42">
        <v>10000000</v>
      </c>
      <c r="W17" s="42"/>
      <c r="X17" s="42"/>
      <c r="Y17" s="42">
        <v>5000000</v>
      </c>
      <c r="Z17" s="42"/>
      <c r="AA17" s="65">
        <f>+SUM(V17:Z18)</f>
        <v>15000000</v>
      </c>
      <c r="AB17" s="67">
        <f>IFERROR(AA17/U17,"-")</f>
        <v>2.7272727272727271E-2</v>
      </c>
      <c r="AC17" s="69"/>
      <c r="AD17" s="71" t="s">
        <v>45</v>
      </c>
      <c r="AE17" s="73" t="s">
        <v>87</v>
      </c>
    </row>
    <row r="18" spans="1:31" ht="106.15" customHeight="1" x14ac:dyDescent="0.2">
      <c r="A18" s="60">
        <v>186</v>
      </c>
      <c r="B18" s="16" t="s">
        <v>38</v>
      </c>
      <c r="C18" s="39" t="s">
        <v>39</v>
      </c>
      <c r="D18" s="17" t="s">
        <v>57</v>
      </c>
      <c r="E18" s="18" t="s">
        <v>58</v>
      </c>
      <c r="F18" s="19" t="s">
        <v>59</v>
      </c>
      <c r="G18" s="59"/>
      <c r="H18" s="17" t="s">
        <v>91</v>
      </c>
      <c r="I18" s="27"/>
      <c r="J18" s="38"/>
      <c r="K18" s="38"/>
      <c r="L18" s="64"/>
      <c r="M18" s="62"/>
      <c r="N18" s="76"/>
      <c r="O18" s="38"/>
      <c r="P18" s="42">
        <v>534541662</v>
      </c>
      <c r="Q18" s="24"/>
      <c r="R18" s="30"/>
      <c r="S18" s="42"/>
      <c r="T18" s="54"/>
      <c r="U18" s="66"/>
      <c r="V18" s="42"/>
      <c r="W18" s="42"/>
      <c r="X18" s="42"/>
      <c r="Y18" s="42"/>
      <c r="Z18" s="42"/>
      <c r="AA18" s="66"/>
      <c r="AB18" s="68"/>
      <c r="AC18" s="70"/>
      <c r="AD18" s="72"/>
      <c r="AE18" s="74"/>
    </row>
    <row r="19" spans="1:31" ht="99" customHeight="1" x14ac:dyDescent="0.2">
      <c r="A19" s="36">
        <v>187</v>
      </c>
      <c r="B19" s="16" t="s">
        <v>38</v>
      </c>
      <c r="C19" s="39" t="s">
        <v>39</v>
      </c>
      <c r="D19" s="17" t="s">
        <v>57</v>
      </c>
      <c r="E19" s="18" t="s">
        <v>60</v>
      </c>
      <c r="F19" s="19" t="s">
        <v>61</v>
      </c>
      <c r="G19" s="59">
        <v>2020680010084</v>
      </c>
      <c r="H19" s="17" t="s">
        <v>76</v>
      </c>
      <c r="I19" s="27" t="s">
        <v>86</v>
      </c>
      <c r="J19" s="38">
        <v>44566</v>
      </c>
      <c r="K19" s="38">
        <v>44926</v>
      </c>
      <c r="L19" s="63">
        <v>1200</v>
      </c>
      <c r="M19" s="61">
        <v>796</v>
      </c>
      <c r="N19" s="75">
        <f>IF(M19/L19&gt;100%,100%,M19/L19)</f>
        <v>0.66333333333333333</v>
      </c>
      <c r="O19" s="38" t="s">
        <v>37</v>
      </c>
      <c r="P19" s="42">
        <v>10458334</v>
      </c>
      <c r="Q19" s="24"/>
      <c r="R19" s="30"/>
      <c r="S19" s="42">
        <v>5000004</v>
      </c>
      <c r="T19" s="54"/>
      <c r="U19" s="65">
        <f>+SUM(P19:T20)</f>
        <v>550000000</v>
      </c>
      <c r="V19" s="42">
        <v>10000000</v>
      </c>
      <c r="W19" s="42"/>
      <c r="X19" s="42"/>
      <c r="Y19" s="42">
        <v>5000000</v>
      </c>
      <c r="Z19" s="42"/>
      <c r="AA19" s="65">
        <f>+SUM(V19:Z20)</f>
        <v>15000000</v>
      </c>
      <c r="AB19" s="67">
        <f>IFERROR(AA19/U19,"-")</f>
        <v>2.7272727272727271E-2</v>
      </c>
      <c r="AC19" s="69"/>
      <c r="AD19" s="71" t="s">
        <v>45</v>
      </c>
      <c r="AE19" s="73" t="s">
        <v>87</v>
      </c>
    </row>
    <row r="20" spans="1:31" ht="99.75" customHeight="1" x14ac:dyDescent="0.2">
      <c r="A20" s="60">
        <v>187</v>
      </c>
      <c r="B20" s="16" t="s">
        <v>38</v>
      </c>
      <c r="C20" s="39" t="s">
        <v>39</v>
      </c>
      <c r="D20" s="17" t="s">
        <v>57</v>
      </c>
      <c r="E20" s="18" t="s">
        <v>60</v>
      </c>
      <c r="F20" s="19" t="s">
        <v>61</v>
      </c>
      <c r="G20" s="59"/>
      <c r="H20" s="17" t="s">
        <v>91</v>
      </c>
      <c r="I20" s="27"/>
      <c r="J20" s="38"/>
      <c r="K20" s="38"/>
      <c r="L20" s="64"/>
      <c r="M20" s="62"/>
      <c r="N20" s="76"/>
      <c r="O20" s="38"/>
      <c r="P20" s="42">
        <v>534541662</v>
      </c>
      <c r="Q20" s="24"/>
      <c r="R20" s="30"/>
      <c r="S20" s="42"/>
      <c r="T20" s="54"/>
      <c r="U20" s="66"/>
      <c r="V20" s="42"/>
      <c r="W20" s="42"/>
      <c r="X20" s="42"/>
      <c r="Y20" s="42"/>
      <c r="Z20" s="42"/>
      <c r="AA20" s="66"/>
      <c r="AB20" s="68"/>
      <c r="AC20" s="70"/>
      <c r="AD20" s="72"/>
      <c r="AE20" s="74"/>
    </row>
    <row r="21" spans="1:31" ht="136.9" customHeight="1" x14ac:dyDescent="0.2">
      <c r="A21" s="36">
        <v>188</v>
      </c>
      <c r="B21" s="16" t="s">
        <v>38</v>
      </c>
      <c r="C21" s="39" t="s">
        <v>62</v>
      </c>
      <c r="D21" s="17" t="s">
        <v>63</v>
      </c>
      <c r="E21" s="18" t="s">
        <v>64</v>
      </c>
      <c r="F21" s="19" t="s">
        <v>65</v>
      </c>
      <c r="G21" s="58">
        <v>2020680010061</v>
      </c>
      <c r="H21" s="17" t="s">
        <v>66</v>
      </c>
      <c r="I21" s="39" t="s">
        <v>82</v>
      </c>
      <c r="J21" s="38">
        <v>44566</v>
      </c>
      <c r="K21" s="38">
        <v>44926</v>
      </c>
      <c r="L21" s="63">
        <v>1300</v>
      </c>
      <c r="M21" s="61">
        <v>3203</v>
      </c>
      <c r="N21" s="81">
        <f>IF(M21/L21&gt;100%,100%,M21/L21)</f>
        <v>1</v>
      </c>
      <c r="O21" s="38" t="s">
        <v>37</v>
      </c>
      <c r="P21" s="24">
        <v>158211109</v>
      </c>
      <c r="Q21" s="24"/>
      <c r="R21" s="30"/>
      <c r="S21" s="24"/>
      <c r="T21" s="54"/>
      <c r="U21" s="65">
        <f>SUM(P21:T22)</f>
        <v>274377775.66666669</v>
      </c>
      <c r="V21" s="42">
        <v>76951514</v>
      </c>
      <c r="W21" s="42"/>
      <c r="X21" s="42"/>
      <c r="Y21" s="42"/>
      <c r="Z21" s="42"/>
      <c r="AA21" s="65">
        <f>SUM(V21:Z22)</f>
        <v>76951514</v>
      </c>
      <c r="AB21" s="67">
        <f t="shared" si="2"/>
        <v>0.28045826165412929</v>
      </c>
      <c r="AC21" s="69"/>
      <c r="AD21" s="71" t="s">
        <v>45</v>
      </c>
      <c r="AE21" s="73" t="s">
        <v>87</v>
      </c>
    </row>
    <row r="22" spans="1:31" ht="85.5" x14ac:dyDescent="0.2">
      <c r="A22" s="60">
        <v>188</v>
      </c>
      <c r="B22" s="16" t="s">
        <v>38</v>
      </c>
      <c r="C22" s="39" t="s">
        <v>62</v>
      </c>
      <c r="D22" s="17" t="s">
        <v>63</v>
      </c>
      <c r="E22" s="18" t="s">
        <v>64</v>
      </c>
      <c r="F22" s="19" t="s">
        <v>65</v>
      </c>
      <c r="G22" s="58"/>
      <c r="H22" s="17" t="s">
        <v>90</v>
      </c>
      <c r="I22" s="39"/>
      <c r="J22" s="38"/>
      <c r="K22" s="38"/>
      <c r="L22" s="64"/>
      <c r="M22" s="62"/>
      <c r="N22" s="82"/>
      <c r="O22" s="38"/>
      <c r="P22" s="24">
        <v>116166666.66666669</v>
      </c>
      <c r="Q22" s="24"/>
      <c r="R22" s="30"/>
      <c r="S22" s="24"/>
      <c r="T22" s="54"/>
      <c r="U22" s="66"/>
      <c r="V22" s="42"/>
      <c r="W22" s="42"/>
      <c r="X22" s="42"/>
      <c r="Y22" s="42"/>
      <c r="Z22" s="42"/>
      <c r="AA22" s="66"/>
      <c r="AB22" s="68"/>
      <c r="AC22" s="70"/>
      <c r="AD22" s="72"/>
      <c r="AE22" s="74"/>
    </row>
    <row r="23" spans="1:31" ht="128.44999999999999" customHeight="1" x14ac:dyDescent="0.2">
      <c r="A23" s="36">
        <v>189</v>
      </c>
      <c r="B23" s="16" t="s">
        <v>38</v>
      </c>
      <c r="C23" s="39" t="s">
        <v>62</v>
      </c>
      <c r="D23" s="17" t="s">
        <v>63</v>
      </c>
      <c r="E23" s="18" t="s">
        <v>67</v>
      </c>
      <c r="F23" s="19" t="s">
        <v>68</v>
      </c>
      <c r="G23" s="58">
        <v>2020680010061</v>
      </c>
      <c r="H23" s="17" t="s">
        <v>66</v>
      </c>
      <c r="I23" s="39" t="s">
        <v>82</v>
      </c>
      <c r="J23" s="38">
        <v>44566</v>
      </c>
      <c r="K23" s="38">
        <v>44926</v>
      </c>
      <c r="L23" s="79">
        <v>800</v>
      </c>
      <c r="M23" s="61">
        <v>1527</v>
      </c>
      <c r="N23" s="75">
        <f>IF(M23/L23&gt;100%,100%,M23/L23)</f>
        <v>1</v>
      </c>
      <c r="O23" s="38" t="s">
        <v>37</v>
      </c>
      <c r="P23" s="24">
        <v>158211109</v>
      </c>
      <c r="Q23" s="24"/>
      <c r="R23" s="30"/>
      <c r="S23" s="24"/>
      <c r="T23" s="54"/>
      <c r="U23" s="65">
        <f>SUM(P23:T24)</f>
        <v>274377775.66666669</v>
      </c>
      <c r="V23" s="42">
        <v>76951514</v>
      </c>
      <c r="W23" s="42"/>
      <c r="X23" s="42"/>
      <c r="Y23" s="42"/>
      <c r="Z23" s="42"/>
      <c r="AA23" s="65">
        <f>SUM(V23:Z24)</f>
        <v>76951514</v>
      </c>
      <c r="AB23" s="67">
        <f t="shared" ref="AB23" si="3">IFERROR(AA23/U23,"-")</f>
        <v>0.28045826165412929</v>
      </c>
      <c r="AC23" s="69"/>
      <c r="AD23" s="71" t="s">
        <v>45</v>
      </c>
      <c r="AE23" s="73" t="s">
        <v>87</v>
      </c>
    </row>
    <row r="24" spans="1:31" ht="85.5" x14ac:dyDescent="0.2">
      <c r="A24" s="60">
        <v>189</v>
      </c>
      <c r="B24" s="16" t="s">
        <v>38</v>
      </c>
      <c r="C24" s="39" t="s">
        <v>62</v>
      </c>
      <c r="D24" s="17" t="s">
        <v>63</v>
      </c>
      <c r="E24" s="18" t="s">
        <v>67</v>
      </c>
      <c r="F24" s="19" t="s">
        <v>68</v>
      </c>
      <c r="G24" s="58"/>
      <c r="H24" s="17" t="s">
        <v>90</v>
      </c>
      <c r="I24" s="39"/>
      <c r="J24" s="38"/>
      <c r="K24" s="38"/>
      <c r="L24" s="80"/>
      <c r="M24" s="62"/>
      <c r="N24" s="76"/>
      <c r="O24" s="38"/>
      <c r="P24" s="24">
        <v>116166666.66666669</v>
      </c>
      <c r="Q24" s="24"/>
      <c r="R24" s="30"/>
      <c r="S24" s="24"/>
      <c r="T24" s="54"/>
      <c r="U24" s="66"/>
      <c r="V24" s="42"/>
      <c r="W24" s="42"/>
      <c r="X24" s="42"/>
      <c r="Y24" s="42"/>
      <c r="Z24" s="42"/>
      <c r="AA24" s="66"/>
      <c r="AB24" s="68"/>
      <c r="AC24" s="70"/>
      <c r="AD24" s="72"/>
      <c r="AE24" s="74"/>
    </row>
    <row r="25" spans="1:31" ht="141.6" customHeight="1" x14ac:dyDescent="0.2">
      <c r="A25" s="36">
        <v>190</v>
      </c>
      <c r="B25" s="16" t="s">
        <v>38</v>
      </c>
      <c r="C25" s="39" t="s">
        <v>62</v>
      </c>
      <c r="D25" s="17" t="s">
        <v>63</v>
      </c>
      <c r="E25" s="18" t="s">
        <v>69</v>
      </c>
      <c r="F25" s="19" t="s">
        <v>70</v>
      </c>
      <c r="G25" s="58">
        <v>2020680010061</v>
      </c>
      <c r="H25" s="17" t="s">
        <v>66</v>
      </c>
      <c r="I25" s="39" t="s">
        <v>82</v>
      </c>
      <c r="J25" s="38">
        <v>44566</v>
      </c>
      <c r="K25" s="38">
        <v>44926</v>
      </c>
      <c r="L25" s="79">
        <v>390</v>
      </c>
      <c r="M25" s="61">
        <v>313</v>
      </c>
      <c r="N25" s="75">
        <f>IF(M25/L25&gt;100%,100%,M25/L25)</f>
        <v>0.8025641025641026</v>
      </c>
      <c r="O25" s="38" t="s">
        <v>37</v>
      </c>
      <c r="P25" s="24">
        <v>158211109</v>
      </c>
      <c r="Q25" s="24"/>
      <c r="R25" s="30"/>
      <c r="S25" s="24"/>
      <c r="T25" s="54"/>
      <c r="U25" s="65">
        <f>SUM(P25:T26)</f>
        <v>274377775.66666669</v>
      </c>
      <c r="V25" s="42">
        <v>76951514</v>
      </c>
      <c r="W25" s="42"/>
      <c r="X25" s="42"/>
      <c r="Y25" s="42"/>
      <c r="Z25" s="42"/>
      <c r="AA25" s="65">
        <f>SUM(V25:Z26)</f>
        <v>76951514</v>
      </c>
      <c r="AB25" s="67">
        <f t="shared" ref="AB25" si="4">IFERROR(AA25/U25,"-")</f>
        <v>0.28045826165412929</v>
      </c>
      <c r="AC25" s="69"/>
      <c r="AD25" s="71" t="s">
        <v>45</v>
      </c>
      <c r="AE25" s="73" t="s">
        <v>87</v>
      </c>
    </row>
    <row r="26" spans="1:31" ht="85.5" x14ac:dyDescent="0.2">
      <c r="A26" s="60">
        <v>190</v>
      </c>
      <c r="B26" s="16" t="s">
        <v>38</v>
      </c>
      <c r="C26" s="39" t="s">
        <v>62</v>
      </c>
      <c r="D26" s="17" t="s">
        <v>63</v>
      </c>
      <c r="E26" s="18" t="s">
        <v>69</v>
      </c>
      <c r="F26" s="19" t="s">
        <v>70</v>
      </c>
      <c r="G26" s="58"/>
      <c r="H26" s="17" t="s">
        <v>90</v>
      </c>
      <c r="I26" s="39"/>
      <c r="J26" s="38"/>
      <c r="K26" s="38"/>
      <c r="L26" s="80"/>
      <c r="M26" s="62"/>
      <c r="N26" s="76"/>
      <c r="O26" s="38"/>
      <c r="P26" s="24">
        <v>116166666.66666669</v>
      </c>
      <c r="Q26" s="24"/>
      <c r="R26" s="30"/>
      <c r="S26" s="24"/>
      <c r="T26" s="54"/>
      <c r="U26" s="66"/>
      <c r="V26" s="42"/>
      <c r="W26" s="42"/>
      <c r="X26" s="42"/>
      <c r="Y26" s="42"/>
      <c r="Z26" s="42"/>
      <c r="AA26" s="66"/>
      <c r="AB26" s="68"/>
      <c r="AC26" s="70"/>
      <c r="AD26" s="72"/>
      <c r="AE26" s="74"/>
    </row>
    <row r="27" spans="1:31" ht="93" customHeight="1" x14ac:dyDescent="0.2">
      <c r="A27" s="36">
        <v>302</v>
      </c>
      <c r="B27" s="16" t="s">
        <v>71</v>
      </c>
      <c r="C27" s="39" t="s">
        <v>72</v>
      </c>
      <c r="D27" s="17" t="s">
        <v>73</v>
      </c>
      <c r="E27" s="18" t="s">
        <v>74</v>
      </c>
      <c r="F27" s="19" t="s">
        <v>75</v>
      </c>
      <c r="G27" s="58">
        <v>2021680010176</v>
      </c>
      <c r="H27" s="17" t="s">
        <v>79</v>
      </c>
      <c r="I27" s="39" t="s">
        <v>81</v>
      </c>
      <c r="J27" s="38">
        <v>44566</v>
      </c>
      <c r="K27" s="38">
        <v>44926</v>
      </c>
      <c r="L27" s="49">
        <v>1</v>
      </c>
      <c r="M27" s="23">
        <v>1</v>
      </c>
      <c r="N27" s="21">
        <f>IF(M27/L27&gt;100%,100%,M27/L27)</f>
        <v>1</v>
      </c>
      <c r="O27" s="38" t="s">
        <v>37</v>
      </c>
      <c r="P27" s="24">
        <v>782449999.82000005</v>
      </c>
      <c r="Q27" s="24"/>
      <c r="R27" s="30"/>
      <c r="S27" s="24"/>
      <c r="T27" s="54"/>
      <c r="U27" s="53">
        <f>SUM(P27:T27)</f>
        <v>782449999.82000005</v>
      </c>
      <c r="V27" s="42">
        <v>406920000</v>
      </c>
      <c r="W27" s="42"/>
      <c r="X27" s="42"/>
      <c r="Y27" s="42"/>
      <c r="Z27" s="42"/>
      <c r="AA27" s="53">
        <f t="shared" si="1"/>
        <v>406920000</v>
      </c>
      <c r="AB27" s="22">
        <f t="shared" si="2"/>
        <v>0.52005878981866005</v>
      </c>
      <c r="AC27" s="51"/>
      <c r="AD27" s="40" t="s">
        <v>45</v>
      </c>
      <c r="AE27" s="43" t="s">
        <v>87</v>
      </c>
    </row>
    <row r="28" spans="1:31" ht="15" x14ac:dyDescent="0.2">
      <c r="A28" s="10">
        <f>SUM(--(FREQUENCY(A9:A27,A9:A27)&gt;0))</f>
        <v>11</v>
      </c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4"/>
      <c r="M28" s="50" t="s">
        <v>16</v>
      </c>
      <c r="N28" s="6">
        <f>IFERROR(AVERAGE(N9:N27),"-")</f>
        <v>0.81198093573093577</v>
      </c>
      <c r="O28" s="7"/>
      <c r="P28" s="15">
        <f t="shared" ref="P28:Z28" si="5">SUM(P9:P27)</f>
        <v>6404464186.8200006</v>
      </c>
      <c r="Q28" s="15">
        <f t="shared" si="5"/>
        <v>0</v>
      </c>
      <c r="R28" s="15">
        <f t="shared" si="5"/>
        <v>0</v>
      </c>
      <c r="S28" s="15">
        <f t="shared" si="5"/>
        <v>10000008</v>
      </c>
      <c r="T28" s="15">
        <f t="shared" si="5"/>
        <v>0</v>
      </c>
      <c r="U28" s="8">
        <f t="shared" si="5"/>
        <v>6414464194.8200006</v>
      </c>
      <c r="V28" s="15">
        <f t="shared" si="5"/>
        <v>2293337524</v>
      </c>
      <c r="W28" s="15">
        <f t="shared" si="5"/>
        <v>0</v>
      </c>
      <c r="X28" s="15">
        <f t="shared" si="5"/>
        <v>0</v>
      </c>
      <c r="Y28" s="15">
        <f t="shared" si="5"/>
        <v>10000000</v>
      </c>
      <c r="Z28" s="15">
        <f t="shared" si="5"/>
        <v>0</v>
      </c>
      <c r="AA28" s="8">
        <f t="shared" ref="AA28" si="6">SUM(AA9:AA27)</f>
        <v>2303337524</v>
      </c>
      <c r="AB28" s="9">
        <f>IFERROR(AA28/U28,"-")</f>
        <v>0.35908494521803702</v>
      </c>
      <c r="AC28" s="15">
        <f>SUM(AC9:AC27)</f>
        <v>516089527</v>
      </c>
      <c r="AD28" s="7"/>
      <c r="AE28" s="7"/>
    </row>
    <row r="31" spans="1:31" x14ac:dyDescent="0.2">
      <c r="P31" s="55"/>
    </row>
    <row r="32" spans="1:31" x14ac:dyDescent="0.2">
      <c r="P32" s="56"/>
    </row>
    <row r="34" spans="16:18" x14ac:dyDescent="0.2">
      <c r="P34" s="55"/>
    </row>
    <row r="35" spans="16:18" x14ac:dyDescent="0.2">
      <c r="P35" s="56"/>
      <c r="Q35" s="57"/>
    </row>
    <row r="37" spans="16:18" x14ac:dyDescent="0.2">
      <c r="P37" s="56"/>
      <c r="R37" s="26"/>
    </row>
  </sheetData>
  <mergeCells count="90">
    <mergeCell ref="V7:AA7"/>
    <mergeCell ref="AB7:AB8"/>
    <mergeCell ref="A1:A4"/>
    <mergeCell ref="A5:C5"/>
    <mergeCell ref="A6:C6"/>
    <mergeCell ref="B1:AB4"/>
    <mergeCell ref="B7:F7"/>
    <mergeCell ref="G7:K7"/>
    <mergeCell ref="L7:N7"/>
    <mergeCell ref="O7:U7"/>
    <mergeCell ref="D5:G5"/>
    <mergeCell ref="D6:G6"/>
    <mergeCell ref="AC1:AE1"/>
    <mergeCell ref="AC2:AE2"/>
    <mergeCell ref="AC3:AE3"/>
    <mergeCell ref="AC4:AE4"/>
    <mergeCell ref="AC7:AC8"/>
    <mergeCell ref="AD7:AE7"/>
    <mergeCell ref="N25:N26"/>
    <mergeCell ref="M25:M26"/>
    <mergeCell ref="L25:L26"/>
    <mergeCell ref="U21:U22"/>
    <mergeCell ref="U23:U24"/>
    <mergeCell ref="U25:U26"/>
    <mergeCell ref="N21:N22"/>
    <mergeCell ref="M21:M22"/>
    <mergeCell ref="L21:L22"/>
    <mergeCell ref="N23:N24"/>
    <mergeCell ref="M23:M24"/>
    <mergeCell ref="L23:L24"/>
    <mergeCell ref="AA21:AA22"/>
    <mergeCell ref="AA23:AA24"/>
    <mergeCell ref="AA25:AA26"/>
    <mergeCell ref="AB21:AB22"/>
    <mergeCell ref="AC21:AC22"/>
    <mergeCell ref="AB25:AB26"/>
    <mergeCell ref="AC25:AC26"/>
    <mergeCell ref="AD21:AD22"/>
    <mergeCell ref="AE21:AE22"/>
    <mergeCell ref="AB23:AB24"/>
    <mergeCell ref="AC23:AC24"/>
    <mergeCell ref="AD23:AD24"/>
    <mergeCell ref="AE23:AE24"/>
    <mergeCell ref="AD25:AD26"/>
    <mergeCell ref="AE25:AE26"/>
    <mergeCell ref="N9:N10"/>
    <mergeCell ref="M9:M10"/>
    <mergeCell ref="L9:L10"/>
    <mergeCell ref="U9:U10"/>
    <mergeCell ref="AA9:AA10"/>
    <mergeCell ref="AB9:AB10"/>
    <mergeCell ref="AC9:AC10"/>
    <mergeCell ref="AD9:AD10"/>
    <mergeCell ref="AE9:AE10"/>
    <mergeCell ref="N13:N14"/>
    <mergeCell ref="M13:M14"/>
    <mergeCell ref="L13:L14"/>
    <mergeCell ref="U13:U14"/>
    <mergeCell ref="AA13:AA14"/>
    <mergeCell ref="AB15:AB16"/>
    <mergeCell ref="AB13:AB14"/>
    <mergeCell ref="AC13:AC14"/>
    <mergeCell ref="AD13:AD14"/>
    <mergeCell ref="AE13:AE14"/>
    <mergeCell ref="AC15:AC16"/>
    <mergeCell ref="AD15:AD16"/>
    <mergeCell ref="AE15:AE16"/>
    <mergeCell ref="M17:M18"/>
    <mergeCell ref="L17:L18"/>
    <mergeCell ref="U17:U18"/>
    <mergeCell ref="AA17:AA18"/>
    <mergeCell ref="M15:M16"/>
    <mergeCell ref="L15:L16"/>
    <mergeCell ref="U15:U16"/>
    <mergeCell ref="AA15:AA16"/>
    <mergeCell ref="N15:N16"/>
    <mergeCell ref="AB17:AB18"/>
    <mergeCell ref="AC17:AC18"/>
    <mergeCell ref="AD17:AD18"/>
    <mergeCell ref="AE17:AE18"/>
    <mergeCell ref="N19:N20"/>
    <mergeCell ref="AC19:AC20"/>
    <mergeCell ref="AD19:AD20"/>
    <mergeCell ref="AE19:AE20"/>
    <mergeCell ref="N17:N18"/>
    <mergeCell ref="M19:M20"/>
    <mergeCell ref="L19:L20"/>
    <mergeCell ref="U19:U20"/>
    <mergeCell ref="AA19:AA20"/>
    <mergeCell ref="AB19:AB20"/>
  </mergeCells>
  <phoneticPr fontId="15" type="noConversion"/>
  <conditionalFormatting sqref="N9 N23 N25 N27 N11:N13 N15 N17 N19 N21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2022-05-04T14:45:01Z</cp:lastPrinted>
  <dcterms:created xsi:type="dcterms:W3CDTF">2008-07-08T21:30:46Z</dcterms:created>
  <dcterms:modified xsi:type="dcterms:W3CDTF">2022-08-09T20:36:38Z</dcterms:modified>
</cp:coreProperties>
</file>