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wnloads\Abril\"/>
    </mc:Choice>
  </mc:AlternateContent>
  <xr:revisionPtr revIDLastSave="0" documentId="13_ncr:1_{2C56D4AB-440D-4B03-9722-2D8C522D60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" sheetId="12" r:id="rId1"/>
    <sheet name="Recursos Gestionados" sheetId="18" state="hidden" r:id="rId2"/>
    <sheet name="Resu gastos" sheetId="13" state="hidden" r:id="rId3"/>
    <sheet name="Total Ingresos" sheetId="16" state="hidden" r:id="rId4"/>
    <sheet name="Total Gastos" sheetId="1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8" l="1"/>
  <c r="Z7" i="12" s="1"/>
  <c r="Z17" i="12" s="1"/>
  <c r="T13" i="12"/>
  <c r="O13" i="12"/>
  <c r="P68" i="14"/>
  <c r="M68" i="14"/>
  <c r="S7" i="12"/>
  <c r="P71" i="14"/>
  <c r="M71" i="14"/>
  <c r="P70" i="14"/>
  <c r="M70" i="14"/>
  <c r="P69" i="14"/>
  <c r="M69" i="14"/>
  <c r="C4" i="13"/>
  <c r="D4" i="13" s="1"/>
  <c r="B4" i="13"/>
  <c r="D3" i="13"/>
  <c r="D2" i="13"/>
  <c r="D16" i="13"/>
  <c r="D15" i="13"/>
  <c r="D14" i="13"/>
  <c r="B11" i="13"/>
  <c r="B17" i="13"/>
  <c r="B19" i="13" s="1"/>
  <c r="C17" i="13"/>
  <c r="C11" i="13"/>
  <c r="C19" i="13" s="1"/>
  <c r="D19" i="13" s="1"/>
  <c r="D10" i="13"/>
  <c r="D8" i="13"/>
  <c r="D9" i="13"/>
  <c r="D7" i="13"/>
  <c r="N66" i="14"/>
  <c r="O66" i="14"/>
  <c r="P66" i="14"/>
  <c r="M66" i="14"/>
  <c r="N65" i="14"/>
  <c r="O65" i="14"/>
  <c r="P65" i="14"/>
  <c r="M65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M64" i="14"/>
  <c r="D11" i="13"/>
  <c r="S16" i="12"/>
  <c r="S15" i="12"/>
  <c r="S14" i="12"/>
  <c r="Y14" i="12" s="1"/>
  <c r="S13" i="12"/>
  <c r="Y13" i="12" s="1"/>
  <c r="S12" i="12"/>
  <c r="Y12" i="12" s="1"/>
  <c r="S11" i="12"/>
  <c r="X11" i="12"/>
  <c r="Y11" i="12" s="1"/>
  <c r="S10" i="12"/>
  <c r="S9" i="12"/>
  <c r="S8" i="12"/>
  <c r="X8" i="12"/>
  <c r="Y8" i="12" s="1"/>
  <c r="S6" i="12"/>
  <c r="S17" i="12" s="1"/>
  <c r="Y17" i="12" s="1"/>
  <c r="Q17" i="12"/>
  <c r="R17" i="12"/>
  <c r="P17" i="12"/>
  <c r="O17" i="12"/>
  <c r="T17" i="12"/>
  <c r="U17" i="12"/>
  <c r="V17" i="12"/>
  <c r="W17" i="12"/>
  <c r="M16" i="12"/>
  <c r="M15" i="12"/>
  <c r="M14" i="12"/>
  <c r="M13" i="12"/>
  <c r="M12" i="12"/>
  <c r="M11" i="12"/>
  <c r="M10" i="12"/>
  <c r="M9" i="12"/>
  <c r="M8" i="12"/>
  <c r="M7" i="12"/>
  <c r="M6" i="12"/>
  <c r="M17" i="12" s="1"/>
  <c r="X6" i="12"/>
  <c r="Y6" i="12" s="1"/>
  <c r="X16" i="12"/>
  <c r="Y16" i="12"/>
  <c r="X15" i="12"/>
  <c r="X14" i="12"/>
  <c r="X13" i="12"/>
  <c r="X12" i="12"/>
  <c r="X10" i="12"/>
  <c r="Y10" i="12" s="1"/>
  <c r="X9" i="12"/>
  <c r="Y9" i="12" s="1"/>
  <c r="X7" i="12"/>
  <c r="Y7" i="12"/>
  <c r="Y15" i="12"/>
  <c r="X17" i="12"/>
  <c r="D17" i="13" l="1"/>
</calcChain>
</file>

<file path=xl/sharedStrings.xml><?xml version="1.0" encoding="utf-8"?>
<sst xmlns="http://schemas.openxmlformats.org/spreadsheetml/2006/main" count="533" uniqueCount="317">
  <si>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</si>
  <si>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</si>
  <si>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</si>
  <si>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</si>
  <si>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</si>
  <si>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</si>
  <si>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</si>
  <si>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</si>
  <si>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</si>
  <si>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</si>
  <si>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</si>
  <si>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</si>
  <si>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</si>
  <si>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</si>
  <si>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</si>
  <si>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</si>
  <si>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</si>
  <si>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</si>
  <si>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</si>
  <si>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</si>
  <si>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</si>
  <si>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</si>
  <si>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</si>
  <si>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</si>
  <si>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</si>
  <si>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</si>
  <si>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</si>
  <si>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</si>
  <si>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</si>
  <si>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</si>
  <si>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</si>
  <si>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</si>
  <si>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</si>
  <si>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</si>
  <si>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</si>
  <si>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</si>
  <si>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</si>
  <si>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</si>
  <si>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</si>
  <si>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</si>
  <si>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</si>
  <si>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</si>
  <si>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</si>
  <si>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</si>
  <si>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</si>
  <si>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</si>
  <si>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</si>
  <si>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</si>
  <si>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</si>
  <si>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</si>
  <si>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Mantener en funcionamiento el 100% de los programas del Instituto Municipal del Empleo.</t>
  </si>
  <si>
    <t>Porcentaje de los programas de Instituto Municipal del Empleo mantenidos en funcionamiento.</t>
  </si>
  <si>
    <t>FORTALECIMIENTO DE LA OFICINA DE FOMENTO A LA EMPLEABILIDAD, EL EMPLEO Y EL TRABAJO DECENTE EN EL MUNICIPIO DE BUCARAMANGA</t>
  </si>
  <si>
    <t>FORTALECIMIENTO DEL COWORKING COMO ESTRATEGIA PARA EL EMPRENDIMIENTO, INNOVACIÓN, DINAMIZACIÓN Y ACELERACIÓN EMPRESARIAL EN EL MUNICIPIO DE BUCARAMANGA</t>
  </si>
  <si>
    <t>IMEBU</t>
  </si>
  <si>
    <t>PLAN DE ACCIÓN
INSTITUTO MUNICIPAL DE EMPLEO Y FORMACIÓN EMPRESARIAL DE BUCARAMANGA</t>
  </si>
  <si>
    <t>RECURSOS GESTIONADOS</t>
  </si>
  <si>
    <t>BUCARAMANGA PRODUCTIVA Y COMPETITIVA: EMPRESAS INNOVADORAS, RESPONSABLES Y CONSCIENTES</t>
  </si>
  <si>
    <t>BUCARAMANGA TERRITORIO LIBRE DE CORRUPCIÓN: INSTITUCIONES SÓLIDAS Y CONFIABLES</t>
  </si>
  <si>
    <t>Emprendimiento, Innovación, Formalización Y Dinamización Empresarial</t>
  </si>
  <si>
    <t>Empleabilidad, Empleo Y Trabajo Decente</t>
  </si>
  <si>
    <t>Administración Pública Moderna E Innovadora</t>
  </si>
  <si>
    <t>Centros De Desarrollo Empresarial</t>
  </si>
  <si>
    <t>Banca Ciudadana</t>
  </si>
  <si>
    <t>Empleo Y Empleabilidad</t>
  </si>
  <si>
    <t>Gobierno Fortalecido Para Ser Y Hacer</t>
  </si>
  <si>
    <t>Emprendimiento E Innovación</t>
  </si>
  <si>
    <t>FORTALECIMIENTO DEL CENTRO DE DESARROLLO EMPRESARIAL Y DE EMPLEABILIDAD EN EL MUNICIPIO DE BUCARAMANGA</t>
  </si>
  <si>
    <t>FORTALECIMIENTO DEL FONDO DE FOMENTO Y CRÉDITO DE APOYO DEL IMEBU, PROGRAMA BANCA CIUDADANA EN EL MUNICIPIO DE BUCARAMANGA</t>
  </si>
  <si>
    <t>SGR</t>
  </si>
  <si>
    <t>TOTAL EJECUTADO</t>
  </si>
  <si>
    <t>25 de agosto de 2020</t>
  </si>
  <si>
    <t>14 de agosto de 2020</t>
  </si>
  <si>
    <t>31 de Diciembre de 2023</t>
  </si>
  <si>
    <t>4 de agosto de 2020</t>
  </si>
  <si>
    <t>30 de octubre de 2020</t>
  </si>
  <si>
    <t>Actividad 1.1. Asesorar técnicamente a emprendedores y/o empresarios en etapa de aceleración en programas de formación  empresarial.
Actividad 2.1. Realizar adecuaciones en espacio para prestación  de servicios de consultoria a emprendedores y/o empresarios  en etapa de aceleración  y Coworking.</t>
  </si>
  <si>
    <t xml:space="preserve">Actividad 1.1.1.  Asesorar a emprendedores y empresarios en programas de formación empresarial (Modelo de Negocios y diseño Planes de Mejora)
Actividad 1.1.2.Formar a emprendedores y empresarios a través de programas de visualización de productos y/o servicios a través de canales virtuales.
Actividad 1.1.3. Implementar un programa de comercialización virtual de productos y/o servicios.
Actividad 1.1.4.  Implementar Estrategia comunitaria para el emprendimiento y el desarrollo empresarial.
Actividad 1.1.5.  Formulación de la estrategia de reactivación y sostenimiento de la economía
Actividad 1.1.6.  Brindar acompañamiento a los proyectos productivos de la población victima
Actividad 2.1. 1. Identificar habilidades y destrezas de emprendedores, empresarios y ciudadanos para orientarlos hacia el emprendimiento o la empleabilidad.
</t>
  </si>
  <si>
    <t xml:space="preserve">Actividad 1.1. Otorgar créditos para el emprendimiento y/o fortalecimiento financiero de empresas orientadas a  la innovación y/o incorporación de tecnología.
Actividad 1.2. Otorgar créditos para el emprendimiento y/o fortalecimiento financiero de empresas orientados a capital de trabajo, nómina y/o activos fijos.
Actividad 2.1. Realizar acompañamiento técnico y visitas pos crédito a los emprendimientos y/o empresas apoyadas.
</t>
  </si>
  <si>
    <t xml:space="preserve">Actividad 1.1.1. Brindar formación en competencias personales y/o técnicas para el trabajo
Actividad 1.1.2. Realizar intermediación laboral entre oferentes de trabajo y buscadores de empleo.
Actividad 2.1. Ofrecer acompañamiento a las empresas en la estructuración y selección de perfiles adecuados a sus requerimientos.
Actividad 3.1. Formular la política pública de empleo y trabajo decente de la ciudad.
</t>
  </si>
  <si>
    <t>2.3.2.02.02.007
2.3.2.02.02.009</t>
  </si>
  <si>
    <t>2.3.2.02.02.006
2.3.2.02.02.007
2.3.2.02.02.009</t>
  </si>
  <si>
    <t>2.3.2.02.02.009</t>
  </si>
  <si>
    <t>2.1.</t>
  </si>
  <si>
    <t>JOSE LUIS HERNÁNDEZ JAIMES</t>
  </si>
  <si>
    <t>Descripción</t>
  </si>
  <si>
    <t>Presupuesto Definitivo</t>
  </si>
  <si>
    <t>Total Recaudos</t>
  </si>
  <si>
    <t>% de Ejecución</t>
  </si>
  <si>
    <t>Ingresos Corrientes </t>
  </si>
  <si>
    <t>Recursos de Capital </t>
  </si>
  <si>
    <t>Total Ingresos</t>
  </si>
  <si>
    <t>Total Ejecutado Segun Cdps</t>
  </si>
  <si>
    <t>Gastos de personal </t>
  </si>
  <si>
    <t>Adquisición de bienes y servicios </t>
  </si>
  <si>
    <t>Transferencias corrientes </t>
  </si>
  <si>
    <t>Contribuciones </t>
  </si>
  <si>
    <t>Total Funcionamiento</t>
  </si>
  <si>
    <t xml:space="preserve">Servicios de alojamiento; servicios de suministro de comidas y bebidas; servicios de transporte; y servicios de distribución de electricidad, gas y agua </t>
  </si>
  <si>
    <t>Servicios financieros y servicios conexos, servicios inmobiliarios y servicios de leasing</t>
  </si>
  <si>
    <t>Servicios para la comunidad, sociales y personales</t>
  </si>
  <si>
    <t>Total Inversión</t>
  </si>
  <si>
    <t>Total Gastos</t>
  </si>
  <si>
    <t>INSTITUTO MUNICIPAL DE EMPLEO Y FOMENTO EMPRESARIAL - IMEBU</t>
  </si>
  <si>
    <t>NIT: 00804014968 - 1</t>
  </si>
  <si>
    <t>EJECUCION PRESUPUESTAL DE GASTOS</t>
  </si>
  <si>
    <t>Periodo comprendido entre 01-03-2021 y 31-03-2021</t>
  </si>
  <si>
    <t>Fecha de Impresión: 08.04.2021 Hora: 11:02:am</t>
  </si>
  <si>
    <t>Impreso por: JENNIFER - JENNIFER MONTES GARCIA</t>
  </si>
  <si>
    <t>Codigo de Control</t>
  </si>
  <si>
    <t>Rubro Presupuestal</t>
  </si>
  <si>
    <t>Unidad Ejecutora</t>
  </si>
  <si>
    <t>Fuente</t>
  </si>
  <si>
    <t>Presupuesto Inicial</t>
  </si>
  <si>
    <t>Adiciones</t>
  </si>
  <si>
    <t>Aplazamientos</t>
  </si>
  <si>
    <t>Desaplazamiento</t>
  </si>
  <si>
    <t>Reducciones</t>
  </si>
  <si>
    <t>Créditos</t>
  </si>
  <si>
    <t>Contracréditos</t>
  </si>
  <si>
    <t>Cdps Mes Anterior</t>
  </si>
  <si>
    <t>Cdps Mes Actual</t>
  </si>
  <si>
    <t>Cdps Vigencia Futura</t>
  </si>
  <si>
    <t>Saldo por Ejecutar</t>
  </si>
  <si>
    <t>Compromisos Mes Anterior</t>
  </si>
  <si>
    <t>Total Compromisos mes Actual</t>
  </si>
  <si>
    <t>Total Compromisos</t>
  </si>
  <si>
    <t>Saldo por Comprometer</t>
  </si>
  <si>
    <t>Total Obligaciones</t>
  </si>
  <si>
    <t>Pagos Mes Anterior</t>
  </si>
  <si>
    <t>Total Pagos Periodo</t>
  </si>
  <si>
    <t>Total Pagos</t>
  </si>
  <si>
    <t>Saldo por Pagar</t>
  </si>
  <si>
    <t>  </t>
  </si>
  <si>
    <t>2 </t>
  </si>
  <si>
    <t>IMEB </t>
  </si>
  <si>
    <t>Gastos </t>
  </si>
  <si>
    <t>2.1 </t>
  </si>
  <si>
    <t>Funcionamiento </t>
  </si>
  <si>
    <t>2.1.1 </t>
  </si>
  <si>
    <t>2.1.1.01 </t>
  </si>
  <si>
    <t>Planta de personal permanente </t>
  </si>
  <si>
    <t>2.1.1.01.01 </t>
  </si>
  <si>
    <t>Factores constitutivos de salario </t>
  </si>
  <si>
    <t>2.1.1.01.01.001 </t>
  </si>
  <si>
    <t>Factores salariales comunes </t>
  </si>
  <si>
    <t>210003 </t>
  </si>
  <si>
    <t>2.1.1.01.01.001.01 </t>
  </si>
  <si>
    <t>Sueldo básico </t>
  </si>
  <si>
    <t>TRM </t>
  </si>
  <si>
    <t>210004 </t>
  </si>
  <si>
    <t>2.1.1.01.01.001.06 </t>
  </si>
  <si>
    <t>Prima de servicios </t>
  </si>
  <si>
    <t>210005 </t>
  </si>
  <si>
    <t>2.1.1.01.01.001.07 </t>
  </si>
  <si>
    <t>Bonificación por servicios prestados </t>
  </si>
  <si>
    <t>2.1.1.01.01.001.08 </t>
  </si>
  <si>
    <t>Prestaciones sociales </t>
  </si>
  <si>
    <t>210006 </t>
  </si>
  <si>
    <t>2.1.1.01.01.001.08.01 </t>
  </si>
  <si>
    <t>Prima de navidad </t>
  </si>
  <si>
    <t>210007 </t>
  </si>
  <si>
    <t>2.1.1.01.01.001.08.02 </t>
  </si>
  <si>
    <t>Prima de vacaciones </t>
  </si>
  <si>
    <t>210008 </t>
  </si>
  <si>
    <t>2.1.1.01.01.002 </t>
  </si>
  <si>
    <t>Factores salariales especiales </t>
  </si>
  <si>
    <t>2.1.1.01.02 </t>
  </si>
  <si>
    <t>Contribuciones inherentes a la nómina </t>
  </si>
  <si>
    <t>210009 </t>
  </si>
  <si>
    <t>2.1.1.01.02.001 </t>
  </si>
  <si>
    <t>Aportes a la seguridad social en pensiones </t>
  </si>
  <si>
    <t>210010 </t>
  </si>
  <si>
    <t>2.1.1.01.02.002 </t>
  </si>
  <si>
    <t>Aportes a la seguridad social en salud </t>
  </si>
  <si>
    <t>210011 </t>
  </si>
  <si>
    <t>2.1.1.01.02.003 </t>
  </si>
  <si>
    <t>Aportes de cesantías </t>
  </si>
  <si>
    <t>210012 </t>
  </si>
  <si>
    <t>2.1.1.01.02.004 </t>
  </si>
  <si>
    <t>Aportes a cajas de compensación familiar </t>
  </si>
  <si>
    <t>210013 </t>
  </si>
  <si>
    <t>2.1.1.01.02.005 </t>
  </si>
  <si>
    <t>Aportes generales al sistema de riesgos laborales </t>
  </si>
  <si>
    <t>210014 </t>
  </si>
  <si>
    <t>2.1.1.01.02.006 </t>
  </si>
  <si>
    <t>Aportes al ICBF </t>
  </si>
  <si>
    <t>210015 </t>
  </si>
  <si>
    <t>2.1.1.01.02.007 </t>
  </si>
  <si>
    <t>Aportes al SENA </t>
  </si>
  <si>
    <t>2.1.1.01.03 </t>
  </si>
  <si>
    <t>Remuneraciones no constitutivas de factor salarial </t>
  </si>
  <si>
    <t>2.1.1.01.03.001 </t>
  </si>
  <si>
    <t>210016 </t>
  </si>
  <si>
    <t>2.1.1.01.03.001.01 </t>
  </si>
  <si>
    <t>Vacaciones </t>
  </si>
  <si>
    <t>210017 </t>
  </si>
  <si>
    <t>2.1.1.01.03.001.02 </t>
  </si>
  <si>
    <t>Indemnización por vacaciones </t>
  </si>
  <si>
    <t>210018 </t>
  </si>
  <si>
    <t>2.1.1.01.03.001.03 </t>
  </si>
  <si>
    <t>Bonificacion especial de recreación </t>
  </si>
  <si>
    <t>2.1.2 </t>
  </si>
  <si>
    <t>2.1.2.02 </t>
  </si>
  <si>
    <t>Adquisiciones diferentes de activos </t>
  </si>
  <si>
    <t>2.1.2.02.01 </t>
  </si>
  <si>
    <t>Materiales y suministros </t>
  </si>
  <si>
    <t>210019 </t>
  </si>
  <si>
    <t>2.1.2.02.01.002 </t>
  </si>
  <si>
    <t>Productos alimenticios, bebidas y tabaco; textiles, prendas de vestir y productos de cuero </t>
  </si>
  <si>
    <t>210020 </t>
  </si>
  <si>
    <t>2.1.2.02.01.003 </t>
  </si>
  <si>
    <t>Otros bienes transportables (excepto productos metálicos, maquinaria y equipo) </t>
  </si>
  <si>
    <t>210021 </t>
  </si>
  <si>
    <t>2.1.2.02.01.004 </t>
  </si>
  <si>
    <t>Productos metalicos y paquetes de software </t>
  </si>
  <si>
    <t>2.1.2.02.02 </t>
  </si>
  <si>
    <t>Adquisición de servicios </t>
  </si>
  <si>
    <t>210022 </t>
  </si>
  <si>
    <t>2.1.2.02.02.006 </t>
  </si>
  <si>
    <t>Servicios de alojamiento; servicios de suministro de comidas y bebidas; servicios de transporte; y servicios de distribución de electricidad, gas y agua </t>
  </si>
  <si>
    <t>210023 </t>
  </si>
  <si>
    <t>2.1.2.02.02.007 </t>
  </si>
  <si>
    <t>Servicios financieros y servicios conexos, servicios inmobiliarios y servicios de leasing </t>
  </si>
  <si>
    <t>210024 </t>
  </si>
  <si>
    <t>2.1.2.02.02.008 </t>
  </si>
  <si>
    <t>Servicios prestados a las empresas y servicios de producción </t>
  </si>
  <si>
    <t>210025 </t>
  </si>
  <si>
    <t>2.1.2.02.02.009 </t>
  </si>
  <si>
    <t>Servicios para la comunidad, sociales y personales </t>
  </si>
  <si>
    <t>2.1.3 </t>
  </si>
  <si>
    <t>2.1.3.13 </t>
  </si>
  <si>
    <t>Sentencias y Conciliaciones </t>
  </si>
  <si>
    <t>2.1.3.13.01 </t>
  </si>
  <si>
    <t>Fallos nacionales </t>
  </si>
  <si>
    <t>210026 </t>
  </si>
  <si>
    <t>2.1.3.13.01.001 </t>
  </si>
  <si>
    <t>Sentencias </t>
  </si>
  <si>
    <t>2.1.8 </t>
  </si>
  <si>
    <t>Gastos por tributos, multas, sanciones e intereses de mora </t>
  </si>
  <si>
    <t>2.1.8.04 </t>
  </si>
  <si>
    <t>210027 </t>
  </si>
  <si>
    <t>2.1.8.04.01 </t>
  </si>
  <si>
    <t>Cuota de fiscalización y auditaje </t>
  </si>
  <si>
    <t>2.3 </t>
  </si>
  <si>
    <t>Inversión </t>
  </si>
  <si>
    <t>2.3.2 </t>
  </si>
  <si>
    <t>Adquisicion de bienes y servicios </t>
  </si>
  <si>
    <t>2.3.2.02.02 </t>
  </si>
  <si>
    <t>210028 </t>
  </si>
  <si>
    <t>2.3.2.02.02.006 </t>
  </si>
  <si>
    <t>Servicios de alojamiento; servicios de suministro de comidas y bebidas; servicios de transporte; y servicios de distribución de electricidad, gas y agua - CDE </t>
  </si>
  <si>
    <t>210029 </t>
  </si>
  <si>
    <t>2.3.2.02.02.007 </t>
  </si>
  <si>
    <t>Servicios financieros y servicios conexos, servicios inmobiliarios y servicios de leasing- CDE </t>
  </si>
  <si>
    <t>210035 </t>
  </si>
  <si>
    <t>Servicios financieros y servicios conexos, servicios inmobiliarios y servicios de leasing- EXPOCUERO 2021 </t>
  </si>
  <si>
    <t>APM </t>
  </si>
  <si>
    <t>210030 </t>
  </si>
  <si>
    <t>Servicios financieros y servicios conexos, servicios inmobiliarios y servicios de leasing - COWORKING </t>
  </si>
  <si>
    <t>210031 </t>
  </si>
  <si>
    <t>2.3.2.02.02.009 </t>
  </si>
  <si>
    <t>Servicios para la comunidad, sociales y personales - EMPLEO </t>
  </si>
  <si>
    <t>210032 </t>
  </si>
  <si>
    <t>Servicios para la comunidad, sociales y personales - CDE </t>
  </si>
  <si>
    <t>210033 </t>
  </si>
  <si>
    <t>Servicios para la comunidad, sociales y personales - COWORKING </t>
  </si>
  <si>
    <t>210034 </t>
  </si>
  <si>
    <t>Servicios para la comunidad, sociales y personales - BANCA </t>
  </si>
  <si>
    <t>Servicios de alojamiento; servicios de suministro de comidas y bebidas; servicios de transporte; y servicios de distribución de electricidad, gas y agua</t>
  </si>
  <si>
    <t xml:space="preserve">Servicios para la comunidad, sociales y personales </t>
  </si>
  <si>
    <t>EJECUCION PRESUPUESTAL DE INGRESOS</t>
  </si>
  <si>
    <t>Fecha de Impresión: 08.04.2021 Hora: 11:01:am</t>
  </si>
  <si>
    <t>Rubro Presupuestales</t>
  </si>
  <si>
    <t>Aplazamiento</t>
  </si>
  <si>
    <t>Recaudos Enero</t>
  </si>
  <si>
    <t>Recaudos Febrero</t>
  </si>
  <si>
    <t>Recaudos Marzo</t>
  </si>
  <si>
    <t>Recaudos Abril</t>
  </si>
  <si>
    <t>Recaudos Mayo</t>
  </si>
  <si>
    <t>Recaudos Junio</t>
  </si>
  <si>
    <t>Recaudos Julio</t>
  </si>
  <si>
    <t>Recaudos Agosto</t>
  </si>
  <si>
    <t>Recaudos Septiembre</t>
  </si>
  <si>
    <t>Recaudos Octubre</t>
  </si>
  <si>
    <t>Recaudos Noviembre</t>
  </si>
  <si>
    <t>Recaudos Diciembre</t>
  </si>
  <si>
    <t>Recaudos Mes Actual</t>
  </si>
  <si>
    <t>Devoluciones</t>
  </si>
  <si>
    <t>Saldo Por Recaudar</t>
  </si>
  <si>
    <t>1 </t>
  </si>
  <si>
    <t>Ingresos </t>
  </si>
  <si>
    <t>1.1. </t>
  </si>
  <si>
    <t>1.1.02 </t>
  </si>
  <si>
    <t>Ingresos No Tributarios </t>
  </si>
  <si>
    <t>1.1.02.06. </t>
  </si>
  <si>
    <t>Transferencias Corrientes </t>
  </si>
  <si>
    <t>1.1.02.06.006. </t>
  </si>
  <si>
    <t>Transferencias de otras entidades del gobierno nacional </t>
  </si>
  <si>
    <t>1.1.02.06.006.06 </t>
  </si>
  <si>
    <t>Otras unidades de gobierno </t>
  </si>
  <si>
    <t>1.2 </t>
  </si>
  <si>
    <t>1.2.05 </t>
  </si>
  <si>
    <t>Rendimientos financieros </t>
  </si>
  <si>
    <t>1.2.05.02 </t>
  </si>
  <si>
    <t>Depositos </t>
  </si>
  <si>
    <t>CDE</t>
  </si>
  <si>
    <t>Coworking</t>
  </si>
  <si>
    <t xml:space="preserve">Empleo </t>
  </si>
  <si>
    <t>Banca</t>
  </si>
  <si>
    <t>Recursos gestionados</t>
  </si>
  <si>
    <t>Comfenalco santander</t>
  </si>
  <si>
    <t>Camara de Comercio</t>
  </si>
  <si>
    <t>Proyecto</t>
  </si>
  <si>
    <t>Aliado</t>
  </si>
  <si>
    <t>Monto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</si>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</sst>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&quot;$&quot;#,##0_);[Red]\(&quot;$&quot;#,##0\)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&quot;$&quot;#,##0.00"/>
  </numFmts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color rgb="FF000000"/>
      <name val="Barlow Medium"/>
      <family val="3"/>
    </font>
    <font>
      <sz val="10"/>
      <color rgb="FF000000"/>
      <name val="Barlow Medium"/>
      <family val="3"/>
    </font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color theme="1"/>
      <name val="Tahoma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3" fillId="0" borderId="0" xfId="0" applyFont="1"/>
    <xf numFmtId="9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justify"/>
    </xf>
    <xf numFmtId="0" fontId="3" fillId="0" borderId="0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9" fontId="2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166" fontId="10" fillId="2" borderId="2" xfId="108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justify"/>
    </xf>
    <xf numFmtId="0" fontId="3" fillId="2" borderId="5" xfId="0" applyFont="1" applyFill="1" applyBorder="1"/>
    <xf numFmtId="0" fontId="3" fillId="2" borderId="3" xfId="0" applyFont="1" applyFill="1" applyBorder="1"/>
    <xf numFmtId="9" fontId="10" fillId="2" borderId="4" xfId="107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3" fillId="2" borderId="6" xfId="0" applyFont="1" applyFill="1" applyBorder="1"/>
    <xf numFmtId="0" fontId="3" fillId="0" borderId="0" xfId="0" applyFont="1" applyAlignment="1">
      <alignment vertical="center"/>
    </xf>
    <xf numFmtId="0" fontId="10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5" fontId="2" fillId="3" borderId="2" xfId="108" applyNumberFormat="1" applyFont="1" applyFill="1" applyBorder="1" applyAlignment="1">
      <alignment horizontal="center" vertical="center" wrapText="1"/>
    </xf>
    <xf numFmtId="167" fontId="2" fillId="0" borderId="2" xfId="108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66" fontId="8" fillId="2" borderId="2" xfId="108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4" borderId="9" xfId="0" applyFont="1" applyFill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left" wrapText="1" readingOrder="1"/>
    </xf>
    <xf numFmtId="9" fontId="16" fillId="0" borderId="9" xfId="0" applyNumberFormat="1" applyFont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left" wrapText="1" readingOrder="1"/>
    </xf>
    <xf numFmtId="0" fontId="16" fillId="0" borderId="10" xfId="0" applyFont="1" applyBorder="1" applyAlignment="1">
      <alignment horizontal="left" wrapText="1" readingOrder="1"/>
    </xf>
    <xf numFmtId="0" fontId="16" fillId="0" borderId="10" xfId="0" applyFont="1" applyBorder="1" applyAlignment="1">
      <alignment horizontal="right" wrapText="1" readingOrder="1"/>
    </xf>
    <xf numFmtId="0" fontId="14" fillId="0" borderId="10" xfId="0" applyFont="1" applyBorder="1" applyAlignment="1">
      <alignment vertical="center" wrapText="1"/>
    </xf>
    <xf numFmtId="0" fontId="16" fillId="0" borderId="9" xfId="0" applyFont="1" applyBorder="1" applyAlignment="1">
      <alignment horizontal="justify" vertical="center" wrapText="1" readingOrder="1"/>
    </xf>
    <xf numFmtId="164" fontId="16" fillId="0" borderId="9" xfId="0" applyNumberFormat="1" applyFont="1" applyBorder="1" applyAlignment="1">
      <alignment horizontal="right" vertical="center" wrapText="1" readingOrder="1"/>
    </xf>
    <xf numFmtId="0" fontId="14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justify" vertical="center" wrapText="1" readingOrder="1"/>
    </xf>
    <xf numFmtId="4" fontId="15" fillId="0" borderId="9" xfId="0" applyNumberFormat="1" applyFont="1" applyBorder="1" applyAlignment="1">
      <alignment horizontal="right" vertical="center" wrapText="1" readingOrder="1"/>
    </xf>
    <xf numFmtId="166" fontId="16" fillId="0" borderId="9" xfId="108" applyNumberFormat="1" applyFont="1" applyBorder="1" applyAlignment="1">
      <alignment horizontal="right" wrapText="1" readingOrder="1"/>
    </xf>
    <xf numFmtId="0" fontId="1" fillId="0" borderId="0" xfId="109"/>
    <xf numFmtId="0" fontId="17" fillId="0" borderId="0" xfId="109" applyFont="1" applyAlignment="1">
      <alignment wrapText="1"/>
    </xf>
    <xf numFmtId="0" fontId="19" fillId="0" borderId="9" xfId="109" applyFont="1" applyBorder="1" applyAlignment="1">
      <alignment horizontal="center" vertical="center" wrapText="1"/>
    </xf>
    <xf numFmtId="0" fontId="17" fillId="5" borderId="9" xfId="109" applyFont="1" applyFill="1" applyBorder="1" applyAlignment="1">
      <alignment wrapText="1"/>
    </xf>
    <xf numFmtId="4" fontId="17" fillId="5" borderId="9" xfId="109" applyNumberFormat="1" applyFont="1" applyFill="1" applyBorder="1" applyAlignment="1">
      <alignment horizontal="right" wrapText="1"/>
    </xf>
    <xf numFmtId="0" fontId="17" fillId="5" borderId="9" xfId="109" applyFont="1" applyFill="1" applyBorder="1" applyAlignment="1">
      <alignment horizontal="right" wrapText="1"/>
    </xf>
    <xf numFmtId="0" fontId="1" fillId="0" borderId="0" xfId="109" applyAlignment="1">
      <alignment wrapText="1"/>
    </xf>
    <xf numFmtId="0" fontId="1" fillId="0" borderId="0" xfId="109" applyAlignment="1">
      <alignment vertical="center" wrapText="1"/>
    </xf>
    <xf numFmtId="0" fontId="17" fillId="6" borderId="9" xfId="109" applyFont="1" applyFill="1" applyBorder="1" applyAlignment="1">
      <alignment wrapText="1"/>
    </xf>
    <xf numFmtId="4" fontId="17" fillId="6" borderId="9" xfId="109" applyNumberFormat="1" applyFont="1" applyFill="1" applyBorder="1" applyAlignment="1">
      <alignment horizontal="right" wrapText="1"/>
    </xf>
    <xf numFmtId="0" fontId="17" fillId="6" borderId="9" xfId="109" applyFont="1" applyFill="1" applyBorder="1" applyAlignment="1">
      <alignment horizontal="right" wrapText="1"/>
    </xf>
    <xf numFmtId="0" fontId="17" fillId="7" borderId="9" xfId="109" applyFont="1" applyFill="1" applyBorder="1" applyAlignment="1">
      <alignment wrapText="1"/>
    </xf>
    <xf numFmtId="4" fontId="17" fillId="7" borderId="9" xfId="109" applyNumberFormat="1" applyFont="1" applyFill="1" applyBorder="1" applyAlignment="1">
      <alignment horizontal="right" wrapText="1"/>
    </xf>
    <xf numFmtId="0" fontId="17" fillId="7" borderId="9" xfId="109" applyFont="1" applyFill="1" applyBorder="1" applyAlignment="1">
      <alignment horizontal="right" wrapText="1"/>
    </xf>
    <xf numFmtId="4" fontId="1" fillId="0" borderId="0" xfId="109" applyNumberFormat="1"/>
    <xf numFmtId="166" fontId="1" fillId="0" borderId="0" xfId="108" applyNumberFormat="1" applyFont="1"/>
    <xf numFmtId="166" fontId="1" fillId="0" borderId="0" xfId="108" applyNumberFormat="1" applyFont="1" applyAlignment="1">
      <alignment vertical="center"/>
    </xf>
    <xf numFmtId="164" fontId="15" fillId="0" borderId="9" xfId="0" applyNumberFormat="1" applyFont="1" applyBorder="1" applyAlignment="1">
      <alignment horizontal="right" vertical="center" wrapText="1" readingOrder="1"/>
    </xf>
    <xf numFmtId="0" fontId="17" fillId="8" borderId="9" xfId="109" applyFont="1" applyFill="1" applyBorder="1" applyAlignment="1">
      <alignment wrapText="1"/>
    </xf>
    <xf numFmtId="4" fontId="17" fillId="8" borderId="9" xfId="109" applyNumberFormat="1" applyFont="1" applyFill="1" applyBorder="1" applyAlignment="1">
      <alignment horizontal="right" wrapText="1"/>
    </xf>
    <xf numFmtId="0" fontId="17" fillId="8" borderId="9" xfId="109" applyFont="1" applyFill="1" applyBorder="1" applyAlignment="1">
      <alignment horizontal="right" wrapText="1"/>
    </xf>
    <xf numFmtId="166" fontId="15" fillId="0" borderId="9" xfId="108" applyNumberFormat="1" applyFont="1" applyBorder="1" applyAlignment="1">
      <alignment horizontal="right" wrapText="1" readingOrder="1"/>
    </xf>
    <xf numFmtId="9" fontId="15" fillId="0" borderId="9" xfId="0" applyNumberFormat="1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/>
    </xf>
    <xf numFmtId="0" fontId="17" fillId="9" borderId="9" xfId="109" applyFont="1" applyFill="1" applyBorder="1" applyAlignment="1">
      <alignment wrapText="1"/>
    </xf>
    <xf numFmtId="4" fontId="17" fillId="9" borderId="9" xfId="109" applyNumberFormat="1" applyFont="1" applyFill="1" applyBorder="1" applyAlignment="1">
      <alignment horizontal="right" wrapText="1"/>
    </xf>
    <xf numFmtId="0" fontId="17" fillId="9" borderId="9" xfId="109" applyFont="1" applyFill="1" applyBorder="1" applyAlignment="1">
      <alignment horizontal="right" wrapText="1"/>
    </xf>
    <xf numFmtId="0" fontId="17" fillId="10" borderId="9" xfId="109" applyFont="1" applyFill="1" applyBorder="1" applyAlignment="1">
      <alignment wrapText="1"/>
    </xf>
    <xf numFmtId="4" fontId="17" fillId="10" borderId="9" xfId="109" applyNumberFormat="1" applyFont="1" applyFill="1" applyBorder="1" applyAlignment="1">
      <alignment horizontal="right" wrapText="1"/>
    </xf>
    <xf numFmtId="0" fontId="17" fillId="10" borderId="9" xfId="109" applyFont="1" applyFill="1" applyBorder="1" applyAlignment="1">
      <alignment horizontal="right" wrapText="1"/>
    </xf>
    <xf numFmtId="168" fontId="2" fillId="0" borderId="2" xfId="108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21" fillId="0" borderId="2" xfId="0" applyFont="1" applyFill="1" applyBorder="1" applyAlignment="1">
      <alignment horizontal="justify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horizontal="justify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165" fontId="13" fillId="0" borderId="1" xfId="0" applyNumberFormat="1" applyFont="1" applyFill="1" applyBorder="1" applyAlignment="1">
      <alignment horizontal="justify" vertical="center" wrapText="1"/>
    </xf>
    <xf numFmtId="165" fontId="13" fillId="0" borderId="7" xfId="0" applyNumberFormat="1" applyFont="1" applyFill="1" applyBorder="1" applyAlignment="1">
      <alignment horizontal="justify" vertical="center" wrapText="1"/>
    </xf>
    <xf numFmtId="165" fontId="13" fillId="0" borderId="8" xfId="0" applyNumberFormat="1" applyFont="1" applyFill="1" applyBorder="1" applyAlignment="1">
      <alignment horizontal="justify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justify" vertical="center" wrapText="1"/>
    </xf>
    <xf numFmtId="165" fontId="3" fillId="0" borderId="7" xfId="0" applyNumberFormat="1" applyFont="1" applyFill="1" applyBorder="1" applyAlignment="1">
      <alignment horizontal="justify" vertical="center" wrapText="1"/>
    </xf>
    <xf numFmtId="165" fontId="3" fillId="0" borderId="8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 wrapText="1"/>
    </xf>
    <xf numFmtId="0" fontId="18" fillId="0" borderId="0" xfId="109" applyFont="1" applyAlignment="1">
      <alignment wrapText="1"/>
    </xf>
    <xf numFmtId="0" fontId="17" fillId="0" borderId="0" xfId="109" applyFont="1" applyAlignment="1">
      <alignment horizontal="left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652214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showGridLines="0" tabSelected="1" zoomScale="40" zoomScaleNormal="40" zoomScaleSheetLayoutView="51" workbookViewId="0">
      <pane ySplit="5" topLeftCell="A6" activePane="bottomLeft" state="frozen"/>
      <selection pane="bottomLeft" activeCell="A3" sqref="A3"/>
    </sheetView>
  </sheetViews>
  <sheetFormatPr baseColWidth="10" defaultColWidth="11" defaultRowHeight="15" x14ac:dyDescent="0.2"/>
  <cols>
    <col min="1" max="1" width="23" style="9" customWidth="1"/>
    <col min="2" max="3" width="23" style="1" customWidth="1"/>
    <col min="4" max="5" width="41" style="1" customWidth="1"/>
    <col min="6" max="6" width="25.875" style="1" customWidth="1"/>
    <col min="7" max="8" width="37.875" style="1" customWidth="1"/>
    <col min="9" max="9" width="14.875" style="1" customWidth="1"/>
    <col min="10" max="11" width="17.25" style="1" customWidth="1"/>
    <col min="12" max="13" width="17.5" style="1" customWidth="1"/>
    <col min="14" max="14" width="25.125" style="62" customWidth="1"/>
    <col min="15" max="15" width="24.75" style="1" customWidth="1"/>
    <col min="16" max="18" width="12.375" style="1" customWidth="1"/>
    <col min="19" max="19" width="28.75" style="1" customWidth="1"/>
    <col min="20" max="20" width="25" style="1" customWidth="1"/>
    <col min="21" max="23" width="12.375" style="1" customWidth="1"/>
    <col min="24" max="24" width="25" style="1" customWidth="1"/>
    <col min="25" max="25" width="16.5" style="1" customWidth="1"/>
    <col min="26" max="26" width="23.25" style="1" customWidth="1"/>
    <col min="27" max="27" width="19.125" style="1" customWidth="1"/>
    <col min="28" max="28" width="18.25" style="1" customWidth="1"/>
    <col min="29" max="16384" width="11" style="1"/>
  </cols>
  <sheetData>
    <row r="1" spans="1:28" ht="15.75" x14ac:dyDescent="0.2">
      <c r="A1" s="3" t="s">
        <v>18</v>
      </c>
      <c r="F1" s="126" t="s">
        <v>55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Y1" s="119" t="s">
        <v>28</v>
      </c>
      <c r="Z1" s="119"/>
    </row>
    <row r="2" spans="1:28" ht="15.75" x14ac:dyDescent="0.2">
      <c r="A2" s="19">
        <v>44316</v>
      </c>
      <c r="B2" s="18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X2" s="45"/>
      <c r="Y2" s="119"/>
      <c r="Z2" s="119"/>
    </row>
    <row r="3" spans="1:28" ht="15.75" x14ac:dyDescent="0.2"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X3" s="46"/>
      <c r="Y3" s="46"/>
      <c r="Z3" s="39"/>
    </row>
    <row r="4" spans="1:28" s="30" customFormat="1" ht="15.75" x14ac:dyDescent="0.2">
      <c r="A4" s="120" t="s">
        <v>10</v>
      </c>
      <c r="B4" s="121"/>
      <c r="C4" s="121"/>
      <c r="D4" s="121"/>
      <c r="E4" s="121"/>
      <c r="F4" s="120" t="s">
        <v>11</v>
      </c>
      <c r="G4" s="121"/>
      <c r="H4" s="121"/>
      <c r="I4" s="121"/>
      <c r="J4" s="121"/>
      <c r="K4" s="123" t="s">
        <v>29</v>
      </c>
      <c r="L4" s="123"/>
      <c r="M4" s="123"/>
      <c r="N4" s="123" t="s">
        <v>26</v>
      </c>
      <c r="O4" s="123"/>
      <c r="P4" s="123"/>
      <c r="Q4" s="123"/>
      <c r="R4" s="123"/>
      <c r="S4" s="123"/>
      <c r="T4" s="120" t="s">
        <v>20</v>
      </c>
      <c r="U4" s="121"/>
      <c r="V4" s="121"/>
      <c r="W4" s="121"/>
      <c r="X4" s="121"/>
      <c r="Y4" s="122" t="s">
        <v>21</v>
      </c>
      <c r="Z4" s="124" t="s">
        <v>56</v>
      </c>
      <c r="AA4" s="122" t="s">
        <v>27</v>
      </c>
      <c r="AB4" s="122"/>
    </row>
    <row r="5" spans="1:28" ht="31.5" x14ac:dyDescent="0.2">
      <c r="A5" s="40" t="s">
        <v>1</v>
      </c>
      <c r="B5" s="34" t="s">
        <v>6</v>
      </c>
      <c r="C5" s="34" t="s">
        <v>2</v>
      </c>
      <c r="D5" s="4" t="s">
        <v>7</v>
      </c>
      <c r="E5" s="33" t="s">
        <v>22</v>
      </c>
      <c r="F5" s="5" t="s">
        <v>16</v>
      </c>
      <c r="G5" s="5" t="s">
        <v>3</v>
      </c>
      <c r="H5" s="5" t="s">
        <v>17</v>
      </c>
      <c r="I5" s="17" t="s">
        <v>24</v>
      </c>
      <c r="J5" s="17" t="s">
        <v>25</v>
      </c>
      <c r="K5" s="5" t="s">
        <v>4</v>
      </c>
      <c r="L5" s="5" t="s">
        <v>5</v>
      </c>
      <c r="M5" s="17" t="s">
        <v>0</v>
      </c>
      <c r="N5" s="54" t="s">
        <v>9</v>
      </c>
      <c r="O5" s="5" t="s">
        <v>12</v>
      </c>
      <c r="P5" s="5" t="s">
        <v>8</v>
      </c>
      <c r="Q5" s="43" t="s">
        <v>69</v>
      </c>
      <c r="R5" s="5" t="s">
        <v>13</v>
      </c>
      <c r="S5" s="5" t="s">
        <v>23</v>
      </c>
      <c r="T5" s="43" t="s">
        <v>12</v>
      </c>
      <c r="U5" s="43" t="s">
        <v>8</v>
      </c>
      <c r="V5" s="43" t="s">
        <v>69</v>
      </c>
      <c r="W5" s="43" t="s">
        <v>13</v>
      </c>
      <c r="X5" s="53" t="s">
        <v>70</v>
      </c>
      <c r="Y5" s="122"/>
      <c r="Z5" s="125"/>
      <c r="AA5" s="5" t="s">
        <v>14</v>
      </c>
      <c r="AB5" s="5" t="s">
        <v>15</v>
      </c>
    </row>
    <row r="6" spans="1:28" s="8" customFormat="1" ht="173.25" x14ac:dyDescent="0.2">
      <c r="A6" s="37" t="s">
        <v>57</v>
      </c>
      <c r="B6" s="41" t="s">
        <v>59</v>
      </c>
      <c r="C6" s="42" t="s">
        <v>66</v>
      </c>
      <c r="D6" s="44" t="s">
        <v>30</v>
      </c>
      <c r="E6" s="35" t="s">
        <v>31</v>
      </c>
      <c r="F6" s="109">
        <v>20200680010157</v>
      </c>
      <c r="G6" s="110" t="s">
        <v>53</v>
      </c>
      <c r="H6" s="56" t="s">
        <v>76</v>
      </c>
      <c r="I6" s="57" t="s">
        <v>75</v>
      </c>
      <c r="J6" s="57" t="s">
        <v>73</v>
      </c>
      <c r="K6" s="36">
        <v>1000</v>
      </c>
      <c r="L6" s="47">
        <v>129</v>
      </c>
      <c r="M6" s="2">
        <f t="shared" ref="M6:M16" si="0">IF(L6/K6&gt;100%,100%,L6/K6)</f>
        <v>0.129</v>
      </c>
      <c r="N6" s="55" t="s">
        <v>80</v>
      </c>
      <c r="O6" s="50">
        <v>410000000</v>
      </c>
      <c r="P6" s="51"/>
      <c r="Q6" s="51"/>
      <c r="R6" s="51"/>
      <c r="S6" s="49">
        <f t="shared" ref="S6:S16" si="1">SUM(O6:R6)</f>
        <v>410000000</v>
      </c>
      <c r="T6" s="50">
        <v>410000000</v>
      </c>
      <c r="U6" s="51"/>
      <c r="V6" s="51"/>
      <c r="W6" s="51"/>
      <c r="X6" s="49">
        <f>SUM(T6:W6)</f>
        <v>410000000</v>
      </c>
      <c r="Y6" s="20">
        <f t="shared" ref="Y6:Y16" si="2">IFERROR(X6/S6,"-")</f>
        <v>1</v>
      </c>
      <c r="Z6" s="51"/>
      <c r="AA6" s="6" t="s">
        <v>54</v>
      </c>
      <c r="AB6" s="7" t="s">
        <v>84</v>
      </c>
    </row>
    <row r="7" spans="1:28" s="8" customFormat="1" ht="105" x14ac:dyDescent="0.2">
      <c r="A7" s="37" t="s">
        <v>57</v>
      </c>
      <c r="B7" s="41" t="s">
        <v>59</v>
      </c>
      <c r="C7" s="42" t="s">
        <v>62</v>
      </c>
      <c r="D7" s="44" t="s">
        <v>32</v>
      </c>
      <c r="E7" s="35" t="s">
        <v>33</v>
      </c>
      <c r="F7" s="141">
        <v>20200680010074</v>
      </c>
      <c r="G7" s="138" t="s">
        <v>67</v>
      </c>
      <c r="H7" s="144" t="s">
        <v>77</v>
      </c>
      <c r="I7" s="113" t="s">
        <v>72</v>
      </c>
      <c r="J7" s="113" t="s">
        <v>73</v>
      </c>
      <c r="K7" s="36">
        <v>1</v>
      </c>
      <c r="L7" s="47">
        <v>1</v>
      </c>
      <c r="M7" s="2">
        <f t="shared" si="0"/>
        <v>1</v>
      </c>
      <c r="N7" s="116" t="s">
        <v>81</v>
      </c>
      <c r="O7" s="50">
        <v>584500000</v>
      </c>
      <c r="P7" s="51"/>
      <c r="Q7" s="51"/>
      <c r="R7" s="51"/>
      <c r="S7" s="49">
        <f>SUM(O7:R7)</f>
        <v>584500000</v>
      </c>
      <c r="T7" s="50">
        <v>568459117</v>
      </c>
      <c r="U7" s="51"/>
      <c r="V7" s="51"/>
      <c r="W7" s="51"/>
      <c r="X7" s="49">
        <f t="shared" ref="X7:X16" si="3">SUM(T7:W7)</f>
        <v>568459117</v>
      </c>
      <c r="Y7" s="20">
        <f t="shared" si="2"/>
        <v>0.97255623096663812</v>
      </c>
      <c r="Z7" s="108">
        <f>+'Recursos Gestionados'!C6</f>
        <v>283286606</v>
      </c>
      <c r="AA7" s="6" t="s">
        <v>54</v>
      </c>
      <c r="AB7" s="7" t="s">
        <v>84</v>
      </c>
    </row>
    <row r="8" spans="1:28" s="8" customFormat="1" ht="105" x14ac:dyDescent="0.2">
      <c r="A8" s="37" t="s">
        <v>57</v>
      </c>
      <c r="B8" s="41" t="s">
        <v>59</v>
      </c>
      <c r="C8" s="42" t="s">
        <v>62</v>
      </c>
      <c r="D8" s="44" t="s">
        <v>34</v>
      </c>
      <c r="E8" s="35" t="s">
        <v>35</v>
      </c>
      <c r="F8" s="142"/>
      <c r="G8" s="139"/>
      <c r="H8" s="145"/>
      <c r="I8" s="114"/>
      <c r="J8" s="114"/>
      <c r="K8" s="38">
        <v>0.25</v>
      </c>
      <c r="L8" s="48">
        <v>0</v>
      </c>
      <c r="M8" s="2">
        <f t="shared" si="0"/>
        <v>0</v>
      </c>
      <c r="N8" s="117"/>
      <c r="O8" s="50">
        <v>0</v>
      </c>
      <c r="P8" s="51"/>
      <c r="Q8" s="51"/>
      <c r="R8" s="51"/>
      <c r="S8" s="49">
        <f t="shared" si="1"/>
        <v>0</v>
      </c>
      <c r="T8" s="50">
        <v>0</v>
      </c>
      <c r="U8" s="51"/>
      <c r="V8" s="51"/>
      <c r="W8" s="51"/>
      <c r="X8" s="49">
        <f t="shared" si="3"/>
        <v>0</v>
      </c>
      <c r="Y8" s="20" t="str">
        <f t="shared" si="2"/>
        <v>-</v>
      </c>
      <c r="Z8" s="51"/>
      <c r="AA8" s="6" t="s">
        <v>54</v>
      </c>
      <c r="AB8" s="7" t="s">
        <v>84</v>
      </c>
    </row>
    <row r="9" spans="1:28" s="8" customFormat="1" ht="141" customHeight="1" x14ac:dyDescent="0.2">
      <c r="A9" s="37" t="s">
        <v>57</v>
      </c>
      <c r="B9" s="41" t="s">
        <v>59</v>
      </c>
      <c r="C9" s="42" t="s">
        <v>62</v>
      </c>
      <c r="D9" s="44" t="s">
        <v>36</v>
      </c>
      <c r="E9" s="35" t="s">
        <v>37</v>
      </c>
      <c r="F9" s="142"/>
      <c r="G9" s="139"/>
      <c r="H9" s="145"/>
      <c r="I9" s="114"/>
      <c r="J9" s="114"/>
      <c r="K9" s="36">
        <v>1200</v>
      </c>
      <c r="L9" s="47">
        <v>356</v>
      </c>
      <c r="M9" s="2">
        <f t="shared" si="0"/>
        <v>0.29666666666666669</v>
      </c>
      <c r="N9" s="117"/>
      <c r="O9" s="50">
        <v>152750000</v>
      </c>
      <c r="P9" s="51"/>
      <c r="Q9" s="51"/>
      <c r="R9" s="51"/>
      <c r="S9" s="49">
        <f t="shared" si="1"/>
        <v>152750000</v>
      </c>
      <c r="T9" s="107">
        <v>74790737.5</v>
      </c>
      <c r="U9" s="51"/>
      <c r="V9" s="51"/>
      <c r="W9" s="51"/>
      <c r="X9" s="49">
        <f t="shared" si="3"/>
        <v>74790737.5</v>
      </c>
      <c r="Y9" s="20">
        <f t="shared" si="2"/>
        <v>0.48962839607201308</v>
      </c>
      <c r="Z9" s="51"/>
      <c r="AA9" s="6" t="s">
        <v>54</v>
      </c>
      <c r="AB9" s="7" t="s">
        <v>84</v>
      </c>
    </row>
    <row r="10" spans="1:28" s="8" customFormat="1" ht="121.15" customHeight="1" x14ac:dyDescent="0.2">
      <c r="A10" s="37" t="s">
        <v>57</v>
      </c>
      <c r="B10" s="41" t="s">
        <v>59</v>
      </c>
      <c r="C10" s="42" t="s">
        <v>62</v>
      </c>
      <c r="D10" s="44" t="s">
        <v>38</v>
      </c>
      <c r="E10" s="35" t="s">
        <v>39</v>
      </c>
      <c r="F10" s="143"/>
      <c r="G10" s="140"/>
      <c r="H10" s="146"/>
      <c r="I10" s="115"/>
      <c r="J10" s="115"/>
      <c r="K10" s="36">
        <v>500</v>
      </c>
      <c r="L10" s="47">
        <v>58</v>
      </c>
      <c r="M10" s="2">
        <f t="shared" si="0"/>
        <v>0.11600000000000001</v>
      </c>
      <c r="N10" s="118"/>
      <c r="O10" s="50">
        <v>152750000</v>
      </c>
      <c r="P10" s="51"/>
      <c r="Q10" s="51"/>
      <c r="R10" s="51"/>
      <c r="S10" s="49">
        <f t="shared" si="1"/>
        <v>152750000</v>
      </c>
      <c r="T10" s="50">
        <v>74790737.5</v>
      </c>
      <c r="U10" s="51"/>
      <c r="V10" s="51"/>
      <c r="W10" s="51"/>
      <c r="X10" s="49">
        <f t="shared" si="3"/>
        <v>74790737.5</v>
      </c>
      <c r="Y10" s="20">
        <f t="shared" si="2"/>
        <v>0.48962839607201308</v>
      </c>
      <c r="Z10" s="51"/>
      <c r="AA10" s="6" t="s">
        <v>54</v>
      </c>
      <c r="AB10" s="7" t="s">
        <v>84</v>
      </c>
    </row>
    <row r="11" spans="1:28" s="8" customFormat="1" ht="120" customHeight="1" x14ac:dyDescent="0.2">
      <c r="A11" s="37" t="s">
        <v>57</v>
      </c>
      <c r="B11" s="41" t="s">
        <v>59</v>
      </c>
      <c r="C11" s="42" t="s">
        <v>63</v>
      </c>
      <c r="D11" s="44" t="s">
        <v>40</v>
      </c>
      <c r="E11" s="35" t="s">
        <v>41</v>
      </c>
      <c r="F11" s="149">
        <v>20200680010084</v>
      </c>
      <c r="G11" s="147" t="s">
        <v>68</v>
      </c>
      <c r="H11" s="144" t="s">
        <v>78</v>
      </c>
      <c r="I11" s="113" t="s">
        <v>71</v>
      </c>
      <c r="J11" s="113" t="s">
        <v>73</v>
      </c>
      <c r="K11" s="36">
        <v>600</v>
      </c>
      <c r="L11" s="47">
        <v>29</v>
      </c>
      <c r="M11" s="2">
        <f t="shared" si="0"/>
        <v>4.8333333333333332E-2</v>
      </c>
      <c r="N11" s="116" t="s">
        <v>82</v>
      </c>
      <c r="O11" s="50">
        <v>0</v>
      </c>
      <c r="P11" s="51"/>
      <c r="Q11" s="51"/>
      <c r="R11" s="51"/>
      <c r="S11" s="49">
        <f t="shared" si="1"/>
        <v>0</v>
      </c>
      <c r="T11" s="50">
        <v>0</v>
      </c>
      <c r="U11" s="51"/>
      <c r="V11" s="51"/>
      <c r="W11" s="51"/>
      <c r="X11" s="49">
        <f t="shared" si="3"/>
        <v>0</v>
      </c>
      <c r="Y11" s="20" t="str">
        <f t="shared" si="2"/>
        <v>-</v>
      </c>
      <c r="Z11" s="51"/>
      <c r="AA11" s="6" t="s">
        <v>54</v>
      </c>
      <c r="AB11" s="7" t="s">
        <v>84</v>
      </c>
    </row>
    <row r="12" spans="1:28" s="8" customFormat="1" ht="105" x14ac:dyDescent="0.2">
      <c r="A12" s="37" t="s">
        <v>57</v>
      </c>
      <c r="B12" s="41" t="s">
        <v>59</v>
      </c>
      <c r="C12" s="42" t="s">
        <v>63</v>
      </c>
      <c r="D12" s="44" t="s">
        <v>42</v>
      </c>
      <c r="E12" s="35" t="s">
        <v>43</v>
      </c>
      <c r="F12" s="150"/>
      <c r="G12" s="148"/>
      <c r="H12" s="146"/>
      <c r="I12" s="115"/>
      <c r="J12" s="115"/>
      <c r="K12" s="36">
        <v>1600</v>
      </c>
      <c r="L12" s="47">
        <v>426</v>
      </c>
      <c r="M12" s="2">
        <f t="shared" si="0"/>
        <v>0.26624999999999999</v>
      </c>
      <c r="N12" s="118"/>
      <c r="O12" s="50">
        <v>10250000</v>
      </c>
      <c r="P12" s="51"/>
      <c r="Q12" s="51"/>
      <c r="R12" s="51"/>
      <c r="S12" s="49">
        <f t="shared" si="1"/>
        <v>10250000</v>
      </c>
      <c r="T12" s="50">
        <v>0</v>
      </c>
      <c r="U12" s="51"/>
      <c r="V12" s="51"/>
      <c r="W12" s="51"/>
      <c r="X12" s="49">
        <f t="shared" si="3"/>
        <v>0</v>
      </c>
      <c r="Y12" s="20">
        <f t="shared" si="2"/>
        <v>0</v>
      </c>
      <c r="Z12" s="51"/>
      <c r="AA12" s="6" t="s">
        <v>54</v>
      </c>
      <c r="AB12" s="7" t="s">
        <v>84</v>
      </c>
    </row>
    <row r="13" spans="1:28" s="8" customFormat="1" ht="105" x14ac:dyDescent="0.2">
      <c r="A13" s="37" t="s">
        <v>57</v>
      </c>
      <c r="B13" s="41" t="s">
        <v>60</v>
      </c>
      <c r="C13" s="42" t="s">
        <v>64</v>
      </c>
      <c r="D13" s="44" t="s">
        <v>44</v>
      </c>
      <c r="E13" s="35" t="s">
        <v>45</v>
      </c>
      <c r="F13" s="132">
        <v>20200680010061</v>
      </c>
      <c r="G13" s="129" t="s">
        <v>52</v>
      </c>
      <c r="H13" s="135" t="s">
        <v>79</v>
      </c>
      <c r="I13" s="113" t="s">
        <v>74</v>
      </c>
      <c r="J13" s="113" t="s">
        <v>73</v>
      </c>
      <c r="K13" s="36">
        <v>1200</v>
      </c>
      <c r="L13" s="47">
        <v>1056</v>
      </c>
      <c r="M13" s="2">
        <f t="shared" si="0"/>
        <v>0.88</v>
      </c>
      <c r="N13" s="116" t="s">
        <v>82</v>
      </c>
      <c r="O13" s="50">
        <f>155000000/3</f>
        <v>51666666.666666664</v>
      </c>
      <c r="P13" s="51"/>
      <c r="Q13" s="51"/>
      <c r="R13" s="51"/>
      <c r="S13" s="49">
        <f t="shared" si="1"/>
        <v>51666666.666666664</v>
      </c>
      <c r="T13" s="50">
        <f>150300000/3</f>
        <v>50100000</v>
      </c>
      <c r="U13" s="51"/>
      <c r="V13" s="51"/>
      <c r="W13" s="51"/>
      <c r="X13" s="49">
        <f t="shared" si="3"/>
        <v>50100000</v>
      </c>
      <c r="Y13" s="20">
        <f t="shared" si="2"/>
        <v>0.96967741935483875</v>
      </c>
      <c r="Z13" s="51"/>
      <c r="AA13" s="6" t="s">
        <v>54</v>
      </c>
      <c r="AB13" s="7" t="s">
        <v>84</v>
      </c>
    </row>
    <row r="14" spans="1:28" s="8" customFormat="1" ht="105" x14ac:dyDescent="0.2">
      <c r="A14" s="37" t="s">
        <v>57</v>
      </c>
      <c r="B14" s="41" t="s">
        <v>60</v>
      </c>
      <c r="C14" s="42" t="s">
        <v>64</v>
      </c>
      <c r="D14" s="44" t="s">
        <v>46</v>
      </c>
      <c r="E14" s="35" t="s">
        <v>47</v>
      </c>
      <c r="F14" s="133"/>
      <c r="G14" s="130"/>
      <c r="H14" s="136"/>
      <c r="I14" s="114"/>
      <c r="J14" s="114"/>
      <c r="K14" s="36">
        <v>700</v>
      </c>
      <c r="L14" s="47">
        <v>611</v>
      </c>
      <c r="M14" s="2">
        <f t="shared" si="0"/>
        <v>0.87285714285714289</v>
      </c>
      <c r="N14" s="117"/>
      <c r="O14" s="50">
        <v>51666666.666666664</v>
      </c>
      <c r="P14" s="51"/>
      <c r="Q14" s="51"/>
      <c r="R14" s="51"/>
      <c r="S14" s="49">
        <f t="shared" si="1"/>
        <v>51666666.666666664</v>
      </c>
      <c r="T14" s="50">
        <v>50100000</v>
      </c>
      <c r="U14" s="51"/>
      <c r="V14" s="51"/>
      <c r="W14" s="51"/>
      <c r="X14" s="49">
        <f t="shared" si="3"/>
        <v>50100000</v>
      </c>
      <c r="Y14" s="20">
        <f t="shared" si="2"/>
        <v>0.96967741935483875</v>
      </c>
      <c r="Z14" s="51"/>
      <c r="AA14" s="6" t="s">
        <v>54</v>
      </c>
      <c r="AB14" s="7" t="s">
        <v>84</v>
      </c>
    </row>
    <row r="15" spans="1:28" s="8" customFormat="1" ht="105" x14ac:dyDescent="0.2">
      <c r="A15" s="37" t="s">
        <v>57</v>
      </c>
      <c r="B15" s="41" t="s">
        <v>60</v>
      </c>
      <c r="C15" s="42" t="s">
        <v>64</v>
      </c>
      <c r="D15" s="44" t="s">
        <v>48</v>
      </c>
      <c r="E15" s="35" t="s">
        <v>49</v>
      </c>
      <c r="F15" s="134"/>
      <c r="G15" s="131"/>
      <c r="H15" s="137"/>
      <c r="I15" s="115"/>
      <c r="J15" s="115"/>
      <c r="K15" s="36">
        <v>370</v>
      </c>
      <c r="L15" s="47">
        <v>160</v>
      </c>
      <c r="M15" s="2">
        <f t="shared" si="0"/>
        <v>0.43243243243243246</v>
      </c>
      <c r="N15" s="118"/>
      <c r="O15" s="50">
        <v>51666666.666666664</v>
      </c>
      <c r="P15" s="51"/>
      <c r="Q15" s="51"/>
      <c r="R15" s="51"/>
      <c r="S15" s="49">
        <f t="shared" si="1"/>
        <v>51666666.666666664</v>
      </c>
      <c r="T15" s="50">
        <v>50100000</v>
      </c>
      <c r="U15" s="51"/>
      <c r="V15" s="51"/>
      <c r="W15" s="51"/>
      <c r="X15" s="49">
        <f t="shared" si="3"/>
        <v>50100000</v>
      </c>
      <c r="Y15" s="20">
        <f t="shared" si="2"/>
        <v>0.96967741935483875</v>
      </c>
      <c r="Z15" s="51"/>
      <c r="AA15" s="6" t="s">
        <v>54</v>
      </c>
      <c r="AB15" s="7" t="s">
        <v>84</v>
      </c>
    </row>
    <row r="16" spans="1:28" s="8" customFormat="1" ht="90" x14ac:dyDescent="0.2">
      <c r="A16" s="37" t="s">
        <v>58</v>
      </c>
      <c r="B16" s="41" t="s">
        <v>61</v>
      </c>
      <c r="C16" s="42" t="s">
        <v>65</v>
      </c>
      <c r="D16" s="44" t="s">
        <v>50</v>
      </c>
      <c r="E16" s="35" t="s">
        <v>51</v>
      </c>
      <c r="F16" s="112"/>
      <c r="G16" s="111"/>
      <c r="H16" s="58"/>
      <c r="I16" s="57"/>
      <c r="J16" s="57"/>
      <c r="K16" s="38">
        <v>1</v>
      </c>
      <c r="L16" s="48">
        <v>1</v>
      </c>
      <c r="M16" s="2">
        <f t="shared" si="0"/>
        <v>1</v>
      </c>
      <c r="N16" s="55" t="s">
        <v>83</v>
      </c>
      <c r="O16" s="50">
        <v>2544050000</v>
      </c>
      <c r="P16" s="51"/>
      <c r="Q16" s="51"/>
      <c r="R16" s="51"/>
      <c r="S16" s="49">
        <f t="shared" si="1"/>
        <v>2544050000</v>
      </c>
      <c r="T16" s="50">
        <v>1175772057</v>
      </c>
      <c r="U16" s="51"/>
      <c r="V16" s="51"/>
      <c r="W16" s="51"/>
      <c r="X16" s="49">
        <f t="shared" si="3"/>
        <v>1175772057</v>
      </c>
      <c r="Y16" s="20">
        <f t="shared" si="2"/>
        <v>0.46216546726675972</v>
      </c>
      <c r="Z16" s="51"/>
      <c r="AA16" s="6" t="s">
        <v>54</v>
      </c>
      <c r="AB16" s="7" t="s">
        <v>84</v>
      </c>
    </row>
    <row r="17" spans="1:28" ht="18" x14ac:dyDescent="0.2">
      <c r="A17" s="23"/>
      <c r="B17" s="24"/>
      <c r="C17" s="24"/>
      <c r="D17" s="24"/>
      <c r="E17" s="29"/>
      <c r="F17" s="24"/>
      <c r="G17" s="24"/>
      <c r="H17" s="32"/>
      <c r="I17" s="24"/>
      <c r="J17" s="24"/>
      <c r="K17" s="25"/>
      <c r="L17" s="31" t="s">
        <v>19</v>
      </c>
      <c r="M17" s="21">
        <f>AVERAGE(M6:M16)</f>
        <v>0.45832177957177955</v>
      </c>
      <c r="N17" s="59"/>
      <c r="O17" s="52">
        <f t="shared" ref="O17" si="4">SUM(O6:O16)</f>
        <v>4009300000</v>
      </c>
      <c r="P17" s="52">
        <f t="shared" ref="P17" si="5">SUM(P6:P16)</f>
        <v>0</v>
      </c>
      <c r="Q17" s="52">
        <f>SUM(Q6:Q16)</f>
        <v>0</v>
      </c>
      <c r="R17" s="52">
        <f>SUM(R6:R16)</f>
        <v>0</v>
      </c>
      <c r="S17" s="22">
        <f>SUM(S6:S16)</f>
        <v>4009300000</v>
      </c>
      <c r="T17" s="52">
        <f t="shared" ref="T17:W17" si="6">SUM(T6:T16)</f>
        <v>2454112649</v>
      </c>
      <c r="U17" s="52">
        <f t="shared" si="6"/>
        <v>0</v>
      </c>
      <c r="V17" s="52">
        <f t="shared" si="6"/>
        <v>0</v>
      </c>
      <c r="W17" s="52">
        <f t="shared" si="6"/>
        <v>0</v>
      </c>
      <c r="X17" s="22">
        <f>SUM(X6:X16)</f>
        <v>2454112649</v>
      </c>
      <c r="Y17" s="26">
        <f>IFERROR(X17/S17,"-")</f>
        <v>0.61210501808295714</v>
      </c>
      <c r="Z17" s="22">
        <f>SUM(Z6:Z16)</f>
        <v>283286606</v>
      </c>
      <c r="AA17" s="27"/>
      <c r="AB17" s="28"/>
    </row>
    <row r="18" spans="1:28" s="11" customFormat="1" x14ac:dyDescent="0.2">
      <c r="A18" s="12"/>
      <c r="B18" s="13"/>
      <c r="C18" s="13"/>
      <c r="D18" s="13"/>
      <c r="E18" s="13"/>
      <c r="G18" s="14"/>
      <c r="H18" s="14"/>
      <c r="I18" s="14"/>
      <c r="J18" s="14"/>
      <c r="K18" s="14"/>
      <c r="L18" s="15"/>
      <c r="M18" s="15"/>
      <c r="N18" s="60"/>
    </row>
    <row r="19" spans="1:28" s="11" customFormat="1" x14ac:dyDescent="0.2">
      <c r="A19" s="12"/>
      <c r="B19" s="13"/>
      <c r="C19" s="13"/>
      <c r="D19" s="13"/>
      <c r="E19" s="13"/>
      <c r="G19" s="14"/>
      <c r="H19" s="14"/>
      <c r="I19" s="14"/>
      <c r="J19" s="14"/>
      <c r="K19" s="14"/>
      <c r="L19" s="15"/>
      <c r="M19" s="15"/>
      <c r="N19" s="60"/>
    </row>
    <row r="20" spans="1:28" s="11" customFormat="1" x14ac:dyDescent="0.2">
      <c r="A20" s="12"/>
      <c r="B20" s="13"/>
      <c r="C20" s="13"/>
      <c r="D20" s="13"/>
      <c r="G20" s="14"/>
      <c r="H20" s="14"/>
      <c r="I20" s="14"/>
      <c r="J20" s="14"/>
      <c r="K20" s="14"/>
      <c r="L20" s="15"/>
      <c r="M20" s="15"/>
      <c r="N20" s="60"/>
    </row>
    <row r="21" spans="1:28" s="11" customFormat="1" x14ac:dyDescent="0.2">
      <c r="A21" s="12"/>
      <c r="B21" s="13"/>
      <c r="C21" s="13"/>
      <c r="D21" s="13"/>
      <c r="G21" s="14"/>
      <c r="H21" s="14"/>
      <c r="I21" s="14"/>
      <c r="J21" s="14"/>
      <c r="K21" s="14"/>
      <c r="L21" s="15"/>
      <c r="M21" s="15"/>
      <c r="N21" s="60"/>
    </row>
    <row r="22" spans="1:28" s="11" customFormat="1" x14ac:dyDescent="0.2">
      <c r="A22" s="12"/>
      <c r="B22" s="13"/>
      <c r="C22" s="13"/>
      <c r="D22" s="13"/>
      <c r="G22" s="14"/>
      <c r="H22" s="14"/>
      <c r="I22" s="14"/>
      <c r="J22" s="14"/>
      <c r="K22" s="14"/>
      <c r="L22" s="15"/>
      <c r="M22" s="15"/>
      <c r="N22" s="60"/>
    </row>
    <row r="23" spans="1:28" s="11" customFormat="1" x14ac:dyDescent="0.2">
      <c r="A23" s="12"/>
      <c r="B23" s="13"/>
      <c r="C23" s="13"/>
      <c r="D23" s="13"/>
      <c r="G23" s="14"/>
      <c r="H23" s="14"/>
      <c r="I23" s="14"/>
      <c r="J23" s="14"/>
      <c r="K23" s="14"/>
      <c r="L23" s="15"/>
      <c r="M23" s="15"/>
      <c r="N23" s="60"/>
    </row>
    <row r="24" spans="1:28" s="11" customFormat="1" x14ac:dyDescent="0.2">
      <c r="A24" s="12"/>
      <c r="B24" s="13"/>
      <c r="C24" s="13"/>
      <c r="D24" s="13"/>
      <c r="E24" s="13"/>
      <c r="G24" s="14"/>
      <c r="H24" s="14"/>
      <c r="I24" s="14"/>
      <c r="J24" s="14"/>
      <c r="K24" s="14"/>
      <c r="L24" s="15"/>
      <c r="M24" s="15"/>
      <c r="N24" s="60"/>
    </row>
    <row r="25" spans="1:28" s="11" customFormat="1" x14ac:dyDescent="0.2">
      <c r="A25" s="10"/>
      <c r="N25" s="61"/>
    </row>
    <row r="26" spans="1:28" s="11" customFormat="1" x14ac:dyDescent="0.2">
      <c r="A26" s="10"/>
      <c r="N26" s="61"/>
    </row>
    <row r="27" spans="1:28" s="11" customFormat="1" x14ac:dyDescent="0.2">
      <c r="A27" s="10"/>
      <c r="N27" s="61"/>
    </row>
    <row r="28" spans="1:28" s="11" customFormat="1" x14ac:dyDescent="0.2">
      <c r="A28" s="12"/>
      <c r="B28" s="13"/>
      <c r="C28" s="13"/>
      <c r="D28" s="13"/>
      <c r="E28" s="13"/>
      <c r="G28" s="14"/>
      <c r="H28" s="14"/>
      <c r="I28" s="14"/>
      <c r="J28" s="14"/>
      <c r="K28" s="14"/>
      <c r="L28" s="16"/>
      <c r="M28" s="16"/>
      <c r="N28" s="60"/>
    </row>
    <row r="29" spans="1:28" s="11" customFormat="1" x14ac:dyDescent="0.2">
      <c r="A29" s="10"/>
      <c r="N29" s="61"/>
    </row>
    <row r="30" spans="1:28" s="11" customFormat="1" x14ac:dyDescent="0.2">
      <c r="A30" s="10"/>
      <c r="N30" s="61"/>
    </row>
    <row r="31" spans="1:28" s="11" customFormat="1" x14ac:dyDescent="0.2">
      <c r="A31" s="10"/>
      <c r="N31" s="61"/>
    </row>
  </sheetData>
  <mergeCells count="28">
    <mergeCell ref="A4:E4"/>
    <mergeCell ref="N4:S4"/>
    <mergeCell ref="F1:Q3"/>
    <mergeCell ref="G13:G15"/>
    <mergeCell ref="F13:F15"/>
    <mergeCell ref="H13:H15"/>
    <mergeCell ref="G7:G10"/>
    <mergeCell ref="F7:F10"/>
    <mergeCell ref="H7:H10"/>
    <mergeCell ref="G11:G12"/>
    <mergeCell ref="F11:F12"/>
    <mergeCell ref="I11:I12"/>
    <mergeCell ref="J11:J12"/>
    <mergeCell ref="H11:H12"/>
    <mergeCell ref="I7:I10"/>
    <mergeCell ref="J7:J10"/>
    <mergeCell ref="Y1:Z2"/>
    <mergeCell ref="T4:X4"/>
    <mergeCell ref="Y4:Y5"/>
    <mergeCell ref="AA4:AB4"/>
    <mergeCell ref="F4:J4"/>
    <mergeCell ref="K4:M4"/>
    <mergeCell ref="Z4:Z5"/>
    <mergeCell ref="I13:I15"/>
    <mergeCell ref="J13:J15"/>
    <mergeCell ref="N7:N10"/>
    <mergeCell ref="N11:N12"/>
    <mergeCell ref="N13:N15"/>
  </mergeCells>
  <conditionalFormatting sqref="M6:M16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J32" sqref="J32"/>
    </sheetView>
  </sheetViews>
  <sheetFormatPr baseColWidth="10" defaultRowHeight="14.25" x14ac:dyDescent="0.2"/>
  <sheetData>
    <row r="1" spans="1:3" x14ac:dyDescent="0.2">
      <c r="A1" t="s">
        <v>310</v>
      </c>
    </row>
    <row r="3" spans="1:3" x14ac:dyDescent="0.2">
      <c r="A3" t="s">
        <v>313</v>
      </c>
      <c r="B3" t="s">
        <v>314</v>
      </c>
      <c r="C3" t="s">
        <v>315</v>
      </c>
    </row>
    <row r="4" spans="1:3" x14ac:dyDescent="0.2">
      <c r="A4" t="s">
        <v>306</v>
      </c>
      <c r="B4" t="s">
        <v>311</v>
      </c>
      <c r="C4">
        <v>143929466</v>
      </c>
    </row>
    <row r="5" spans="1:3" x14ac:dyDescent="0.2">
      <c r="A5" t="s">
        <v>306</v>
      </c>
      <c r="B5" t="s">
        <v>312</v>
      </c>
      <c r="C5">
        <v>139357140</v>
      </c>
    </row>
    <row r="6" spans="1:3" x14ac:dyDescent="0.2">
      <c r="A6" t="s">
        <v>316</v>
      </c>
      <c r="C6">
        <f>+C4+C5</f>
        <v>283286606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A33" sqref="A33"/>
    </sheetView>
  </sheetViews>
  <sheetFormatPr baseColWidth="10" defaultRowHeight="14.25" x14ac:dyDescent="0.2"/>
  <cols>
    <col min="1" max="1" width="38.75" customWidth="1"/>
    <col min="2" max="2" width="15.75" bestFit="1" customWidth="1"/>
    <col min="3" max="3" width="14.375" bestFit="1" customWidth="1"/>
    <col min="5" max="5" width="0.75" customWidth="1"/>
  </cols>
  <sheetData>
    <row r="1" spans="1:4" ht="27" x14ac:dyDescent="0.2">
      <c r="A1" s="63" t="s">
        <v>85</v>
      </c>
      <c r="B1" s="63" t="s">
        <v>86</v>
      </c>
      <c r="C1" s="63" t="s">
        <v>87</v>
      </c>
      <c r="D1" s="63" t="s">
        <v>88</v>
      </c>
    </row>
    <row r="2" spans="1:4" ht="15" x14ac:dyDescent="0.25">
      <c r="A2" s="64" t="s">
        <v>89</v>
      </c>
      <c r="B2" s="76">
        <v>4000000000</v>
      </c>
      <c r="C2" s="76">
        <v>999999999</v>
      </c>
      <c r="D2" s="65">
        <f>+C2/B2</f>
        <v>0.24999999975000001</v>
      </c>
    </row>
    <row r="3" spans="1:4" ht="15" x14ac:dyDescent="0.25">
      <c r="A3" s="64" t="s">
        <v>90</v>
      </c>
      <c r="B3" s="76">
        <v>9300000</v>
      </c>
      <c r="C3" s="76">
        <v>8610173.7300000004</v>
      </c>
      <c r="D3" s="65">
        <f t="shared" ref="D3:D4" si="0">+C3/B3</f>
        <v>0.92582513225806451</v>
      </c>
    </row>
    <row r="4" spans="1:4" ht="15" x14ac:dyDescent="0.25">
      <c r="A4" s="66" t="s">
        <v>91</v>
      </c>
      <c r="B4" s="98">
        <f>+SUM(B2:B3)</f>
        <v>4009300000</v>
      </c>
      <c r="C4" s="98">
        <f>+SUM(C2:C3)</f>
        <v>1008610172.73</v>
      </c>
      <c r="D4" s="99">
        <f t="shared" si="0"/>
        <v>0.25156764839997009</v>
      </c>
    </row>
    <row r="5" spans="1:4" ht="5.25" customHeight="1" x14ac:dyDescent="0.25">
      <c r="A5" s="67"/>
      <c r="B5" s="68"/>
      <c r="C5" s="68"/>
      <c r="D5" s="69"/>
    </row>
    <row r="6" spans="1:4" ht="27" x14ac:dyDescent="0.2">
      <c r="A6" s="63" t="s">
        <v>85</v>
      </c>
      <c r="B6" s="63" t="s">
        <v>86</v>
      </c>
      <c r="C6" s="63" t="s">
        <v>92</v>
      </c>
      <c r="D6" s="63" t="s">
        <v>88</v>
      </c>
    </row>
    <row r="7" spans="1:4" x14ac:dyDescent="0.2">
      <c r="A7" s="70" t="s">
        <v>93</v>
      </c>
      <c r="B7" s="71">
        <v>1371476019</v>
      </c>
      <c r="C7" s="71">
        <v>265155083</v>
      </c>
      <c r="D7" s="65">
        <f>+C7/B7</f>
        <v>0.19333555915424286</v>
      </c>
    </row>
    <row r="8" spans="1:4" x14ac:dyDescent="0.2">
      <c r="A8" s="70" t="s">
        <v>94</v>
      </c>
      <c r="B8" s="71">
        <v>1117252923</v>
      </c>
      <c r="C8" s="71">
        <v>744831132</v>
      </c>
      <c r="D8" s="65">
        <f t="shared" ref="D8:D9" si="1">+C8/B8</f>
        <v>0.66666295219887284</v>
      </c>
    </row>
    <row r="9" spans="1:4" x14ac:dyDescent="0.2">
      <c r="A9" s="70" t="s">
        <v>95</v>
      </c>
      <c r="B9" s="71">
        <v>40000000</v>
      </c>
      <c r="C9" s="71">
        <v>0</v>
      </c>
      <c r="D9" s="65">
        <f t="shared" si="1"/>
        <v>0</v>
      </c>
    </row>
    <row r="10" spans="1:4" ht="27" x14ac:dyDescent="0.2">
      <c r="A10" s="70" t="s">
        <v>239</v>
      </c>
      <c r="B10" s="71">
        <v>15321058</v>
      </c>
      <c r="C10" s="71">
        <v>15321058</v>
      </c>
      <c r="D10" s="65">
        <f>+C10/B10</f>
        <v>1</v>
      </c>
    </row>
    <row r="11" spans="1:4" x14ac:dyDescent="0.2">
      <c r="A11" s="74" t="s">
        <v>97</v>
      </c>
      <c r="B11" s="94">
        <f>+SUM(B7:B10)</f>
        <v>2544050000</v>
      </c>
      <c r="C11" s="94">
        <f>+SUM(C7:C10)</f>
        <v>1025307273</v>
      </c>
      <c r="D11" s="99">
        <f>+C11/B11</f>
        <v>0.40302166742005857</v>
      </c>
    </row>
    <row r="12" spans="1:4" ht="6" customHeight="1" x14ac:dyDescent="0.2">
      <c r="A12" s="72"/>
      <c r="B12" s="73"/>
      <c r="C12" s="73"/>
      <c r="D12" s="73"/>
    </row>
    <row r="13" spans="1:4" ht="27" x14ac:dyDescent="0.2">
      <c r="A13" s="63" t="s">
        <v>85</v>
      </c>
      <c r="B13" s="63" t="s">
        <v>86</v>
      </c>
      <c r="C13" s="63" t="s">
        <v>92</v>
      </c>
      <c r="D13" s="63" t="s">
        <v>88</v>
      </c>
    </row>
    <row r="14" spans="1:4" ht="40.5" x14ac:dyDescent="0.2">
      <c r="A14" s="70" t="s">
        <v>98</v>
      </c>
      <c r="B14" s="71">
        <v>81690883</v>
      </c>
      <c r="C14" s="71">
        <v>54144188</v>
      </c>
      <c r="D14" s="65">
        <f>+C14/B14</f>
        <v>0.66279352127947988</v>
      </c>
    </row>
    <row r="15" spans="1:4" ht="27" x14ac:dyDescent="0.2">
      <c r="A15" s="70" t="s">
        <v>99</v>
      </c>
      <c r="B15" s="71">
        <v>406500000</v>
      </c>
      <c r="C15" s="71">
        <v>403205000</v>
      </c>
      <c r="D15" s="65">
        <f t="shared" ref="D15" si="2">+C15/B15</f>
        <v>0.99189421894218943</v>
      </c>
    </row>
    <row r="16" spans="1:4" x14ac:dyDescent="0.2">
      <c r="A16" s="70" t="s">
        <v>100</v>
      </c>
      <c r="B16" s="71">
        <v>977059117</v>
      </c>
      <c r="C16" s="71">
        <v>847009117</v>
      </c>
      <c r="D16" s="65">
        <f>+C16/B16</f>
        <v>0.86689648790207241</v>
      </c>
    </row>
    <row r="17" spans="1:4" x14ac:dyDescent="0.2">
      <c r="A17" s="74" t="s">
        <v>101</v>
      </c>
      <c r="B17" s="94">
        <f>+SUM(B14:B16)</f>
        <v>1465250000</v>
      </c>
      <c r="C17" s="94">
        <f>+SUM(C14:C16)</f>
        <v>1304358305</v>
      </c>
      <c r="D17" s="99">
        <f>+C17/B17</f>
        <v>0.89019505545128819</v>
      </c>
    </row>
    <row r="18" spans="1:4" ht="9.75" customHeight="1" x14ac:dyDescent="0.2">
      <c r="A18" s="69"/>
      <c r="B18" s="69"/>
      <c r="C18" s="69"/>
      <c r="D18" s="100"/>
    </row>
    <row r="19" spans="1:4" x14ac:dyDescent="0.2">
      <c r="A19" s="74" t="s">
        <v>102</v>
      </c>
      <c r="B19" s="75">
        <f>+B11+B17</f>
        <v>4009300000</v>
      </c>
      <c r="C19" s="75">
        <f>+C11+C17</f>
        <v>2329665578</v>
      </c>
      <c r="D19" s="99">
        <f>+C19/B19</f>
        <v>0.58106541740453443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6"/>
  <sheetViews>
    <sheetView showGridLines="0" workbookViewId="0">
      <selection activeCell="W14" activeCellId="3" sqref="H9 W9 H14 W14"/>
    </sheetView>
  </sheetViews>
  <sheetFormatPr baseColWidth="10" defaultColWidth="11" defaultRowHeight="15" x14ac:dyDescent="0.25"/>
  <cols>
    <col min="1" max="1" width="16.5" style="77" bestFit="1" customWidth="1"/>
    <col min="2" max="2" width="40" style="77" bestFit="1" customWidth="1"/>
    <col min="3" max="3" width="14.5" style="77" hidden="1" customWidth="1"/>
    <col min="4" max="4" width="7.625" style="77" hidden="1" customWidth="1"/>
    <col min="5" max="5" width="9.75" style="77" hidden="1" customWidth="1"/>
    <col min="6" max="6" width="10.625" style="77" hidden="1" customWidth="1"/>
    <col min="7" max="7" width="13.125" style="77" hidden="1" customWidth="1"/>
    <col min="8" max="8" width="17" style="77" bestFit="1" customWidth="1"/>
    <col min="9" max="9" width="12.375" style="77" hidden="1" customWidth="1"/>
    <col min="10" max="10" width="13.625" style="77" hidden="1" customWidth="1"/>
    <col min="11" max="11" width="12.5" style="77" hidden="1" customWidth="1"/>
    <col min="12" max="12" width="11.375" style="77" hidden="1" customWidth="1"/>
    <col min="13" max="13" width="12" style="77" hidden="1" customWidth="1"/>
    <col min="14" max="14" width="11.875" style="77" hidden="1" customWidth="1"/>
    <col min="15" max="15" width="11.375" style="77" hidden="1" customWidth="1"/>
    <col min="16" max="16" width="13.125" style="77" hidden="1" customWidth="1"/>
    <col min="17" max="17" width="16.5" style="77" hidden="1" customWidth="1"/>
    <col min="18" max="18" width="13.75" style="77" hidden="1" customWidth="1"/>
    <col min="19" max="19" width="15.875" style="77" hidden="1" customWidth="1"/>
    <col min="20" max="20" width="15.375" style="77" hidden="1" customWidth="1"/>
    <col min="21" max="21" width="16" style="77" hidden="1" customWidth="1"/>
    <col min="22" max="22" width="10.25" style="77" hidden="1" customWidth="1"/>
    <col min="23" max="23" width="13.875" style="77" bestFit="1" customWidth="1"/>
    <col min="24" max="24" width="14.75" style="77" hidden="1" customWidth="1"/>
    <col min="25" max="16384" width="11" style="77"/>
  </cols>
  <sheetData>
    <row r="1" spans="1:25" x14ac:dyDescent="0.25">
      <c r="A1" s="152" t="s">
        <v>103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x14ac:dyDescent="0.25">
      <c r="A2" s="151" t="s">
        <v>104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78"/>
    </row>
    <row r="3" spans="1:25" x14ac:dyDescent="0.25">
      <c r="A3" s="151" t="s">
        <v>271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78"/>
    </row>
    <row r="4" spans="1:25" x14ac:dyDescent="0.25">
      <c r="A4" s="151" t="s">
        <v>106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5" x14ac:dyDescent="0.25">
      <c r="A5" s="151" t="s">
        <v>272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78"/>
    </row>
    <row r="6" spans="1:25" x14ac:dyDescent="0.25">
      <c r="A6" s="151" t="s">
        <v>108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78"/>
    </row>
    <row r="7" spans="1:25" ht="21" customHeight="1" x14ac:dyDescent="0.25">
      <c r="A7" s="79" t="s">
        <v>273</v>
      </c>
      <c r="B7" s="79" t="s">
        <v>85</v>
      </c>
      <c r="C7" s="79" t="s">
        <v>113</v>
      </c>
      <c r="D7" s="79" t="s">
        <v>114</v>
      </c>
      <c r="E7" s="79" t="s">
        <v>117</v>
      </c>
      <c r="F7" s="79" t="s">
        <v>274</v>
      </c>
      <c r="G7" s="79" t="s">
        <v>116</v>
      </c>
      <c r="H7" s="79" t="s">
        <v>86</v>
      </c>
      <c r="I7" s="79" t="s">
        <v>275</v>
      </c>
      <c r="J7" s="79" t="s">
        <v>276</v>
      </c>
      <c r="K7" s="79" t="s">
        <v>277</v>
      </c>
      <c r="L7" s="79" t="s">
        <v>278</v>
      </c>
      <c r="M7" s="79" t="s">
        <v>279</v>
      </c>
      <c r="N7" s="79" t="s">
        <v>280</v>
      </c>
      <c r="O7" s="79" t="s">
        <v>281</v>
      </c>
      <c r="P7" s="79" t="s">
        <v>282</v>
      </c>
      <c r="Q7" s="79" t="s">
        <v>283</v>
      </c>
      <c r="R7" s="79" t="s">
        <v>284</v>
      </c>
      <c r="S7" s="79" t="s">
        <v>285</v>
      </c>
      <c r="T7" s="79" t="s">
        <v>286</v>
      </c>
      <c r="U7" s="79" t="s">
        <v>287</v>
      </c>
      <c r="V7" s="79" t="s">
        <v>288</v>
      </c>
      <c r="W7" s="79" t="s">
        <v>87</v>
      </c>
      <c r="X7" s="79" t="s">
        <v>289</v>
      </c>
    </row>
    <row r="8" spans="1:25" ht="16.5" customHeight="1" x14ac:dyDescent="0.25">
      <c r="A8" s="80" t="s">
        <v>290</v>
      </c>
      <c r="B8" s="80" t="s">
        <v>291</v>
      </c>
      <c r="C8" s="81">
        <v>4009300000</v>
      </c>
      <c r="D8" s="82">
        <v>0</v>
      </c>
      <c r="E8" s="82">
        <v>0</v>
      </c>
      <c r="F8" s="82">
        <v>0</v>
      </c>
      <c r="G8" s="82">
        <v>0</v>
      </c>
      <c r="H8" s="81">
        <v>4009300000</v>
      </c>
      <c r="I8" s="81">
        <v>336196212.31</v>
      </c>
      <c r="J8" s="81">
        <v>336133019.26999998</v>
      </c>
      <c r="K8" s="81">
        <v>336280941.14999998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1">
        <v>336280941.14999998</v>
      </c>
      <c r="V8" s="82">
        <v>0</v>
      </c>
      <c r="W8" s="81">
        <v>1008610172.73</v>
      </c>
      <c r="X8" s="81">
        <v>3000689827.27</v>
      </c>
    </row>
    <row r="9" spans="1:25" ht="16.5" customHeight="1" x14ac:dyDescent="0.25">
      <c r="A9" s="80" t="s">
        <v>292</v>
      </c>
      <c r="B9" s="80" t="s">
        <v>89</v>
      </c>
      <c r="C9" s="81">
        <v>4000000000</v>
      </c>
      <c r="D9" s="82">
        <v>0</v>
      </c>
      <c r="E9" s="82">
        <v>0</v>
      </c>
      <c r="F9" s="82">
        <v>0</v>
      </c>
      <c r="G9" s="82">
        <v>0</v>
      </c>
      <c r="H9" s="81">
        <v>4000000000</v>
      </c>
      <c r="I9" s="81">
        <v>333333333</v>
      </c>
      <c r="J9" s="81">
        <v>333333333</v>
      </c>
      <c r="K9" s="81">
        <v>333333333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1">
        <v>333333333</v>
      </c>
      <c r="V9" s="82">
        <v>0</v>
      </c>
      <c r="W9" s="81">
        <v>999999999</v>
      </c>
      <c r="X9" s="81">
        <v>3000000001</v>
      </c>
    </row>
    <row r="10" spans="1:25" ht="16.5" hidden="1" customHeight="1" x14ac:dyDescent="0.25">
      <c r="A10" s="80" t="s">
        <v>293</v>
      </c>
      <c r="B10" s="80" t="s">
        <v>294</v>
      </c>
      <c r="C10" s="81">
        <v>4000000000</v>
      </c>
      <c r="D10" s="82">
        <v>0</v>
      </c>
      <c r="E10" s="82">
        <v>0</v>
      </c>
      <c r="F10" s="82">
        <v>0</v>
      </c>
      <c r="G10" s="82">
        <v>0</v>
      </c>
      <c r="H10" s="81">
        <v>4000000000</v>
      </c>
      <c r="I10" s="81">
        <v>333333333</v>
      </c>
      <c r="J10" s="81">
        <v>333333333</v>
      </c>
      <c r="K10" s="81">
        <v>333333333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1">
        <v>333333333</v>
      </c>
      <c r="V10" s="82">
        <v>0</v>
      </c>
      <c r="W10" s="81">
        <v>999999999</v>
      </c>
      <c r="X10" s="81">
        <v>3000000001</v>
      </c>
    </row>
    <row r="11" spans="1:25" ht="16.5" hidden="1" customHeight="1" x14ac:dyDescent="0.25">
      <c r="A11" s="80" t="s">
        <v>295</v>
      </c>
      <c r="B11" s="80" t="s">
        <v>296</v>
      </c>
      <c r="C11" s="81">
        <v>4000000000</v>
      </c>
      <c r="D11" s="82">
        <v>0</v>
      </c>
      <c r="E11" s="82">
        <v>0</v>
      </c>
      <c r="F11" s="82">
        <v>0</v>
      </c>
      <c r="G11" s="82">
        <v>0</v>
      </c>
      <c r="H11" s="81">
        <v>4000000000</v>
      </c>
      <c r="I11" s="81">
        <v>333333333</v>
      </c>
      <c r="J11" s="81">
        <v>333333333</v>
      </c>
      <c r="K11" s="81">
        <v>333333333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1">
        <v>333333333</v>
      </c>
      <c r="V11" s="82">
        <v>0</v>
      </c>
      <c r="W11" s="81">
        <v>999999999</v>
      </c>
      <c r="X11" s="81">
        <v>3000000001</v>
      </c>
    </row>
    <row r="12" spans="1:25" ht="27.75" hidden="1" customHeight="1" x14ac:dyDescent="0.25">
      <c r="A12" s="80" t="s">
        <v>297</v>
      </c>
      <c r="B12" s="80" t="s">
        <v>298</v>
      </c>
      <c r="C12" s="81">
        <v>4000000000</v>
      </c>
      <c r="D12" s="82">
        <v>0</v>
      </c>
      <c r="E12" s="82">
        <v>0</v>
      </c>
      <c r="F12" s="82">
        <v>0</v>
      </c>
      <c r="G12" s="82">
        <v>0</v>
      </c>
      <c r="H12" s="81">
        <v>4000000000</v>
      </c>
      <c r="I12" s="81">
        <v>333333333</v>
      </c>
      <c r="J12" s="81">
        <v>333333333</v>
      </c>
      <c r="K12" s="81">
        <v>333333333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1">
        <v>333333333</v>
      </c>
      <c r="V12" s="82">
        <v>0</v>
      </c>
      <c r="W12" s="81">
        <v>999999999</v>
      </c>
      <c r="X12" s="81">
        <v>3000000001</v>
      </c>
    </row>
    <row r="13" spans="1:25" ht="16.5" hidden="1" customHeight="1" x14ac:dyDescent="0.25">
      <c r="A13" s="80" t="s">
        <v>299</v>
      </c>
      <c r="B13" s="80" t="s">
        <v>300</v>
      </c>
      <c r="C13" s="81">
        <v>4000000000</v>
      </c>
      <c r="D13" s="82">
        <v>0</v>
      </c>
      <c r="E13" s="82">
        <v>0</v>
      </c>
      <c r="F13" s="82">
        <v>0</v>
      </c>
      <c r="G13" s="82">
        <v>0</v>
      </c>
      <c r="H13" s="81">
        <v>4000000000</v>
      </c>
      <c r="I13" s="81">
        <v>333333333</v>
      </c>
      <c r="J13" s="81">
        <v>333333333</v>
      </c>
      <c r="K13" s="81">
        <v>333333333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1">
        <v>333333333</v>
      </c>
      <c r="V13" s="82">
        <v>0</v>
      </c>
      <c r="W13" s="81">
        <v>999999999</v>
      </c>
      <c r="X13" s="81">
        <v>3000000001</v>
      </c>
    </row>
    <row r="14" spans="1:25" ht="16.5" customHeight="1" x14ac:dyDescent="0.25">
      <c r="A14" s="80" t="s">
        <v>301</v>
      </c>
      <c r="B14" s="80" t="s">
        <v>90</v>
      </c>
      <c r="C14" s="81">
        <v>9300000</v>
      </c>
      <c r="D14" s="82">
        <v>0</v>
      </c>
      <c r="E14" s="82">
        <v>0</v>
      </c>
      <c r="F14" s="82">
        <v>0</v>
      </c>
      <c r="G14" s="82">
        <v>0</v>
      </c>
      <c r="H14" s="81">
        <v>9300000</v>
      </c>
      <c r="I14" s="81">
        <v>2862879.31</v>
      </c>
      <c r="J14" s="81">
        <v>2799686.27</v>
      </c>
      <c r="K14" s="81">
        <v>2947608.15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1">
        <v>2947608.15</v>
      </c>
      <c r="V14" s="82">
        <v>0</v>
      </c>
      <c r="W14" s="81">
        <v>8610173.7300000004</v>
      </c>
      <c r="X14" s="81">
        <v>689826.27</v>
      </c>
    </row>
    <row r="15" spans="1:25" ht="16.5" hidden="1" customHeight="1" x14ac:dyDescent="0.25">
      <c r="A15" s="80" t="s">
        <v>302</v>
      </c>
      <c r="B15" s="80" t="s">
        <v>303</v>
      </c>
      <c r="C15" s="81">
        <v>9300000</v>
      </c>
      <c r="D15" s="82">
        <v>0</v>
      </c>
      <c r="E15" s="82">
        <v>0</v>
      </c>
      <c r="F15" s="82">
        <v>0</v>
      </c>
      <c r="G15" s="82">
        <v>0</v>
      </c>
      <c r="H15" s="81">
        <v>9300000</v>
      </c>
      <c r="I15" s="81">
        <v>2862879.31</v>
      </c>
      <c r="J15" s="81">
        <v>2799686.27</v>
      </c>
      <c r="K15" s="81">
        <v>2947608.15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1">
        <v>2947608.15</v>
      </c>
      <c r="V15" s="82">
        <v>0</v>
      </c>
      <c r="W15" s="81">
        <v>8610173.7300000004</v>
      </c>
      <c r="X15" s="81">
        <v>689826.27</v>
      </c>
    </row>
    <row r="16" spans="1:25" ht="16.5" hidden="1" customHeight="1" x14ac:dyDescent="0.25">
      <c r="A16" s="80" t="s">
        <v>304</v>
      </c>
      <c r="B16" s="80" t="s">
        <v>305</v>
      </c>
      <c r="C16" s="81">
        <v>9300000</v>
      </c>
      <c r="D16" s="82">
        <v>0</v>
      </c>
      <c r="E16" s="82">
        <v>0</v>
      </c>
      <c r="F16" s="82">
        <v>0</v>
      </c>
      <c r="G16" s="82">
        <v>0</v>
      </c>
      <c r="H16" s="81">
        <v>9300000</v>
      </c>
      <c r="I16" s="81">
        <v>2862879.31</v>
      </c>
      <c r="J16" s="81">
        <v>2799686.27</v>
      </c>
      <c r="K16" s="81">
        <v>2947608.15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1">
        <v>2947608.15</v>
      </c>
      <c r="V16" s="82">
        <v>0</v>
      </c>
      <c r="W16" s="81">
        <v>8610173.7300000004</v>
      </c>
      <c r="X16" s="81">
        <v>689826.27</v>
      </c>
    </row>
  </sheetData>
  <mergeCells count="6">
    <mergeCell ref="A6:X6"/>
    <mergeCell ref="A1:X1"/>
    <mergeCell ref="A2:X2"/>
    <mergeCell ref="A3:X3"/>
    <mergeCell ref="A4:X4"/>
    <mergeCell ref="A5:X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1"/>
  <sheetViews>
    <sheetView showGridLines="0" workbookViewId="0">
      <selection activeCell="P9" activeCellId="1" sqref="M9 P9"/>
    </sheetView>
  </sheetViews>
  <sheetFormatPr baseColWidth="10" defaultColWidth="11" defaultRowHeight="15" x14ac:dyDescent="0.25"/>
  <cols>
    <col min="1" max="1" width="13.25" style="77" bestFit="1" customWidth="1"/>
    <col min="2" max="2" width="15.75" style="77" bestFit="1" customWidth="1"/>
    <col min="3" max="3" width="12.875" style="77" bestFit="1" customWidth="1"/>
    <col min="4" max="4" width="40" style="77" bestFit="1" customWidth="1"/>
    <col min="5" max="5" width="5.75" style="77" bestFit="1" customWidth="1"/>
    <col min="6" max="6" width="14.5" style="77" hidden="1" customWidth="1"/>
    <col min="7" max="7" width="7.625" style="77" hidden="1" customWidth="1"/>
    <col min="8" max="8" width="11.375" style="77" hidden="1" customWidth="1"/>
    <col min="9" max="9" width="13.125" style="77" hidden="1" customWidth="1"/>
    <col min="10" max="10" width="9.75" style="77" hidden="1" customWidth="1"/>
    <col min="11" max="12" width="12.375" style="77" hidden="1" customWidth="1"/>
    <col min="13" max="13" width="17" style="77" bestFit="1" customWidth="1"/>
    <col min="14" max="14" width="13.875" style="77" hidden="1" customWidth="1"/>
    <col min="15" max="15" width="12.375" style="77" hidden="1" customWidth="1"/>
    <col min="16" max="16" width="20.625" style="77" bestFit="1" customWidth="1"/>
    <col min="17" max="17" width="15.625" style="77" hidden="1" customWidth="1"/>
    <col min="18" max="18" width="13.875" style="77" hidden="1" customWidth="1"/>
    <col min="19" max="19" width="20.25" style="77" hidden="1" customWidth="1"/>
    <col min="20" max="20" width="23.125" style="77" hidden="1" customWidth="1"/>
    <col min="21" max="21" width="14.625" style="77" hidden="1" customWidth="1"/>
    <col min="22" max="22" width="17.875" style="77" hidden="1" customWidth="1"/>
    <col min="23" max="23" width="13.75" style="77" hidden="1" customWidth="1"/>
    <col min="24" max="24" width="14.75" style="77" hidden="1" customWidth="1"/>
    <col min="25" max="25" width="15" style="77" hidden="1" customWidth="1"/>
    <col min="26" max="26" width="12.375" style="77" hidden="1" customWidth="1"/>
    <col min="27" max="27" width="13.875" style="77" hidden="1" customWidth="1"/>
    <col min="28" max="16384" width="11" style="77"/>
  </cols>
  <sheetData>
    <row r="1" spans="1:28" x14ac:dyDescent="0.25">
      <c r="A1" s="152" t="s">
        <v>103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</row>
    <row r="2" spans="1:28" x14ac:dyDescent="0.25">
      <c r="A2" s="151" t="s">
        <v>104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78"/>
    </row>
    <row r="3" spans="1:28" x14ac:dyDescent="0.25">
      <c r="A3" s="151" t="s">
        <v>105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78"/>
    </row>
    <row r="4" spans="1:28" x14ac:dyDescent="0.25">
      <c r="A4" s="151" t="s">
        <v>106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1:28" x14ac:dyDescent="0.25">
      <c r="A5" s="151" t="s">
        <v>107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78"/>
    </row>
    <row r="6" spans="1:28" x14ac:dyDescent="0.25">
      <c r="A6" s="151" t="s">
        <v>108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78"/>
    </row>
    <row r="7" spans="1:28" ht="21" customHeight="1" x14ac:dyDescent="0.25">
      <c r="A7" s="79" t="s">
        <v>109</v>
      </c>
      <c r="B7" s="79" t="s">
        <v>110</v>
      </c>
      <c r="C7" s="79" t="s">
        <v>111</v>
      </c>
      <c r="D7" s="79" t="s">
        <v>85</v>
      </c>
      <c r="E7" s="79" t="s">
        <v>112</v>
      </c>
      <c r="F7" s="79" t="s">
        <v>113</v>
      </c>
      <c r="G7" s="79" t="s">
        <v>114</v>
      </c>
      <c r="H7" s="79" t="s">
        <v>115</v>
      </c>
      <c r="I7" s="79" t="s">
        <v>116</v>
      </c>
      <c r="J7" s="79" t="s">
        <v>117</v>
      </c>
      <c r="K7" s="79" t="s">
        <v>118</v>
      </c>
      <c r="L7" s="79" t="s">
        <v>119</v>
      </c>
      <c r="M7" s="79" t="s">
        <v>86</v>
      </c>
      <c r="N7" s="79" t="s">
        <v>120</v>
      </c>
      <c r="O7" s="79" t="s">
        <v>121</v>
      </c>
      <c r="P7" s="79" t="s">
        <v>92</v>
      </c>
      <c r="Q7" s="79" t="s">
        <v>122</v>
      </c>
      <c r="R7" s="79" t="s">
        <v>123</v>
      </c>
      <c r="S7" s="79" t="s">
        <v>124</v>
      </c>
      <c r="T7" s="79" t="s">
        <v>125</v>
      </c>
      <c r="U7" s="79" t="s">
        <v>126</v>
      </c>
      <c r="V7" s="79" t="s">
        <v>127</v>
      </c>
      <c r="W7" s="79" t="s">
        <v>128</v>
      </c>
      <c r="X7" s="79" t="s">
        <v>129</v>
      </c>
      <c r="Y7" s="79" t="s">
        <v>130</v>
      </c>
      <c r="Z7" s="79" t="s">
        <v>131</v>
      </c>
      <c r="AA7" s="79" t="s">
        <v>132</v>
      </c>
    </row>
    <row r="8" spans="1:28" ht="16.5" customHeight="1" x14ac:dyDescent="0.25">
      <c r="A8" s="80" t="s">
        <v>133</v>
      </c>
      <c r="B8" s="80" t="s">
        <v>134</v>
      </c>
      <c r="C8" s="80" t="s">
        <v>135</v>
      </c>
      <c r="D8" s="80" t="s">
        <v>136</v>
      </c>
      <c r="E8" s="80" t="s">
        <v>133</v>
      </c>
      <c r="F8" s="81">
        <v>4009300000</v>
      </c>
      <c r="G8" s="82">
        <v>0</v>
      </c>
      <c r="H8" s="82">
        <v>0</v>
      </c>
      <c r="I8" s="82">
        <v>0</v>
      </c>
      <c r="J8" s="82">
        <v>0</v>
      </c>
      <c r="K8" s="81">
        <v>169097612</v>
      </c>
      <c r="L8" s="81">
        <v>169097612</v>
      </c>
      <c r="M8" s="81">
        <v>4009300000</v>
      </c>
      <c r="N8" s="81">
        <v>2171341783</v>
      </c>
      <c r="O8" s="81">
        <v>158323795</v>
      </c>
      <c r="P8" s="81">
        <v>2329665578</v>
      </c>
      <c r="Q8" s="82">
        <v>0</v>
      </c>
      <c r="R8" s="81">
        <v>1679634422</v>
      </c>
      <c r="S8" s="81">
        <v>1716663900</v>
      </c>
      <c r="T8" s="81">
        <v>585032912</v>
      </c>
      <c r="U8" s="81">
        <v>2301696812</v>
      </c>
      <c r="V8" s="81">
        <v>1707603188</v>
      </c>
      <c r="W8" s="81">
        <v>344708014</v>
      </c>
      <c r="X8" s="81">
        <v>170372750</v>
      </c>
      <c r="Y8" s="81">
        <v>153230027</v>
      </c>
      <c r="Z8" s="81">
        <v>323602777</v>
      </c>
      <c r="AA8" s="81">
        <v>1978094035</v>
      </c>
    </row>
    <row r="9" spans="1:28" ht="16.5" customHeight="1" x14ac:dyDescent="0.25">
      <c r="A9" s="80" t="s">
        <v>133</v>
      </c>
      <c r="B9" s="88" t="s">
        <v>137</v>
      </c>
      <c r="C9" s="88" t="s">
        <v>135</v>
      </c>
      <c r="D9" s="88" t="s">
        <v>138</v>
      </c>
      <c r="E9" s="88" t="s">
        <v>133</v>
      </c>
      <c r="F9" s="89">
        <v>2568050000</v>
      </c>
      <c r="G9" s="90">
        <v>0</v>
      </c>
      <c r="H9" s="90">
        <v>0</v>
      </c>
      <c r="I9" s="90">
        <v>0</v>
      </c>
      <c r="J9" s="90">
        <v>0</v>
      </c>
      <c r="K9" s="89">
        <v>74662729</v>
      </c>
      <c r="L9" s="89">
        <v>98662729</v>
      </c>
      <c r="M9" s="89">
        <v>2544050000</v>
      </c>
      <c r="N9" s="89">
        <v>911232666</v>
      </c>
      <c r="O9" s="89">
        <v>114074607</v>
      </c>
      <c r="P9" s="89">
        <v>1025307273</v>
      </c>
      <c r="Q9" s="82">
        <v>0</v>
      </c>
      <c r="R9" s="81">
        <v>1518742727</v>
      </c>
      <c r="S9" s="81">
        <v>909363900</v>
      </c>
      <c r="T9" s="81">
        <v>114074607</v>
      </c>
      <c r="U9" s="81">
        <v>1023438507</v>
      </c>
      <c r="V9" s="81">
        <v>1520611493</v>
      </c>
      <c r="W9" s="81">
        <v>332117163</v>
      </c>
      <c r="X9" s="81">
        <v>170372750</v>
      </c>
      <c r="Y9" s="81">
        <v>140639176</v>
      </c>
      <c r="Z9" s="81">
        <v>311011926</v>
      </c>
      <c r="AA9" s="81">
        <v>712426581</v>
      </c>
    </row>
    <row r="10" spans="1:28" ht="16.5" customHeight="1" x14ac:dyDescent="0.25">
      <c r="A10" s="80" t="s">
        <v>133</v>
      </c>
      <c r="B10" s="95" t="s">
        <v>139</v>
      </c>
      <c r="C10" s="95" t="s">
        <v>135</v>
      </c>
      <c r="D10" s="95" t="s">
        <v>93</v>
      </c>
      <c r="E10" s="95" t="s">
        <v>133</v>
      </c>
      <c r="F10" s="96">
        <v>1365526019</v>
      </c>
      <c r="G10" s="97">
        <v>0</v>
      </c>
      <c r="H10" s="97">
        <v>0</v>
      </c>
      <c r="I10" s="97">
        <v>0</v>
      </c>
      <c r="J10" s="97">
        <v>0</v>
      </c>
      <c r="K10" s="96">
        <v>5950000</v>
      </c>
      <c r="L10" s="97">
        <v>0</v>
      </c>
      <c r="M10" s="96">
        <v>1371476019</v>
      </c>
      <c r="N10" s="96">
        <v>174849949</v>
      </c>
      <c r="O10" s="96">
        <v>90305134</v>
      </c>
      <c r="P10" s="96">
        <v>265155083</v>
      </c>
      <c r="Q10" s="82">
        <v>0</v>
      </c>
      <c r="R10" s="81">
        <v>1106320936</v>
      </c>
      <c r="S10" s="81">
        <v>174849949</v>
      </c>
      <c r="T10" s="81">
        <v>90305134</v>
      </c>
      <c r="U10" s="81">
        <v>265155083</v>
      </c>
      <c r="V10" s="81">
        <v>1106320936</v>
      </c>
      <c r="W10" s="81">
        <v>265092683</v>
      </c>
      <c r="X10" s="81">
        <v>156573651</v>
      </c>
      <c r="Y10" s="81">
        <v>88413174</v>
      </c>
      <c r="Z10" s="81">
        <v>244986825</v>
      </c>
      <c r="AA10" s="81">
        <v>20168258</v>
      </c>
    </row>
    <row r="11" spans="1:28" ht="16.5" hidden="1" customHeight="1" x14ac:dyDescent="0.25">
      <c r="A11" s="80" t="s">
        <v>133</v>
      </c>
      <c r="B11" s="80" t="s">
        <v>140</v>
      </c>
      <c r="C11" s="80" t="s">
        <v>135</v>
      </c>
      <c r="D11" s="80" t="s">
        <v>141</v>
      </c>
      <c r="E11" s="80" t="s">
        <v>133</v>
      </c>
      <c r="F11" s="81">
        <v>1365526019</v>
      </c>
      <c r="G11" s="82">
        <v>0</v>
      </c>
      <c r="H11" s="82">
        <v>0</v>
      </c>
      <c r="I11" s="82">
        <v>0</v>
      </c>
      <c r="J11" s="82">
        <v>0</v>
      </c>
      <c r="K11" s="81">
        <v>5950000</v>
      </c>
      <c r="L11" s="82">
        <v>0</v>
      </c>
      <c r="M11" s="81">
        <v>1371476019</v>
      </c>
      <c r="N11" s="81">
        <v>174849949</v>
      </c>
      <c r="O11" s="81">
        <v>90305134</v>
      </c>
      <c r="P11" s="81">
        <v>265155083</v>
      </c>
      <c r="Q11" s="82">
        <v>0</v>
      </c>
      <c r="R11" s="81">
        <v>1106320936</v>
      </c>
      <c r="S11" s="81">
        <v>174849949</v>
      </c>
      <c r="T11" s="81">
        <v>90305134</v>
      </c>
      <c r="U11" s="81">
        <v>265155083</v>
      </c>
      <c r="V11" s="81">
        <v>1106320936</v>
      </c>
      <c r="W11" s="81">
        <v>265092683</v>
      </c>
      <c r="X11" s="81">
        <v>156573651</v>
      </c>
      <c r="Y11" s="81">
        <v>88413174</v>
      </c>
      <c r="Z11" s="81">
        <v>244986825</v>
      </c>
      <c r="AA11" s="81">
        <v>20168258</v>
      </c>
    </row>
    <row r="12" spans="1:28" ht="16.5" hidden="1" customHeight="1" x14ac:dyDescent="0.25">
      <c r="A12" s="80" t="s">
        <v>133</v>
      </c>
      <c r="B12" s="80" t="s">
        <v>142</v>
      </c>
      <c r="C12" s="80" t="s">
        <v>135</v>
      </c>
      <c r="D12" s="80" t="s">
        <v>143</v>
      </c>
      <c r="E12" s="80" t="s">
        <v>133</v>
      </c>
      <c r="F12" s="81">
        <v>970216272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1">
        <v>970216272</v>
      </c>
      <c r="N12" s="81">
        <v>127515839</v>
      </c>
      <c r="O12" s="81">
        <v>68116495</v>
      </c>
      <c r="P12" s="81">
        <v>195632334</v>
      </c>
      <c r="Q12" s="82">
        <v>0</v>
      </c>
      <c r="R12" s="81">
        <v>774583938</v>
      </c>
      <c r="S12" s="81">
        <v>127515839</v>
      </c>
      <c r="T12" s="81">
        <v>68116495</v>
      </c>
      <c r="U12" s="81">
        <v>195632334</v>
      </c>
      <c r="V12" s="81">
        <v>774583938</v>
      </c>
      <c r="W12" s="81">
        <v>195632334</v>
      </c>
      <c r="X12" s="81">
        <v>127515839</v>
      </c>
      <c r="Y12" s="81">
        <v>68116495</v>
      </c>
      <c r="Z12" s="81">
        <v>195632334</v>
      </c>
      <c r="AA12" s="82">
        <v>0</v>
      </c>
    </row>
    <row r="13" spans="1:28" ht="16.5" hidden="1" customHeight="1" x14ac:dyDescent="0.25">
      <c r="A13" s="80" t="s">
        <v>133</v>
      </c>
      <c r="B13" s="80" t="s">
        <v>144</v>
      </c>
      <c r="C13" s="80" t="s">
        <v>135</v>
      </c>
      <c r="D13" s="80" t="s">
        <v>145</v>
      </c>
      <c r="E13" s="80" t="s">
        <v>133</v>
      </c>
      <c r="F13" s="81">
        <v>960610171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1">
        <v>960610171</v>
      </c>
      <c r="N13" s="81">
        <v>127367911</v>
      </c>
      <c r="O13" s="81">
        <v>68052277</v>
      </c>
      <c r="P13" s="81">
        <v>195420188</v>
      </c>
      <c r="Q13" s="82">
        <v>0</v>
      </c>
      <c r="R13" s="81">
        <v>765189983</v>
      </c>
      <c r="S13" s="81">
        <v>127367911</v>
      </c>
      <c r="T13" s="81">
        <v>68052277</v>
      </c>
      <c r="U13" s="81">
        <v>195420188</v>
      </c>
      <c r="V13" s="81">
        <v>765189983</v>
      </c>
      <c r="W13" s="81">
        <v>195420188</v>
      </c>
      <c r="X13" s="81">
        <v>127367911</v>
      </c>
      <c r="Y13" s="81">
        <v>68052277</v>
      </c>
      <c r="Z13" s="81">
        <v>195420188</v>
      </c>
      <c r="AA13" s="82">
        <v>0</v>
      </c>
    </row>
    <row r="14" spans="1:28" ht="16.5" hidden="1" customHeight="1" x14ac:dyDescent="0.25">
      <c r="A14" s="80" t="s">
        <v>146</v>
      </c>
      <c r="B14" s="80" t="s">
        <v>147</v>
      </c>
      <c r="C14" s="80" t="s">
        <v>135</v>
      </c>
      <c r="D14" s="80" t="s">
        <v>148</v>
      </c>
      <c r="E14" s="80" t="s">
        <v>149</v>
      </c>
      <c r="F14" s="81">
        <v>763499028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1">
        <v>763499028</v>
      </c>
      <c r="N14" s="81">
        <v>112410880</v>
      </c>
      <c r="O14" s="81">
        <v>59985986</v>
      </c>
      <c r="P14" s="81">
        <v>172396866</v>
      </c>
      <c r="Q14" s="82">
        <v>0</v>
      </c>
      <c r="R14" s="81">
        <v>591102162</v>
      </c>
      <c r="S14" s="81">
        <v>112410880</v>
      </c>
      <c r="T14" s="81">
        <v>59985986</v>
      </c>
      <c r="U14" s="81">
        <v>172396866</v>
      </c>
      <c r="V14" s="81">
        <v>591102162</v>
      </c>
      <c r="W14" s="81">
        <v>172396866</v>
      </c>
      <c r="X14" s="81">
        <v>112410880</v>
      </c>
      <c r="Y14" s="81">
        <v>59985986</v>
      </c>
      <c r="Z14" s="81">
        <v>172396866</v>
      </c>
      <c r="AA14" s="82">
        <v>0</v>
      </c>
    </row>
    <row r="15" spans="1:28" ht="16.5" hidden="1" customHeight="1" x14ac:dyDescent="0.25">
      <c r="A15" s="80" t="s">
        <v>150</v>
      </c>
      <c r="B15" s="80" t="s">
        <v>151</v>
      </c>
      <c r="C15" s="80" t="s">
        <v>135</v>
      </c>
      <c r="D15" s="80" t="s">
        <v>152</v>
      </c>
      <c r="E15" s="80" t="s">
        <v>149</v>
      </c>
      <c r="F15" s="81">
        <v>65480645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1">
        <v>65480645</v>
      </c>
      <c r="N15" s="81">
        <v>1097442</v>
      </c>
      <c r="O15" s="81">
        <v>503009</v>
      </c>
      <c r="P15" s="81">
        <v>1600451</v>
      </c>
      <c r="Q15" s="82">
        <v>0</v>
      </c>
      <c r="R15" s="81">
        <v>63880194</v>
      </c>
      <c r="S15" s="81">
        <v>1097442</v>
      </c>
      <c r="T15" s="81">
        <v>503009</v>
      </c>
      <c r="U15" s="81">
        <v>1600451</v>
      </c>
      <c r="V15" s="81">
        <v>63880194</v>
      </c>
      <c r="W15" s="81">
        <v>1600451</v>
      </c>
      <c r="X15" s="81">
        <v>1097442</v>
      </c>
      <c r="Y15" s="81">
        <v>503009</v>
      </c>
      <c r="Z15" s="81">
        <v>1600451</v>
      </c>
      <c r="AA15" s="82">
        <v>0</v>
      </c>
    </row>
    <row r="16" spans="1:28" ht="16.5" hidden="1" customHeight="1" x14ac:dyDescent="0.25">
      <c r="A16" s="80" t="s">
        <v>153</v>
      </c>
      <c r="B16" s="80" t="s">
        <v>154</v>
      </c>
      <c r="C16" s="80" t="s">
        <v>135</v>
      </c>
      <c r="D16" s="80" t="s">
        <v>155</v>
      </c>
      <c r="E16" s="80" t="s">
        <v>149</v>
      </c>
      <c r="F16" s="81">
        <v>22268721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1">
        <v>22268721</v>
      </c>
      <c r="N16" s="81">
        <v>6379039</v>
      </c>
      <c r="O16" s="81">
        <v>6024513</v>
      </c>
      <c r="P16" s="81">
        <v>12403552</v>
      </c>
      <c r="Q16" s="82">
        <v>0</v>
      </c>
      <c r="R16" s="81">
        <v>9865169</v>
      </c>
      <c r="S16" s="81">
        <v>6379039</v>
      </c>
      <c r="T16" s="81">
        <v>6024513</v>
      </c>
      <c r="U16" s="81">
        <v>12403552</v>
      </c>
      <c r="V16" s="81">
        <v>9865169</v>
      </c>
      <c r="W16" s="81">
        <v>12403552</v>
      </c>
      <c r="X16" s="81">
        <v>6379039</v>
      </c>
      <c r="Y16" s="81">
        <v>6024513</v>
      </c>
      <c r="Z16" s="81">
        <v>12403552</v>
      </c>
      <c r="AA16" s="82">
        <v>0</v>
      </c>
    </row>
    <row r="17" spans="1:27" ht="16.5" hidden="1" customHeight="1" x14ac:dyDescent="0.25">
      <c r="A17" s="80" t="s">
        <v>133</v>
      </c>
      <c r="B17" s="80" t="s">
        <v>156</v>
      </c>
      <c r="C17" s="80" t="s">
        <v>135</v>
      </c>
      <c r="D17" s="80" t="s">
        <v>157</v>
      </c>
      <c r="E17" s="80" t="s">
        <v>133</v>
      </c>
      <c r="F17" s="81">
        <v>109361777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1">
        <v>109361777</v>
      </c>
      <c r="N17" s="81">
        <v>7480550</v>
      </c>
      <c r="O17" s="81">
        <v>1538769</v>
      </c>
      <c r="P17" s="81">
        <v>9019319</v>
      </c>
      <c r="Q17" s="82">
        <v>0</v>
      </c>
      <c r="R17" s="81">
        <v>100342458</v>
      </c>
      <c r="S17" s="81">
        <v>7480550</v>
      </c>
      <c r="T17" s="81">
        <v>1538769</v>
      </c>
      <c r="U17" s="81">
        <v>9019319</v>
      </c>
      <c r="V17" s="81">
        <v>100342458</v>
      </c>
      <c r="W17" s="81">
        <v>9019319</v>
      </c>
      <c r="X17" s="81">
        <v>7480550</v>
      </c>
      <c r="Y17" s="81">
        <v>1538769</v>
      </c>
      <c r="Z17" s="81">
        <v>9019319</v>
      </c>
      <c r="AA17" s="82">
        <v>0</v>
      </c>
    </row>
    <row r="18" spans="1:27" ht="16.5" hidden="1" customHeight="1" x14ac:dyDescent="0.25">
      <c r="A18" s="80" t="s">
        <v>158</v>
      </c>
      <c r="B18" s="80" t="s">
        <v>159</v>
      </c>
      <c r="C18" s="80" t="s">
        <v>135</v>
      </c>
      <c r="D18" s="80" t="s">
        <v>160</v>
      </c>
      <c r="E18" s="80" t="s">
        <v>149</v>
      </c>
      <c r="F18" s="81">
        <v>73893091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1">
        <v>73893091</v>
      </c>
      <c r="N18" s="81">
        <v>1223952</v>
      </c>
      <c r="O18" s="81">
        <v>546971</v>
      </c>
      <c r="P18" s="81">
        <v>1770923</v>
      </c>
      <c r="Q18" s="82">
        <v>0</v>
      </c>
      <c r="R18" s="81">
        <v>72122168</v>
      </c>
      <c r="S18" s="81">
        <v>1223952</v>
      </c>
      <c r="T18" s="81">
        <v>546971</v>
      </c>
      <c r="U18" s="81">
        <v>1770923</v>
      </c>
      <c r="V18" s="81">
        <v>72122168</v>
      </c>
      <c r="W18" s="81">
        <v>1770923</v>
      </c>
      <c r="X18" s="81">
        <v>1223952</v>
      </c>
      <c r="Y18" s="81">
        <v>546971</v>
      </c>
      <c r="Z18" s="81">
        <v>1770923</v>
      </c>
      <c r="AA18" s="82">
        <v>0</v>
      </c>
    </row>
    <row r="19" spans="1:27" ht="16.5" hidden="1" customHeight="1" x14ac:dyDescent="0.25">
      <c r="A19" s="80" t="s">
        <v>161</v>
      </c>
      <c r="B19" s="80" t="s">
        <v>162</v>
      </c>
      <c r="C19" s="80" t="s">
        <v>135</v>
      </c>
      <c r="D19" s="80" t="s">
        <v>163</v>
      </c>
      <c r="E19" s="80" t="s">
        <v>149</v>
      </c>
      <c r="F19" s="81">
        <v>35468686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1">
        <v>35468686</v>
      </c>
      <c r="N19" s="81">
        <v>6256598</v>
      </c>
      <c r="O19" s="81">
        <v>991798</v>
      </c>
      <c r="P19" s="81">
        <v>7248396</v>
      </c>
      <c r="Q19" s="82">
        <v>0</v>
      </c>
      <c r="R19" s="81">
        <v>28220290</v>
      </c>
      <c r="S19" s="81">
        <v>6256598</v>
      </c>
      <c r="T19" s="81">
        <v>991798</v>
      </c>
      <c r="U19" s="81">
        <v>7248396</v>
      </c>
      <c r="V19" s="81">
        <v>28220290</v>
      </c>
      <c r="W19" s="81">
        <v>7248396</v>
      </c>
      <c r="X19" s="81">
        <v>6256598</v>
      </c>
      <c r="Y19" s="81">
        <v>991798</v>
      </c>
      <c r="Z19" s="81">
        <v>7248396</v>
      </c>
      <c r="AA19" s="82">
        <v>0</v>
      </c>
    </row>
    <row r="20" spans="1:27" ht="16.5" hidden="1" customHeight="1" x14ac:dyDescent="0.25">
      <c r="A20" s="80" t="s">
        <v>164</v>
      </c>
      <c r="B20" s="80" t="s">
        <v>165</v>
      </c>
      <c r="C20" s="80" t="s">
        <v>135</v>
      </c>
      <c r="D20" s="80" t="s">
        <v>166</v>
      </c>
      <c r="E20" s="80" t="s">
        <v>149</v>
      </c>
      <c r="F20" s="81">
        <v>9606101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1">
        <v>9606101</v>
      </c>
      <c r="N20" s="81">
        <v>147928</v>
      </c>
      <c r="O20" s="81">
        <v>64218</v>
      </c>
      <c r="P20" s="81">
        <v>212146</v>
      </c>
      <c r="Q20" s="82">
        <v>0</v>
      </c>
      <c r="R20" s="81">
        <v>9393955</v>
      </c>
      <c r="S20" s="81">
        <v>147928</v>
      </c>
      <c r="T20" s="81">
        <v>64218</v>
      </c>
      <c r="U20" s="81">
        <v>212146</v>
      </c>
      <c r="V20" s="81">
        <v>9393955</v>
      </c>
      <c r="W20" s="81">
        <v>212146</v>
      </c>
      <c r="X20" s="81">
        <v>147928</v>
      </c>
      <c r="Y20" s="81">
        <v>64218</v>
      </c>
      <c r="Z20" s="81">
        <v>212146</v>
      </c>
      <c r="AA20" s="82">
        <v>0</v>
      </c>
    </row>
    <row r="21" spans="1:27" ht="16.5" hidden="1" customHeight="1" x14ac:dyDescent="0.25">
      <c r="A21" s="80" t="s">
        <v>133</v>
      </c>
      <c r="B21" s="80" t="s">
        <v>167</v>
      </c>
      <c r="C21" s="80" t="s">
        <v>135</v>
      </c>
      <c r="D21" s="80" t="s">
        <v>168</v>
      </c>
      <c r="E21" s="80" t="s">
        <v>133</v>
      </c>
      <c r="F21" s="81">
        <v>329997349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1">
        <v>329997349</v>
      </c>
      <c r="N21" s="81">
        <v>38362449</v>
      </c>
      <c r="O21" s="81">
        <v>20626606</v>
      </c>
      <c r="P21" s="81">
        <v>58989055</v>
      </c>
      <c r="Q21" s="82">
        <v>0</v>
      </c>
      <c r="R21" s="81">
        <v>271008294</v>
      </c>
      <c r="S21" s="81">
        <v>38362449</v>
      </c>
      <c r="T21" s="81">
        <v>20626606</v>
      </c>
      <c r="U21" s="81">
        <v>58989055</v>
      </c>
      <c r="V21" s="81">
        <v>271008294</v>
      </c>
      <c r="W21" s="81">
        <v>58926655</v>
      </c>
      <c r="X21" s="81">
        <v>20086151</v>
      </c>
      <c r="Y21" s="81">
        <v>18734646</v>
      </c>
      <c r="Z21" s="81">
        <v>38820797</v>
      </c>
      <c r="AA21" s="81">
        <v>20168258</v>
      </c>
    </row>
    <row r="22" spans="1:27" ht="16.5" hidden="1" customHeight="1" x14ac:dyDescent="0.25">
      <c r="A22" s="80" t="s">
        <v>169</v>
      </c>
      <c r="B22" s="80" t="s">
        <v>170</v>
      </c>
      <c r="C22" s="80" t="s">
        <v>135</v>
      </c>
      <c r="D22" s="80" t="s">
        <v>171</v>
      </c>
      <c r="E22" s="80" t="s">
        <v>149</v>
      </c>
      <c r="F22" s="81">
        <v>94292130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1">
        <v>94292130</v>
      </c>
      <c r="N22" s="81">
        <v>14266507</v>
      </c>
      <c r="O22" s="81">
        <v>7921879</v>
      </c>
      <c r="P22" s="81">
        <v>22188386</v>
      </c>
      <c r="Q22" s="82">
        <v>0</v>
      </c>
      <c r="R22" s="81">
        <v>72103744</v>
      </c>
      <c r="S22" s="81">
        <v>14266507</v>
      </c>
      <c r="T22" s="81">
        <v>7921879</v>
      </c>
      <c r="U22" s="81">
        <v>22188386</v>
      </c>
      <c r="V22" s="81">
        <v>72103744</v>
      </c>
      <c r="W22" s="81">
        <v>22188386</v>
      </c>
      <c r="X22" s="81">
        <v>7560858</v>
      </c>
      <c r="Y22" s="81">
        <v>6705649</v>
      </c>
      <c r="Z22" s="81">
        <v>14266507</v>
      </c>
      <c r="AA22" s="81">
        <v>7921879</v>
      </c>
    </row>
    <row r="23" spans="1:27" ht="16.5" hidden="1" customHeight="1" x14ac:dyDescent="0.25">
      <c r="A23" s="80" t="s">
        <v>172</v>
      </c>
      <c r="B23" s="80" t="s">
        <v>173</v>
      </c>
      <c r="C23" s="80" t="s">
        <v>135</v>
      </c>
      <c r="D23" s="80" t="s">
        <v>174</v>
      </c>
      <c r="E23" s="80" t="s">
        <v>149</v>
      </c>
      <c r="F23" s="81">
        <v>66790259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1">
        <v>66790259</v>
      </c>
      <c r="N23" s="81">
        <v>10106107</v>
      </c>
      <c r="O23" s="81">
        <v>5611579</v>
      </c>
      <c r="P23" s="81">
        <v>15717686</v>
      </c>
      <c r="Q23" s="82">
        <v>0</v>
      </c>
      <c r="R23" s="81">
        <v>51072573</v>
      </c>
      <c r="S23" s="81">
        <v>10106107</v>
      </c>
      <c r="T23" s="81">
        <v>5611579</v>
      </c>
      <c r="U23" s="81">
        <v>15717686</v>
      </c>
      <c r="V23" s="81">
        <v>51072573</v>
      </c>
      <c r="W23" s="81">
        <v>15717686</v>
      </c>
      <c r="X23" s="81">
        <v>5355958</v>
      </c>
      <c r="Y23" s="81">
        <v>4750149</v>
      </c>
      <c r="Z23" s="81">
        <v>10106107</v>
      </c>
      <c r="AA23" s="81">
        <v>5611579</v>
      </c>
    </row>
    <row r="24" spans="1:27" ht="16.5" hidden="1" customHeight="1" x14ac:dyDescent="0.25">
      <c r="A24" s="80" t="s">
        <v>175</v>
      </c>
      <c r="B24" s="80" t="s">
        <v>176</v>
      </c>
      <c r="C24" s="80" t="s">
        <v>135</v>
      </c>
      <c r="D24" s="80" t="s">
        <v>177</v>
      </c>
      <c r="E24" s="80" t="s">
        <v>149</v>
      </c>
      <c r="F24" s="81">
        <v>80050848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1">
        <v>80050848</v>
      </c>
      <c r="N24" s="81">
        <v>1232735</v>
      </c>
      <c r="O24" s="81">
        <v>535148</v>
      </c>
      <c r="P24" s="81">
        <v>1767883</v>
      </c>
      <c r="Q24" s="82">
        <v>0</v>
      </c>
      <c r="R24" s="81">
        <v>78282965</v>
      </c>
      <c r="S24" s="81">
        <v>1232735</v>
      </c>
      <c r="T24" s="81">
        <v>535148</v>
      </c>
      <c r="U24" s="81">
        <v>1767883</v>
      </c>
      <c r="V24" s="81">
        <v>78282965</v>
      </c>
      <c r="W24" s="81">
        <v>1767883</v>
      </c>
      <c r="X24" s="81">
        <v>1232735</v>
      </c>
      <c r="Y24" s="81">
        <v>535148</v>
      </c>
      <c r="Z24" s="81">
        <v>1767883</v>
      </c>
      <c r="AA24" s="82">
        <v>0</v>
      </c>
    </row>
    <row r="25" spans="1:27" ht="16.5" hidden="1" customHeight="1" x14ac:dyDescent="0.25">
      <c r="A25" s="80" t="s">
        <v>178</v>
      </c>
      <c r="B25" s="80" t="s">
        <v>179</v>
      </c>
      <c r="C25" s="80" t="s">
        <v>135</v>
      </c>
      <c r="D25" s="80" t="s">
        <v>180</v>
      </c>
      <c r="E25" s="80" t="s">
        <v>149</v>
      </c>
      <c r="F25" s="81">
        <v>37549513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1">
        <v>37549513</v>
      </c>
      <c r="N25" s="81">
        <v>5379400</v>
      </c>
      <c r="O25" s="81">
        <v>2758600</v>
      </c>
      <c r="P25" s="81">
        <v>8138000</v>
      </c>
      <c r="Q25" s="82">
        <v>0</v>
      </c>
      <c r="R25" s="81">
        <v>29411513</v>
      </c>
      <c r="S25" s="81">
        <v>5379400</v>
      </c>
      <c r="T25" s="81">
        <v>2758600</v>
      </c>
      <c r="U25" s="81">
        <v>8138000</v>
      </c>
      <c r="V25" s="81">
        <v>29411513</v>
      </c>
      <c r="W25" s="81">
        <v>8138000</v>
      </c>
      <c r="X25" s="81">
        <v>2520800</v>
      </c>
      <c r="Y25" s="81">
        <v>2858600</v>
      </c>
      <c r="Z25" s="81">
        <v>5379400</v>
      </c>
      <c r="AA25" s="81">
        <v>2758600</v>
      </c>
    </row>
    <row r="26" spans="1:27" ht="16.5" hidden="1" customHeight="1" x14ac:dyDescent="0.25">
      <c r="A26" s="80" t="s">
        <v>181</v>
      </c>
      <c r="B26" s="80" t="s">
        <v>182</v>
      </c>
      <c r="C26" s="80" t="s">
        <v>135</v>
      </c>
      <c r="D26" s="80" t="s">
        <v>183</v>
      </c>
      <c r="E26" s="80" t="s">
        <v>149</v>
      </c>
      <c r="F26" s="81">
        <v>4377708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1">
        <v>4377708</v>
      </c>
      <c r="N26" s="81">
        <v>653100</v>
      </c>
      <c r="O26" s="81">
        <v>350600</v>
      </c>
      <c r="P26" s="81">
        <v>1003700</v>
      </c>
      <c r="Q26" s="82">
        <v>0</v>
      </c>
      <c r="R26" s="81">
        <v>3374008</v>
      </c>
      <c r="S26" s="81">
        <v>653100</v>
      </c>
      <c r="T26" s="81">
        <v>350600</v>
      </c>
      <c r="U26" s="81">
        <v>1003700</v>
      </c>
      <c r="V26" s="81">
        <v>3374008</v>
      </c>
      <c r="W26" s="81">
        <v>941300</v>
      </c>
      <c r="X26" s="81">
        <v>264700</v>
      </c>
      <c r="Y26" s="81">
        <v>311600</v>
      </c>
      <c r="Z26" s="81">
        <v>576300</v>
      </c>
      <c r="AA26" s="81">
        <v>427400</v>
      </c>
    </row>
    <row r="27" spans="1:27" ht="16.5" hidden="1" customHeight="1" x14ac:dyDescent="0.25">
      <c r="A27" s="80" t="s">
        <v>184</v>
      </c>
      <c r="B27" s="80" t="s">
        <v>185</v>
      </c>
      <c r="C27" s="80" t="s">
        <v>135</v>
      </c>
      <c r="D27" s="80" t="s">
        <v>186</v>
      </c>
      <c r="E27" s="80" t="s">
        <v>149</v>
      </c>
      <c r="F27" s="81">
        <v>28162135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1">
        <v>28162135</v>
      </c>
      <c r="N27" s="81">
        <v>4034400</v>
      </c>
      <c r="O27" s="81">
        <v>2069000</v>
      </c>
      <c r="P27" s="81">
        <v>6103400</v>
      </c>
      <c r="Q27" s="82">
        <v>0</v>
      </c>
      <c r="R27" s="81">
        <v>22058735</v>
      </c>
      <c r="S27" s="81">
        <v>4034400</v>
      </c>
      <c r="T27" s="81">
        <v>2069000</v>
      </c>
      <c r="U27" s="81">
        <v>6103400</v>
      </c>
      <c r="V27" s="81">
        <v>22058735</v>
      </c>
      <c r="W27" s="81">
        <v>6103400</v>
      </c>
      <c r="X27" s="81">
        <v>1890500</v>
      </c>
      <c r="Y27" s="81">
        <v>2143900</v>
      </c>
      <c r="Z27" s="81">
        <v>4034400</v>
      </c>
      <c r="AA27" s="81">
        <v>2069000</v>
      </c>
    </row>
    <row r="28" spans="1:27" ht="16.5" hidden="1" customHeight="1" x14ac:dyDescent="0.25">
      <c r="A28" s="80" t="s">
        <v>187</v>
      </c>
      <c r="B28" s="80" t="s">
        <v>188</v>
      </c>
      <c r="C28" s="80" t="s">
        <v>135</v>
      </c>
      <c r="D28" s="80" t="s">
        <v>189</v>
      </c>
      <c r="E28" s="80" t="s">
        <v>149</v>
      </c>
      <c r="F28" s="81">
        <v>18774756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1">
        <v>18774756</v>
      </c>
      <c r="N28" s="81">
        <v>2690200</v>
      </c>
      <c r="O28" s="81">
        <v>1379800</v>
      </c>
      <c r="P28" s="81">
        <v>4070000</v>
      </c>
      <c r="Q28" s="82">
        <v>0</v>
      </c>
      <c r="R28" s="81">
        <v>14704756</v>
      </c>
      <c r="S28" s="81">
        <v>2690200</v>
      </c>
      <c r="T28" s="81">
        <v>1379800</v>
      </c>
      <c r="U28" s="81">
        <v>4070000</v>
      </c>
      <c r="V28" s="81">
        <v>14704756</v>
      </c>
      <c r="W28" s="81">
        <v>4070000</v>
      </c>
      <c r="X28" s="81">
        <v>1260600</v>
      </c>
      <c r="Y28" s="81">
        <v>1429600</v>
      </c>
      <c r="Z28" s="81">
        <v>2690200</v>
      </c>
      <c r="AA28" s="81">
        <v>1379800</v>
      </c>
    </row>
    <row r="29" spans="1:27" ht="16.5" hidden="1" customHeight="1" x14ac:dyDescent="0.25">
      <c r="A29" s="80" t="s">
        <v>133</v>
      </c>
      <c r="B29" s="80" t="s">
        <v>190</v>
      </c>
      <c r="C29" s="80" t="s">
        <v>135</v>
      </c>
      <c r="D29" s="80" t="s">
        <v>191</v>
      </c>
      <c r="E29" s="80" t="s">
        <v>133</v>
      </c>
      <c r="F29" s="81">
        <v>65312398</v>
      </c>
      <c r="G29" s="82">
        <v>0</v>
      </c>
      <c r="H29" s="82">
        <v>0</v>
      </c>
      <c r="I29" s="82">
        <v>0</v>
      </c>
      <c r="J29" s="82">
        <v>0</v>
      </c>
      <c r="K29" s="81">
        <v>5950000</v>
      </c>
      <c r="L29" s="82">
        <v>0</v>
      </c>
      <c r="M29" s="81">
        <v>71262398</v>
      </c>
      <c r="N29" s="81">
        <v>8971661</v>
      </c>
      <c r="O29" s="81">
        <v>1562033</v>
      </c>
      <c r="P29" s="81">
        <v>10533694</v>
      </c>
      <c r="Q29" s="82">
        <v>0</v>
      </c>
      <c r="R29" s="81">
        <v>60728704</v>
      </c>
      <c r="S29" s="81">
        <v>8971661</v>
      </c>
      <c r="T29" s="81">
        <v>1562033</v>
      </c>
      <c r="U29" s="81">
        <v>10533694</v>
      </c>
      <c r="V29" s="81">
        <v>60728704</v>
      </c>
      <c r="W29" s="81">
        <v>10533694</v>
      </c>
      <c r="X29" s="81">
        <v>8971661</v>
      </c>
      <c r="Y29" s="81">
        <v>1562033</v>
      </c>
      <c r="Z29" s="81">
        <v>10533694</v>
      </c>
      <c r="AA29" s="82">
        <v>0</v>
      </c>
    </row>
    <row r="30" spans="1:27" ht="16.5" hidden="1" customHeight="1" x14ac:dyDescent="0.25">
      <c r="A30" s="80" t="s">
        <v>133</v>
      </c>
      <c r="B30" s="80" t="s">
        <v>192</v>
      </c>
      <c r="C30" s="80" t="s">
        <v>135</v>
      </c>
      <c r="D30" s="80" t="s">
        <v>157</v>
      </c>
      <c r="E30" s="80" t="s">
        <v>133</v>
      </c>
      <c r="F30" s="81">
        <v>65312398</v>
      </c>
      <c r="G30" s="82">
        <v>0</v>
      </c>
      <c r="H30" s="82">
        <v>0</v>
      </c>
      <c r="I30" s="82">
        <v>0</v>
      </c>
      <c r="J30" s="82">
        <v>0</v>
      </c>
      <c r="K30" s="81">
        <v>5950000</v>
      </c>
      <c r="L30" s="82">
        <v>0</v>
      </c>
      <c r="M30" s="81">
        <v>71262398</v>
      </c>
      <c r="N30" s="81">
        <v>8971661</v>
      </c>
      <c r="O30" s="81">
        <v>1562033</v>
      </c>
      <c r="P30" s="81">
        <v>10533694</v>
      </c>
      <c r="Q30" s="82">
        <v>0</v>
      </c>
      <c r="R30" s="81">
        <v>60728704</v>
      </c>
      <c r="S30" s="81">
        <v>8971661</v>
      </c>
      <c r="T30" s="81">
        <v>1562033</v>
      </c>
      <c r="U30" s="81">
        <v>10533694</v>
      </c>
      <c r="V30" s="81">
        <v>60728704</v>
      </c>
      <c r="W30" s="81">
        <v>10533694</v>
      </c>
      <c r="X30" s="81">
        <v>8971661</v>
      </c>
      <c r="Y30" s="81">
        <v>1562033</v>
      </c>
      <c r="Z30" s="81">
        <v>10533694</v>
      </c>
      <c r="AA30" s="82">
        <v>0</v>
      </c>
    </row>
    <row r="31" spans="1:27" ht="16.5" hidden="1" customHeight="1" x14ac:dyDescent="0.25">
      <c r="A31" s="80" t="s">
        <v>193</v>
      </c>
      <c r="B31" s="80" t="s">
        <v>194</v>
      </c>
      <c r="C31" s="80" t="s">
        <v>135</v>
      </c>
      <c r="D31" s="80" t="s">
        <v>195</v>
      </c>
      <c r="E31" s="80" t="s">
        <v>149</v>
      </c>
      <c r="F31" s="81">
        <v>52020738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1">
        <v>52020738</v>
      </c>
      <c r="N31" s="81">
        <v>8215351</v>
      </c>
      <c r="O31" s="81">
        <v>1442616</v>
      </c>
      <c r="P31" s="81">
        <v>9657967</v>
      </c>
      <c r="Q31" s="82">
        <v>0</v>
      </c>
      <c r="R31" s="81">
        <v>42362771</v>
      </c>
      <c r="S31" s="81">
        <v>8215351</v>
      </c>
      <c r="T31" s="81">
        <v>1442616</v>
      </c>
      <c r="U31" s="81">
        <v>9657967</v>
      </c>
      <c r="V31" s="81">
        <v>42362771</v>
      </c>
      <c r="W31" s="81">
        <v>9657967</v>
      </c>
      <c r="X31" s="81">
        <v>8215351</v>
      </c>
      <c r="Y31" s="81">
        <v>1442616</v>
      </c>
      <c r="Z31" s="81">
        <v>9657967</v>
      </c>
      <c r="AA31" s="82">
        <v>0</v>
      </c>
    </row>
    <row r="32" spans="1:27" ht="16.5" hidden="1" customHeight="1" x14ac:dyDescent="0.25">
      <c r="A32" s="80" t="s">
        <v>196</v>
      </c>
      <c r="B32" s="80" t="s">
        <v>197</v>
      </c>
      <c r="C32" s="80" t="s">
        <v>135</v>
      </c>
      <c r="D32" s="80" t="s">
        <v>198</v>
      </c>
      <c r="E32" s="80" t="s">
        <v>149</v>
      </c>
      <c r="F32" s="81">
        <v>9050000</v>
      </c>
      <c r="G32" s="82">
        <v>0</v>
      </c>
      <c r="H32" s="82">
        <v>0</v>
      </c>
      <c r="I32" s="82">
        <v>0</v>
      </c>
      <c r="J32" s="82">
        <v>0</v>
      </c>
      <c r="K32" s="81">
        <v>5950000</v>
      </c>
      <c r="L32" s="82">
        <v>0</v>
      </c>
      <c r="M32" s="81">
        <v>15000000</v>
      </c>
      <c r="N32" s="82">
        <v>0</v>
      </c>
      <c r="O32" s="82">
        <v>0</v>
      </c>
      <c r="P32" s="82">
        <v>0</v>
      </c>
      <c r="Q32" s="82">
        <v>0</v>
      </c>
      <c r="R32" s="81">
        <v>15000000</v>
      </c>
      <c r="S32" s="82">
        <v>0</v>
      </c>
      <c r="T32" s="82">
        <v>0</v>
      </c>
      <c r="U32" s="82">
        <v>0</v>
      </c>
      <c r="V32" s="81">
        <v>15000000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</row>
    <row r="33" spans="1:27" ht="16.5" hidden="1" customHeight="1" x14ac:dyDescent="0.25">
      <c r="A33" s="80" t="s">
        <v>199</v>
      </c>
      <c r="B33" s="80" t="s">
        <v>200</v>
      </c>
      <c r="C33" s="80" t="s">
        <v>135</v>
      </c>
      <c r="D33" s="80" t="s">
        <v>201</v>
      </c>
      <c r="E33" s="80" t="s">
        <v>149</v>
      </c>
      <c r="F33" s="81">
        <v>4241660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1">
        <v>4241660</v>
      </c>
      <c r="N33" s="81">
        <v>756310</v>
      </c>
      <c r="O33" s="81">
        <v>119417</v>
      </c>
      <c r="P33" s="81">
        <v>875727</v>
      </c>
      <c r="Q33" s="82">
        <v>0</v>
      </c>
      <c r="R33" s="81">
        <v>3365933</v>
      </c>
      <c r="S33" s="81">
        <v>756310</v>
      </c>
      <c r="T33" s="81">
        <v>119417</v>
      </c>
      <c r="U33" s="81">
        <v>875727</v>
      </c>
      <c r="V33" s="81">
        <v>3365933</v>
      </c>
      <c r="W33" s="81">
        <v>875727</v>
      </c>
      <c r="X33" s="81">
        <v>756310</v>
      </c>
      <c r="Y33" s="81">
        <v>119417</v>
      </c>
      <c r="Z33" s="81">
        <v>875727</v>
      </c>
      <c r="AA33" s="82">
        <v>0</v>
      </c>
    </row>
    <row r="34" spans="1:27" ht="16.5" customHeight="1" x14ac:dyDescent="0.25">
      <c r="A34" s="80" t="s">
        <v>133</v>
      </c>
      <c r="B34" s="95" t="s">
        <v>202</v>
      </c>
      <c r="C34" s="95" t="s">
        <v>135</v>
      </c>
      <c r="D34" s="95" t="s">
        <v>94</v>
      </c>
      <c r="E34" s="95" t="s">
        <v>133</v>
      </c>
      <c r="F34" s="96">
        <v>1147202923</v>
      </c>
      <c r="G34" s="97">
        <v>0</v>
      </c>
      <c r="H34" s="97">
        <v>0</v>
      </c>
      <c r="I34" s="97">
        <v>0</v>
      </c>
      <c r="J34" s="97">
        <v>0</v>
      </c>
      <c r="K34" s="96">
        <v>68712729</v>
      </c>
      <c r="L34" s="96">
        <v>98662729</v>
      </c>
      <c r="M34" s="96">
        <v>1117252923</v>
      </c>
      <c r="N34" s="96">
        <v>721061659</v>
      </c>
      <c r="O34" s="96">
        <v>23769473</v>
      </c>
      <c r="P34" s="96">
        <v>744831132</v>
      </c>
      <c r="Q34" s="82">
        <v>0</v>
      </c>
      <c r="R34" s="81">
        <v>372421791</v>
      </c>
      <c r="S34" s="81">
        <v>719192893</v>
      </c>
      <c r="T34" s="81">
        <v>23769473</v>
      </c>
      <c r="U34" s="81">
        <v>742962366</v>
      </c>
      <c r="V34" s="81">
        <v>374290557</v>
      </c>
      <c r="W34" s="81">
        <v>63194215</v>
      </c>
      <c r="X34" s="81">
        <v>11245589</v>
      </c>
      <c r="Y34" s="81">
        <v>50949247</v>
      </c>
      <c r="Z34" s="81">
        <v>62194836</v>
      </c>
      <c r="AA34" s="81">
        <v>680767530</v>
      </c>
    </row>
    <row r="35" spans="1:27" ht="16.5" hidden="1" customHeight="1" x14ac:dyDescent="0.25">
      <c r="A35" s="80" t="s">
        <v>133</v>
      </c>
      <c r="B35" s="80" t="s">
        <v>203</v>
      </c>
      <c r="C35" s="80" t="s">
        <v>135</v>
      </c>
      <c r="D35" s="80" t="s">
        <v>204</v>
      </c>
      <c r="E35" s="80" t="s">
        <v>133</v>
      </c>
      <c r="F35" s="81">
        <v>1147202923</v>
      </c>
      <c r="G35" s="82">
        <v>0</v>
      </c>
      <c r="H35" s="82">
        <v>0</v>
      </c>
      <c r="I35" s="82">
        <v>0</v>
      </c>
      <c r="J35" s="82">
        <v>0</v>
      </c>
      <c r="K35" s="81">
        <v>68712729</v>
      </c>
      <c r="L35" s="81">
        <v>98662729</v>
      </c>
      <c r="M35" s="81">
        <v>1117252923</v>
      </c>
      <c r="N35" s="81">
        <v>721061659</v>
      </c>
      <c r="O35" s="81">
        <v>23769473</v>
      </c>
      <c r="P35" s="81">
        <v>744831132</v>
      </c>
      <c r="Q35" s="82">
        <v>0</v>
      </c>
      <c r="R35" s="81">
        <v>372421791</v>
      </c>
      <c r="S35" s="81">
        <v>719192893</v>
      </c>
      <c r="T35" s="81">
        <v>23769473</v>
      </c>
      <c r="U35" s="81">
        <v>742962366</v>
      </c>
      <c r="V35" s="81">
        <v>374290557</v>
      </c>
      <c r="W35" s="81">
        <v>63194215</v>
      </c>
      <c r="X35" s="81">
        <v>11245589</v>
      </c>
      <c r="Y35" s="81">
        <v>50949247</v>
      </c>
      <c r="Z35" s="81">
        <v>62194836</v>
      </c>
      <c r="AA35" s="81">
        <v>680767530</v>
      </c>
    </row>
    <row r="36" spans="1:27" ht="16.5" hidden="1" customHeight="1" x14ac:dyDescent="0.25">
      <c r="A36" s="80" t="s">
        <v>133</v>
      </c>
      <c r="B36" s="80" t="s">
        <v>205</v>
      </c>
      <c r="C36" s="80" t="s">
        <v>135</v>
      </c>
      <c r="D36" s="80" t="s">
        <v>206</v>
      </c>
      <c r="E36" s="80" t="s">
        <v>133</v>
      </c>
      <c r="F36" s="81">
        <v>145511858</v>
      </c>
      <c r="G36" s="82">
        <v>0</v>
      </c>
      <c r="H36" s="82">
        <v>0</v>
      </c>
      <c r="I36" s="82">
        <v>0</v>
      </c>
      <c r="J36" s="82">
        <v>0</v>
      </c>
      <c r="K36" s="81">
        <v>35489168</v>
      </c>
      <c r="L36" s="81">
        <v>83192314</v>
      </c>
      <c r="M36" s="81">
        <v>97808712</v>
      </c>
      <c r="N36" s="81">
        <v>2998136</v>
      </c>
      <c r="O36" s="82">
        <v>0</v>
      </c>
      <c r="P36" s="81">
        <v>2998136</v>
      </c>
      <c r="Q36" s="82">
        <v>0</v>
      </c>
      <c r="R36" s="81">
        <v>94810576</v>
      </c>
      <c r="S36" s="81">
        <v>2998136</v>
      </c>
      <c r="T36" s="82">
        <v>0</v>
      </c>
      <c r="U36" s="81">
        <v>2998136</v>
      </c>
      <c r="V36" s="81">
        <v>94810576</v>
      </c>
      <c r="W36" s="81">
        <v>299814</v>
      </c>
      <c r="X36" s="81">
        <v>299814</v>
      </c>
      <c r="Y36" s="81">
        <v>-299814</v>
      </c>
      <c r="Z36" s="82">
        <v>0</v>
      </c>
      <c r="AA36" s="81">
        <v>2998136</v>
      </c>
    </row>
    <row r="37" spans="1:27" ht="16.5" hidden="1" customHeight="1" x14ac:dyDescent="0.25">
      <c r="A37" s="80" t="s">
        <v>207</v>
      </c>
      <c r="B37" s="80" t="s">
        <v>208</v>
      </c>
      <c r="C37" s="80" t="s">
        <v>135</v>
      </c>
      <c r="D37" s="80" t="s">
        <v>209</v>
      </c>
      <c r="E37" s="80" t="s">
        <v>149</v>
      </c>
      <c r="F37" s="81">
        <v>8421848</v>
      </c>
      <c r="G37" s="82">
        <v>0</v>
      </c>
      <c r="H37" s="82">
        <v>0</v>
      </c>
      <c r="I37" s="82">
        <v>0</v>
      </c>
      <c r="J37" s="82">
        <v>0</v>
      </c>
      <c r="K37" s="81">
        <v>6576288</v>
      </c>
      <c r="L37" s="82">
        <v>0</v>
      </c>
      <c r="M37" s="81">
        <v>14998136</v>
      </c>
      <c r="N37" s="81">
        <v>2998136</v>
      </c>
      <c r="O37" s="82">
        <v>0</v>
      </c>
      <c r="P37" s="81">
        <v>2998136</v>
      </c>
      <c r="Q37" s="82">
        <v>0</v>
      </c>
      <c r="R37" s="81">
        <v>12000000</v>
      </c>
      <c r="S37" s="81">
        <v>2998136</v>
      </c>
      <c r="T37" s="82">
        <v>0</v>
      </c>
      <c r="U37" s="81">
        <v>2998136</v>
      </c>
      <c r="V37" s="81">
        <v>12000000</v>
      </c>
      <c r="W37" s="81">
        <v>299814</v>
      </c>
      <c r="X37" s="81">
        <v>299814</v>
      </c>
      <c r="Y37" s="81">
        <v>-299814</v>
      </c>
      <c r="Z37" s="82">
        <v>0</v>
      </c>
      <c r="AA37" s="81">
        <v>2998136</v>
      </c>
    </row>
    <row r="38" spans="1:27" ht="16.5" hidden="1" customHeight="1" x14ac:dyDescent="0.25">
      <c r="A38" s="80" t="s">
        <v>210</v>
      </c>
      <c r="B38" s="80" t="s">
        <v>211</v>
      </c>
      <c r="C38" s="80" t="s">
        <v>135</v>
      </c>
      <c r="D38" s="80" t="s">
        <v>212</v>
      </c>
      <c r="E38" s="80" t="s">
        <v>149</v>
      </c>
      <c r="F38" s="81">
        <v>23087120</v>
      </c>
      <c r="G38" s="82">
        <v>0</v>
      </c>
      <c r="H38" s="82">
        <v>0</v>
      </c>
      <c r="I38" s="82">
        <v>0</v>
      </c>
      <c r="J38" s="82">
        <v>0</v>
      </c>
      <c r="K38" s="81">
        <v>28912880</v>
      </c>
      <c r="L38" s="82">
        <v>0</v>
      </c>
      <c r="M38" s="81">
        <v>52000000</v>
      </c>
      <c r="N38" s="82">
        <v>0</v>
      </c>
      <c r="O38" s="82">
        <v>0</v>
      </c>
      <c r="P38" s="82">
        <v>0</v>
      </c>
      <c r="Q38" s="82">
        <v>0</v>
      </c>
      <c r="R38" s="81">
        <v>52000000</v>
      </c>
      <c r="S38" s="82">
        <v>0</v>
      </c>
      <c r="T38" s="82">
        <v>0</v>
      </c>
      <c r="U38" s="82">
        <v>0</v>
      </c>
      <c r="V38" s="81">
        <v>52000000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</row>
    <row r="39" spans="1:27" ht="16.5" hidden="1" customHeight="1" x14ac:dyDescent="0.25">
      <c r="A39" s="80" t="s">
        <v>213</v>
      </c>
      <c r="B39" s="80" t="s">
        <v>214</v>
      </c>
      <c r="C39" s="80" t="s">
        <v>135</v>
      </c>
      <c r="D39" s="80" t="s">
        <v>215</v>
      </c>
      <c r="E39" s="80" t="s">
        <v>149</v>
      </c>
      <c r="F39" s="81">
        <v>114002890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1">
        <v>83192314</v>
      </c>
      <c r="M39" s="81">
        <v>30810576</v>
      </c>
      <c r="N39" s="82">
        <v>0</v>
      </c>
      <c r="O39" s="82">
        <v>0</v>
      </c>
      <c r="P39" s="82">
        <v>0</v>
      </c>
      <c r="Q39" s="82">
        <v>0</v>
      </c>
      <c r="R39" s="81">
        <v>30810576</v>
      </c>
      <c r="S39" s="82">
        <v>0</v>
      </c>
      <c r="T39" s="82">
        <v>0</v>
      </c>
      <c r="U39" s="82">
        <v>0</v>
      </c>
      <c r="V39" s="81">
        <v>30810576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</row>
    <row r="40" spans="1:27" ht="16.5" hidden="1" customHeight="1" x14ac:dyDescent="0.25">
      <c r="A40" s="80" t="s">
        <v>133</v>
      </c>
      <c r="B40" s="80" t="s">
        <v>216</v>
      </c>
      <c r="C40" s="80" t="s">
        <v>135</v>
      </c>
      <c r="D40" s="80" t="s">
        <v>217</v>
      </c>
      <c r="E40" s="80" t="s">
        <v>133</v>
      </c>
      <c r="F40" s="81">
        <v>1001691065</v>
      </c>
      <c r="G40" s="82">
        <v>0</v>
      </c>
      <c r="H40" s="82">
        <v>0</v>
      </c>
      <c r="I40" s="82">
        <v>0</v>
      </c>
      <c r="J40" s="82">
        <v>0</v>
      </c>
      <c r="K40" s="81">
        <v>33223561</v>
      </c>
      <c r="L40" s="81">
        <v>15470415</v>
      </c>
      <c r="M40" s="81">
        <v>1019444211</v>
      </c>
      <c r="N40" s="81">
        <v>718063523</v>
      </c>
      <c r="O40" s="81">
        <v>23769473</v>
      </c>
      <c r="P40" s="81">
        <v>741832996</v>
      </c>
      <c r="Q40" s="82">
        <v>0</v>
      </c>
      <c r="R40" s="81">
        <v>277611215</v>
      </c>
      <c r="S40" s="81">
        <v>716194757</v>
      </c>
      <c r="T40" s="81">
        <v>23769473</v>
      </c>
      <c r="U40" s="81">
        <v>739964230</v>
      </c>
      <c r="V40" s="81">
        <v>279479981</v>
      </c>
      <c r="W40" s="81">
        <v>62894401</v>
      </c>
      <c r="X40" s="81">
        <v>10945775</v>
      </c>
      <c r="Y40" s="81">
        <v>51249061</v>
      </c>
      <c r="Z40" s="81">
        <v>62194836</v>
      </c>
      <c r="AA40" s="81">
        <v>677769394</v>
      </c>
    </row>
    <row r="41" spans="1:27" ht="16.5" hidden="1" customHeight="1" x14ac:dyDescent="0.25">
      <c r="A41" s="80" t="s">
        <v>218</v>
      </c>
      <c r="B41" s="80" t="s">
        <v>219</v>
      </c>
      <c r="C41" s="80" t="s">
        <v>135</v>
      </c>
      <c r="D41" s="80" t="s">
        <v>220</v>
      </c>
      <c r="E41" s="80" t="s">
        <v>149</v>
      </c>
      <c r="F41" s="81">
        <v>8557935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1">
        <v>6176298</v>
      </c>
      <c r="M41" s="81">
        <v>2381637</v>
      </c>
      <c r="N41" s="81">
        <v>2381637</v>
      </c>
      <c r="O41" s="82">
        <v>0</v>
      </c>
      <c r="P41" s="81">
        <v>2381637</v>
      </c>
      <c r="Q41" s="82">
        <v>0</v>
      </c>
      <c r="R41" s="82">
        <v>0</v>
      </c>
      <c r="S41" s="81">
        <v>2381637</v>
      </c>
      <c r="T41" s="82">
        <v>0</v>
      </c>
      <c r="U41" s="81">
        <v>2381637</v>
      </c>
      <c r="V41" s="82">
        <v>0</v>
      </c>
      <c r="W41" s="81">
        <v>582756</v>
      </c>
      <c r="X41" s="81">
        <v>582756</v>
      </c>
      <c r="Y41" s="81">
        <v>-199876</v>
      </c>
      <c r="Z41" s="81">
        <v>382880</v>
      </c>
      <c r="AA41" s="81">
        <v>1998757</v>
      </c>
    </row>
    <row r="42" spans="1:27" ht="16.5" hidden="1" customHeight="1" x14ac:dyDescent="0.25">
      <c r="A42" s="80" t="s">
        <v>221</v>
      </c>
      <c r="B42" s="80" t="s">
        <v>222</v>
      </c>
      <c r="C42" s="80" t="s">
        <v>135</v>
      </c>
      <c r="D42" s="80" t="s">
        <v>223</v>
      </c>
      <c r="E42" s="80" t="s">
        <v>149</v>
      </c>
      <c r="F42" s="81">
        <v>283223236</v>
      </c>
      <c r="G42" s="82">
        <v>0</v>
      </c>
      <c r="H42" s="82">
        <v>0</v>
      </c>
      <c r="I42" s="82">
        <v>0</v>
      </c>
      <c r="J42" s="82">
        <v>0</v>
      </c>
      <c r="K42" s="81">
        <v>5958359</v>
      </c>
      <c r="L42" s="82">
        <v>0</v>
      </c>
      <c r="M42" s="81">
        <v>289181595</v>
      </c>
      <c r="N42" s="81">
        <v>241445707</v>
      </c>
      <c r="O42" s="81">
        <v>19429793</v>
      </c>
      <c r="P42" s="81">
        <v>260875500</v>
      </c>
      <c r="Q42" s="82">
        <v>0</v>
      </c>
      <c r="R42" s="81">
        <v>28306095</v>
      </c>
      <c r="S42" s="81">
        <v>241445707</v>
      </c>
      <c r="T42" s="81">
        <v>19429793</v>
      </c>
      <c r="U42" s="81">
        <v>260875500</v>
      </c>
      <c r="V42" s="81">
        <v>28306095</v>
      </c>
      <c r="W42" s="82">
        <v>0</v>
      </c>
      <c r="X42" s="82">
        <v>0</v>
      </c>
      <c r="Y42" s="82">
        <v>0</v>
      </c>
      <c r="Z42" s="82">
        <v>0</v>
      </c>
      <c r="AA42" s="81">
        <v>260875500</v>
      </c>
    </row>
    <row r="43" spans="1:27" ht="16.5" hidden="1" customHeight="1" x14ac:dyDescent="0.25">
      <c r="A43" s="80" t="s">
        <v>224</v>
      </c>
      <c r="B43" s="80" t="s">
        <v>225</v>
      </c>
      <c r="C43" s="80" t="s">
        <v>135</v>
      </c>
      <c r="D43" s="80" t="s">
        <v>226</v>
      </c>
      <c r="E43" s="80" t="s">
        <v>149</v>
      </c>
      <c r="F43" s="81">
        <v>81634894</v>
      </c>
      <c r="G43" s="82">
        <v>0</v>
      </c>
      <c r="H43" s="82">
        <v>0</v>
      </c>
      <c r="I43" s="82">
        <v>0</v>
      </c>
      <c r="J43" s="82">
        <v>0</v>
      </c>
      <c r="K43" s="81">
        <v>1594682</v>
      </c>
      <c r="L43" s="81">
        <v>9294117</v>
      </c>
      <c r="M43" s="81">
        <v>73935459</v>
      </c>
      <c r="N43" s="81">
        <v>6865659</v>
      </c>
      <c r="O43" s="81">
        <v>539680</v>
      </c>
      <c r="P43" s="81">
        <v>7405339</v>
      </c>
      <c r="Q43" s="82">
        <v>0</v>
      </c>
      <c r="R43" s="81">
        <v>66530120</v>
      </c>
      <c r="S43" s="81">
        <v>4996893</v>
      </c>
      <c r="T43" s="81">
        <v>539680</v>
      </c>
      <c r="U43" s="81">
        <v>5536573</v>
      </c>
      <c r="V43" s="81">
        <v>68398886</v>
      </c>
      <c r="W43" s="81">
        <v>1039369</v>
      </c>
      <c r="X43" s="81">
        <v>499689</v>
      </c>
      <c r="Y43" s="81">
        <v>39991</v>
      </c>
      <c r="Z43" s="81">
        <v>539680</v>
      </c>
      <c r="AA43" s="81">
        <v>4996893</v>
      </c>
    </row>
    <row r="44" spans="1:27" ht="16.5" hidden="1" customHeight="1" x14ac:dyDescent="0.25">
      <c r="A44" s="80" t="s">
        <v>227</v>
      </c>
      <c r="B44" s="80" t="s">
        <v>228</v>
      </c>
      <c r="C44" s="80" t="s">
        <v>135</v>
      </c>
      <c r="D44" s="80" t="s">
        <v>229</v>
      </c>
      <c r="E44" s="80" t="s">
        <v>149</v>
      </c>
      <c r="F44" s="81">
        <v>628275000</v>
      </c>
      <c r="G44" s="82">
        <v>0</v>
      </c>
      <c r="H44" s="82">
        <v>0</v>
      </c>
      <c r="I44" s="82">
        <v>0</v>
      </c>
      <c r="J44" s="82">
        <v>0</v>
      </c>
      <c r="K44" s="81">
        <v>25670520</v>
      </c>
      <c r="L44" s="82">
        <v>0</v>
      </c>
      <c r="M44" s="81">
        <v>653945520</v>
      </c>
      <c r="N44" s="81">
        <v>467370520</v>
      </c>
      <c r="O44" s="81">
        <v>3800000</v>
      </c>
      <c r="P44" s="81">
        <v>471170520</v>
      </c>
      <c r="Q44" s="82">
        <v>0</v>
      </c>
      <c r="R44" s="81">
        <v>182775000</v>
      </c>
      <c r="S44" s="81">
        <v>467370520</v>
      </c>
      <c r="T44" s="81">
        <v>3800000</v>
      </c>
      <c r="U44" s="81">
        <v>471170520</v>
      </c>
      <c r="V44" s="81">
        <v>182775000</v>
      </c>
      <c r="W44" s="81">
        <v>61272276</v>
      </c>
      <c r="X44" s="81">
        <v>9863330</v>
      </c>
      <c r="Y44" s="81">
        <v>51408946</v>
      </c>
      <c r="Z44" s="81">
        <v>61272276</v>
      </c>
      <c r="AA44" s="81">
        <v>409898244</v>
      </c>
    </row>
    <row r="45" spans="1:27" ht="16.5" customHeight="1" x14ac:dyDescent="0.25">
      <c r="A45" s="80" t="s">
        <v>133</v>
      </c>
      <c r="B45" s="95" t="s">
        <v>230</v>
      </c>
      <c r="C45" s="95" t="s">
        <v>135</v>
      </c>
      <c r="D45" s="95" t="s">
        <v>95</v>
      </c>
      <c r="E45" s="95" t="s">
        <v>133</v>
      </c>
      <c r="F45" s="96">
        <v>40000000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6">
        <v>40000000</v>
      </c>
      <c r="N45" s="97">
        <v>0</v>
      </c>
      <c r="O45" s="97">
        <v>0</v>
      </c>
      <c r="P45" s="97">
        <v>0</v>
      </c>
      <c r="Q45" s="82">
        <v>0</v>
      </c>
      <c r="R45" s="81">
        <v>40000000</v>
      </c>
      <c r="S45" s="82">
        <v>0</v>
      </c>
      <c r="T45" s="82">
        <v>0</v>
      </c>
      <c r="U45" s="82">
        <v>0</v>
      </c>
      <c r="V45" s="81">
        <v>40000000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</row>
    <row r="46" spans="1:27" ht="16.5" hidden="1" customHeight="1" x14ac:dyDescent="0.25">
      <c r="A46" s="80" t="s">
        <v>133</v>
      </c>
      <c r="B46" s="80" t="s">
        <v>231</v>
      </c>
      <c r="C46" s="80" t="s">
        <v>135</v>
      </c>
      <c r="D46" s="80" t="s">
        <v>232</v>
      </c>
      <c r="E46" s="80" t="s">
        <v>133</v>
      </c>
      <c r="F46" s="81">
        <v>40000000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1">
        <v>40000000</v>
      </c>
      <c r="N46" s="82">
        <v>0</v>
      </c>
      <c r="O46" s="82">
        <v>0</v>
      </c>
      <c r="P46" s="82">
        <v>0</v>
      </c>
      <c r="Q46" s="82">
        <v>0</v>
      </c>
      <c r="R46" s="81">
        <v>40000000</v>
      </c>
      <c r="S46" s="82">
        <v>0</v>
      </c>
      <c r="T46" s="82">
        <v>0</v>
      </c>
      <c r="U46" s="82">
        <v>0</v>
      </c>
      <c r="V46" s="81">
        <v>40000000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</row>
    <row r="47" spans="1:27" ht="16.5" hidden="1" customHeight="1" x14ac:dyDescent="0.25">
      <c r="A47" s="80" t="s">
        <v>133</v>
      </c>
      <c r="B47" s="80" t="s">
        <v>233</v>
      </c>
      <c r="C47" s="80" t="s">
        <v>135</v>
      </c>
      <c r="D47" s="80" t="s">
        <v>234</v>
      </c>
      <c r="E47" s="80" t="s">
        <v>133</v>
      </c>
      <c r="F47" s="81">
        <v>40000000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1">
        <v>40000000</v>
      </c>
      <c r="N47" s="82">
        <v>0</v>
      </c>
      <c r="O47" s="82">
        <v>0</v>
      </c>
      <c r="P47" s="82">
        <v>0</v>
      </c>
      <c r="Q47" s="82">
        <v>0</v>
      </c>
      <c r="R47" s="81">
        <v>40000000</v>
      </c>
      <c r="S47" s="82">
        <v>0</v>
      </c>
      <c r="T47" s="82">
        <v>0</v>
      </c>
      <c r="U47" s="82">
        <v>0</v>
      </c>
      <c r="V47" s="81">
        <v>40000000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</row>
    <row r="48" spans="1:27" ht="16.5" hidden="1" customHeight="1" x14ac:dyDescent="0.25">
      <c r="A48" s="80" t="s">
        <v>235</v>
      </c>
      <c r="B48" s="80" t="s">
        <v>236</v>
      </c>
      <c r="C48" s="80" t="s">
        <v>135</v>
      </c>
      <c r="D48" s="80" t="s">
        <v>237</v>
      </c>
      <c r="E48" s="80" t="s">
        <v>149</v>
      </c>
      <c r="F48" s="81">
        <v>40000000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1">
        <v>40000000</v>
      </c>
      <c r="N48" s="82">
        <v>0</v>
      </c>
      <c r="O48" s="82">
        <v>0</v>
      </c>
      <c r="P48" s="82">
        <v>0</v>
      </c>
      <c r="Q48" s="82">
        <v>0</v>
      </c>
      <c r="R48" s="81">
        <v>40000000</v>
      </c>
      <c r="S48" s="82">
        <v>0</v>
      </c>
      <c r="T48" s="82">
        <v>0</v>
      </c>
      <c r="U48" s="82">
        <v>0</v>
      </c>
      <c r="V48" s="81">
        <v>40000000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</row>
    <row r="49" spans="1:27" ht="16.5" customHeight="1" x14ac:dyDescent="0.25">
      <c r="A49" s="80" t="s">
        <v>133</v>
      </c>
      <c r="B49" s="95" t="s">
        <v>238</v>
      </c>
      <c r="C49" s="95" t="s">
        <v>135</v>
      </c>
      <c r="D49" s="95" t="s">
        <v>239</v>
      </c>
      <c r="E49" s="95" t="s">
        <v>133</v>
      </c>
      <c r="F49" s="96">
        <v>15321058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6">
        <v>15321058</v>
      </c>
      <c r="N49" s="96">
        <v>15321058</v>
      </c>
      <c r="O49" s="97">
        <v>0</v>
      </c>
      <c r="P49" s="96">
        <v>15321058</v>
      </c>
      <c r="Q49" s="82">
        <v>0</v>
      </c>
      <c r="R49" s="82">
        <v>0</v>
      </c>
      <c r="S49" s="81">
        <v>15321058</v>
      </c>
      <c r="T49" s="82">
        <v>0</v>
      </c>
      <c r="U49" s="81">
        <v>15321058</v>
      </c>
      <c r="V49" s="82">
        <v>0</v>
      </c>
      <c r="W49" s="81">
        <v>3830265</v>
      </c>
      <c r="X49" s="81">
        <v>2553510</v>
      </c>
      <c r="Y49" s="81">
        <v>1276755</v>
      </c>
      <c r="Z49" s="81">
        <v>3830265</v>
      </c>
      <c r="AA49" s="81">
        <v>11490793</v>
      </c>
    </row>
    <row r="50" spans="1:27" ht="16.5" customHeight="1" x14ac:dyDescent="0.25">
      <c r="A50" s="80" t="s">
        <v>133</v>
      </c>
      <c r="B50" s="80" t="s">
        <v>240</v>
      </c>
      <c r="C50" s="80" t="s">
        <v>135</v>
      </c>
      <c r="D50" s="80" t="s">
        <v>96</v>
      </c>
      <c r="E50" s="80" t="s">
        <v>133</v>
      </c>
      <c r="F50" s="81">
        <v>15321058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1">
        <v>15321058</v>
      </c>
      <c r="N50" s="81">
        <v>15321058</v>
      </c>
      <c r="O50" s="82">
        <v>0</v>
      </c>
      <c r="P50" s="81">
        <v>15321058</v>
      </c>
      <c r="Q50" s="82">
        <v>0</v>
      </c>
      <c r="R50" s="82">
        <v>0</v>
      </c>
      <c r="S50" s="81">
        <v>15321058</v>
      </c>
      <c r="T50" s="82">
        <v>0</v>
      </c>
      <c r="U50" s="81">
        <v>15321058</v>
      </c>
      <c r="V50" s="82">
        <v>0</v>
      </c>
      <c r="W50" s="81">
        <v>3830265</v>
      </c>
      <c r="X50" s="81">
        <v>2553510</v>
      </c>
      <c r="Y50" s="81">
        <v>1276755</v>
      </c>
      <c r="Z50" s="81">
        <v>3830265</v>
      </c>
      <c r="AA50" s="81">
        <v>11490793</v>
      </c>
    </row>
    <row r="51" spans="1:27" ht="16.5" customHeight="1" x14ac:dyDescent="0.25">
      <c r="A51" s="80" t="s">
        <v>241</v>
      </c>
      <c r="B51" s="80" t="s">
        <v>242</v>
      </c>
      <c r="C51" s="80" t="s">
        <v>135</v>
      </c>
      <c r="D51" s="80" t="s">
        <v>243</v>
      </c>
      <c r="E51" s="80" t="s">
        <v>149</v>
      </c>
      <c r="F51" s="81">
        <v>15321058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1">
        <v>15321058</v>
      </c>
      <c r="N51" s="81">
        <v>15321058</v>
      </c>
      <c r="O51" s="82">
        <v>0</v>
      </c>
      <c r="P51" s="81">
        <v>15321058</v>
      </c>
      <c r="Q51" s="82">
        <v>0</v>
      </c>
      <c r="R51" s="82">
        <v>0</v>
      </c>
      <c r="S51" s="81">
        <v>15321058</v>
      </c>
      <c r="T51" s="82">
        <v>0</v>
      </c>
      <c r="U51" s="81">
        <v>15321058</v>
      </c>
      <c r="V51" s="82">
        <v>0</v>
      </c>
      <c r="W51" s="81">
        <v>3830265</v>
      </c>
      <c r="X51" s="81">
        <v>2553510</v>
      </c>
      <c r="Y51" s="81">
        <v>1276755</v>
      </c>
      <c r="Z51" s="81">
        <v>3830265</v>
      </c>
      <c r="AA51" s="81">
        <v>11490793</v>
      </c>
    </row>
    <row r="52" spans="1:27" ht="16.5" customHeight="1" x14ac:dyDescent="0.25">
      <c r="A52" s="80" t="s">
        <v>133</v>
      </c>
      <c r="B52" s="80" t="s">
        <v>244</v>
      </c>
      <c r="C52" s="80" t="s">
        <v>135</v>
      </c>
      <c r="D52" s="80" t="s">
        <v>245</v>
      </c>
      <c r="E52" s="80" t="s">
        <v>133</v>
      </c>
      <c r="F52" s="81">
        <v>1441250000</v>
      </c>
      <c r="G52" s="82">
        <v>0</v>
      </c>
      <c r="H52" s="82">
        <v>0</v>
      </c>
      <c r="I52" s="82">
        <v>0</v>
      </c>
      <c r="J52" s="82">
        <v>0</v>
      </c>
      <c r="K52" s="81">
        <v>94434883</v>
      </c>
      <c r="L52" s="81">
        <v>70434883</v>
      </c>
      <c r="M52" s="81">
        <v>1465250000</v>
      </c>
      <c r="N52" s="81">
        <v>1260109117</v>
      </c>
      <c r="O52" s="81">
        <v>44249188</v>
      </c>
      <c r="P52" s="81">
        <v>1304358305</v>
      </c>
      <c r="Q52" s="82">
        <v>0</v>
      </c>
      <c r="R52" s="81">
        <v>160891695</v>
      </c>
      <c r="S52" s="81">
        <v>807300000</v>
      </c>
      <c r="T52" s="81">
        <v>470958305</v>
      </c>
      <c r="U52" s="81">
        <v>1278258305</v>
      </c>
      <c r="V52" s="81">
        <v>186991695</v>
      </c>
      <c r="W52" s="81">
        <v>12590851</v>
      </c>
      <c r="X52" s="82">
        <v>0</v>
      </c>
      <c r="Y52" s="81">
        <v>12590851</v>
      </c>
      <c r="Z52" s="81">
        <v>12590851</v>
      </c>
      <c r="AA52" s="81">
        <v>1265667454</v>
      </c>
    </row>
    <row r="53" spans="1:27" ht="16.5" customHeight="1" x14ac:dyDescent="0.25">
      <c r="A53" s="80" t="s">
        <v>133</v>
      </c>
      <c r="B53" s="80" t="s">
        <v>246</v>
      </c>
      <c r="C53" s="80" t="s">
        <v>135</v>
      </c>
      <c r="D53" s="80" t="s">
        <v>247</v>
      </c>
      <c r="E53" s="80" t="s">
        <v>133</v>
      </c>
      <c r="F53" s="81">
        <v>1441250000</v>
      </c>
      <c r="G53" s="82">
        <v>0</v>
      </c>
      <c r="H53" s="82">
        <v>0</v>
      </c>
      <c r="I53" s="82">
        <v>0</v>
      </c>
      <c r="J53" s="82">
        <v>0</v>
      </c>
      <c r="K53" s="81">
        <v>94434883</v>
      </c>
      <c r="L53" s="81">
        <v>70434883</v>
      </c>
      <c r="M53" s="81">
        <v>1465250000</v>
      </c>
      <c r="N53" s="81">
        <v>1260109117</v>
      </c>
      <c r="O53" s="81">
        <v>44249188</v>
      </c>
      <c r="P53" s="81">
        <v>1304358305</v>
      </c>
      <c r="Q53" s="82">
        <v>0</v>
      </c>
      <c r="R53" s="81">
        <v>160891695</v>
      </c>
      <c r="S53" s="81">
        <v>807300000</v>
      </c>
      <c r="T53" s="81">
        <v>470958305</v>
      </c>
      <c r="U53" s="81">
        <v>1278258305</v>
      </c>
      <c r="V53" s="81">
        <v>186991695</v>
      </c>
      <c r="W53" s="81">
        <v>12590851</v>
      </c>
      <c r="X53" s="82">
        <v>0</v>
      </c>
      <c r="Y53" s="81">
        <v>12590851</v>
      </c>
      <c r="Z53" s="81">
        <v>12590851</v>
      </c>
      <c r="AA53" s="81">
        <v>1265667454</v>
      </c>
    </row>
    <row r="54" spans="1:27" ht="16.5" hidden="1" customHeight="1" x14ac:dyDescent="0.25">
      <c r="A54" s="80" t="s">
        <v>133</v>
      </c>
      <c r="B54" s="80" t="s">
        <v>248</v>
      </c>
      <c r="C54" s="80" t="s">
        <v>135</v>
      </c>
      <c r="D54" s="80" t="s">
        <v>217</v>
      </c>
      <c r="E54" s="80" t="s">
        <v>133</v>
      </c>
      <c r="F54" s="81">
        <v>1441250000</v>
      </c>
      <c r="G54" s="82">
        <v>0</v>
      </c>
      <c r="H54" s="82">
        <v>0</v>
      </c>
      <c r="I54" s="82">
        <v>0</v>
      </c>
      <c r="J54" s="82">
        <v>0</v>
      </c>
      <c r="K54" s="81">
        <v>94434883</v>
      </c>
      <c r="L54" s="81">
        <v>70434883</v>
      </c>
      <c r="M54" s="81">
        <v>1465250000</v>
      </c>
      <c r="N54" s="81">
        <v>1260109117</v>
      </c>
      <c r="O54" s="81">
        <v>44249188</v>
      </c>
      <c r="P54" s="81">
        <v>1304358305</v>
      </c>
      <c r="Q54" s="82">
        <v>0</v>
      </c>
      <c r="R54" s="81">
        <v>160891695</v>
      </c>
      <c r="S54" s="81">
        <v>807300000</v>
      </c>
      <c r="T54" s="81">
        <v>470958305</v>
      </c>
      <c r="U54" s="81">
        <v>1278258305</v>
      </c>
      <c r="V54" s="81">
        <v>186991695</v>
      </c>
      <c r="W54" s="81">
        <v>12590851</v>
      </c>
      <c r="X54" s="82">
        <v>0</v>
      </c>
      <c r="Y54" s="81">
        <v>12590851</v>
      </c>
      <c r="Z54" s="81">
        <v>12590851</v>
      </c>
      <c r="AA54" s="81">
        <v>1265667454</v>
      </c>
    </row>
    <row r="55" spans="1:27" ht="36.75" customHeight="1" x14ac:dyDescent="0.25">
      <c r="A55" s="80" t="s">
        <v>249</v>
      </c>
      <c r="B55" s="80" t="s">
        <v>250</v>
      </c>
      <c r="C55" s="80" t="s">
        <v>135</v>
      </c>
      <c r="D55" s="88" t="s">
        <v>251</v>
      </c>
      <c r="E55" s="88" t="s">
        <v>149</v>
      </c>
      <c r="F55" s="89">
        <v>11781000</v>
      </c>
      <c r="G55" s="90">
        <v>0</v>
      </c>
      <c r="H55" s="90">
        <v>0</v>
      </c>
      <c r="I55" s="90">
        <v>0</v>
      </c>
      <c r="J55" s="90">
        <v>0</v>
      </c>
      <c r="K55" s="89">
        <v>69909883</v>
      </c>
      <c r="L55" s="90">
        <v>0</v>
      </c>
      <c r="M55" s="89">
        <v>81690883</v>
      </c>
      <c r="N55" s="89">
        <v>28000000</v>
      </c>
      <c r="O55" s="89">
        <v>26144188</v>
      </c>
      <c r="P55" s="89">
        <v>54144188</v>
      </c>
      <c r="Q55" s="82">
        <v>0</v>
      </c>
      <c r="R55" s="81">
        <v>27546695</v>
      </c>
      <c r="S55" s="82">
        <v>0</v>
      </c>
      <c r="T55" s="81">
        <v>28044188</v>
      </c>
      <c r="U55" s="81">
        <v>28044188</v>
      </c>
      <c r="V55" s="81">
        <v>53646695</v>
      </c>
      <c r="W55" s="81">
        <v>44188</v>
      </c>
      <c r="X55" s="82">
        <v>0</v>
      </c>
      <c r="Y55" s="81">
        <v>44188</v>
      </c>
      <c r="Z55" s="81">
        <v>44188</v>
      </c>
      <c r="AA55" s="81">
        <v>28000000</v>
      </c>
    </row>
    <row r="56" spans="1:27" ht="36.75" customHeight="1" x14ac:dyDescent="0.25">
      <c r="A56" s="80" t="s">
        <v>252</v>
      </c>
      <c r="B56" s="80" t="s">
        <v>253</v>
      </c>
      <c r="C56" s="80" t="s">
        <v>135</v>
      </c>
      <c r="D56" s="88" t="s">
        <v>254</v>
      </c>
      <c r="E56" s="88" t="s">
        <v>149</v>
      </c>
      <c r="F56" s="89">
        <v>51975000</v>
      </c>
      <c r="G56" s="90">
        <v>0</v>
      </c>
      <c r="H56" s="90">
        <v>0</v>
      </c>
      <c r="I56" s="90">
        <v>0</v>
      </c>
      <c r="J56" s="90">
        <v>0</v>
      </c>
      <c r="K56" s="89">
        <v>525000</v>
      </c>
      <c r="L56" s="90">
        <v>0</v>
      </c>
      <c r="M56" s="89">
        <v>52500000</v>
      </c>
      <c r="N56" s="89">
        <v>50000000</v>
      </c>
      <c r="O56" s="90">
        <v>0</v>
      </c>
      <c r="P56" s="89">
        <v>50000000</v>
      </c>
      <c r="Q56" s="82">
        <v>0</v>
      </c>
      <c r="R56" s="81">
        <v>2500000</v>
      </c>
      <c r="S56" s="82">
        <v>0</v>
      </c>
      <c r="T56" s="81">
        <v>50000000</v>
      </c>
      <c r="U56" s="81">
        <v>50000000</v>
      </c>
      <c r="V56" s="81">
        <v>2500000</v>
      </c>
      <c r="W56" s="81">
        <v>5000000</v>
      </c>
      <c r="X56" s="82">
        <v>0</v>
      </c>
      <c r="Y56" s="81">
        <v>5000000</v>
      </c>
      <c r="Z56" s="81">
        <v>5000000</v>
      </c>
      <c r="AA56" s="81">
        <v>45000000</v>
      </c>
    </row>
    <row r="57" spans="1:27" ht="36.75" customHeight="1" x14ac:dyDescent="0.25">
      <c r="A57" s="80" t="s">
        <v>255</v>
      </c>
      <c r="B57" s="80" t="s">
        <v>253</v>
      </c>
      <c r="C57" s="80" t="s">
        <v>135</v>
      </c>
      <c r="D57" s="88" t="s">
        <v>256</v>
      </c>
      <c r="E57" s="88" t="s">
        <v>257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89">
        <v>24000000</v>
      </c>
      <c r="L57" s="90">
        <v>0</v>
      </c>
      <c r="M57" s="89">
        <v>24000000</v>
      </c>
      <c r="N57" s="90">
        <v>0</v>
      </c>
      <c r="O57" s="89">
        <v>23205000</v>
      </c>
      <c r="P57" s="89">
        <v>23205000</v>
      </c>
      <c r="Q57" s="82">
        <v>0</v>
      </c>
      <c r="R57" s="81">
        <v>795000</v>
      </c>
      <c r="S57" s="82">
        <v>0</v>
      </c>
      <c r="T57" s="81">
        <v>23205000</v>
      </c>
      <c r="U57" s="81">
        <v>23205000</v>
      </c>
      <c r="V57" s="81">
        <v>795000</v>
      </c>
      <c r="W57" s="82">
        <v>0</v>
      </c>
      <c r="X57" s="82">
        <v>0</v>
      </c>
      <c r="Y57" s="82">
        <v>0</v>
      </c>
      <c r="Z57" s="82">
        <v>0</v>
      </c>
      <c r="AA57" s="81">
        <v>23205000</v>
      </c>
    </row>
    <row r="58" spans="1:27" ht="36.75" customHeight="1" x14ac:dyDescent="0.25">
      <c r="A58" s="80" t="s">
        <v>258</v>
      </c>
      <c r="B58" s="80" t="s">
        <v>253</v>
      </c>
      <c r="C58" s="80" t="s">
        <v>135</v>
      </c>
      <c r="D58" s="85" t="s">
        <v>259</v>
      </c>
      <c r="E58" s="85" t="s">
        <v>149</v>
      </c>
      <c r="F58" s="86">
        <v>330000000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6">
        <v>330000000</v>
      </c>
      <c r="N58" s="86">
        <v>330000000</v>
      </c>
      <c r="O58" s="87">
        <v>0</v>
      </c>
      <c r="P58" s="86">
        <v>330000000</v>
      </c>
      <c r="Q58" s="82">
        <v>0</v>
      </c>
      <c r="R58" s="82">
        <v>0</v>
      </c>
      <c r="S58" s="81">
        <v>330000000</v>
      </c>
      <c r="T58" s="82">
        <v>0</v>
      </c>
      <c r="U58" s="81">
        <v>330000000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1">
        <v>330000000</v>
      </c>
    </row>
    <row r="59" spans="1:27" ht="36.75" customHeight="1" x14ac:dyDescent="0.25">
      <c r="A59" s="80" t="s">
        <v>260</v>
      </c>
      <c r="B59" s="80" t="s">
        <v>261</v>
      </c>
      <c r="C59" s="80" t="s">
        <v>135</v>
      </c>
      <c r="D59" s="101" t="s">
        <v>262</v>
      </c>
      <c r="E59" s="101" t="s">
        <v>149</v>
      </c>
      <c r="F59" s="102">
        <v>155000000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2">
        <v>155000000</v>
      </c>
      <c r="N59" s="102">
        <v>150300000</v>
      </c>
      <c r="O59" s="103">
        <v>0</v>
      </c>
      <c r="P59" s="102">
        <v>150300000</v>
      </c>
      <c r="Q59" s="82">
        <v>0</v>
      </c>
      <c r="R59" s="81">
        <v>4700000</v>
      </c>
      <c r="S59" s="81">
        <v>118800000</v>
      </c>
      <c r="T59" s="81">
        <v>31500000</v>
      </c>
      <c r="U59" s="81">
        <v>150300000</v>
      </c>
      <c r="V59" s="81">
        <v>4700000</v>
      </c>
      <c r="W59" s="81">
        <v>4013332</v>
      </c>
      <c r="X59" s="82">
        <v>0</v>
      </c>
      <c r="Y59" s="81">
        <v>4013332</v>
      </c>
      <c r="Z59" s="81">
        <v>4013332</v>
      </c>
      <c r="AA59" s="81">
        <v>146286668</v>
      </c>
    </row>
    <row r="60" spans="1:27" ht="36.75" customHeight="1" x14ac:dyDescent="0.25">
      <c r="A60" s="80" t="s">
        <v>263</v>
      </c>
      <c r="B60" s="80" t="s">
        <v>261</v>
      </c>
      <c r="C60" s="80" t="s">
        <v>135</v>
      </c>
      <c r="D60" s="88" t="s">
        <v>264</v>
      </c>
      <c r="E60" s="88" t="s">
        <v>149</v>
      </c>
      <c r="F60" s="89">
        <v>802244000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89">
        <v>70434883</v>
      </c>
      <c r="M60" s="89">
        <v>731809117</v>
      </c>
      <c r="N60" s="89">
        <v>621809117</v>
      </c>
      <c r="O60" s="89">
        <v>-5100000</v>
      </c>
      <c r="P60" s="89">
        <v>616709117</v>
      </c>
      <c r="Q60" s="82">
        <v>0</v>
      </c>
      <c r="R60" s="81">
        <v>115100000</v>
      </c>
      <c r="S60" s="81">
        <v>278500000</v>
      </c>
      <c r="T60" s="81">
        <v>338209117</v>
      </c>
      <c r="U60" s="81">
        <v>616709117</v>
      </c>
      <c r="V60" s="81">
        <v>115100000</v>
      </c>
      <c r="W60" s="81">
        <v>3533331</v>
      </c>
      <c r="X60" s="82">
        <v>0</v>
      </c>
      <c r="Y60" s="81">
        <v>3533331</v>
      </c>
      <c r="Z60" s="81">
        <v>3533331</v>
      </c>
      <c r="AA60" s="81">
        <v>613175786</v>
      </c>
    </row>
    <row r="61" spans="1:27" ht="36.75" customHeight="1" x14ac:dyDescent="0.25">
      <c r="A61" s="80" t="s">
        <v>265</v>
      </c>
      <c r="B61" s="80" t="s">
        <v>261</v>
      </c>
      <c r="C61" s="80" t="s">
        <v>135</v>
      </c>
      <c r="D61" s="85" t="s">
        <v>266</v>
      </c>
      <c r="E61" s="85" t="s">
        <v>149</v>
      </c>
      <c r="F61" s="86">
        <v>80000000</v>
      </c>
      <c r="G61" s="87">
        <v>0</v>
      </c>
      <c r="H61" s="87">
        <v>0</v>
      </c>
      <c r="I61" s="87">
        <v>0</v>
      </c>
      <c r="J61" s="87">
        <v>0</v>
      </c>
      <c r="K61" s="87">
        <v>0</v>
      </c>
      <c r="L61" s="87">
        <v>0</v>
      </c>
      <c r="M61" s="86">
        <v>80000000</v>
      </c>
      <c r="N61" s="86">
        <v>80000000</v>
      </c>
      <c r="O61" s="87">
        <v>0</v>
      </c>
      <c r="P61" s="86">
        <v>80000000</v>
      </c>
      <c r="Q61" s="82">
        <v>0</v>
      </c>
      <c r="R61" s="82">
        <v>0</v>
      </c>
      <c r="S61" s="81">
        <v>80000000</v>
      </c>
      <c r="T61" s="82">
        <v>0</v>
      </c>
      <c r="U61" s="81">
        <v>80000000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1">
        <v>80000000</v>
      </c>
    </row>
    <row r="62" spans="1:27" ht="36.75" customHeight="1" x14ac:dyDescent="0.25">
      <c r="A62" s="80" t="s">
        <v>267</v>
      </c>
      <c r="B62" s="80" t="s">
        <v>261</v>
      </c>
      <c r="C62" s="80" t="s">
        <v>135</v>
      </c>
      <c r="D62" s="104" t="s">
        <v>268</v>
      </c>
      <c r="E62" s="104" t="s">
        <v>149</v>
      </c>
      <c r="F62" s="105">
        <v>10250000</v>
      </c>
      <c r="G62" s="106">
        <v>0</v>
      </c>
      <c r="H62" s="106">
        <v>0</v>
      </c>
      <c r="I62" s="106">
        <v>0</v>
      </c>
      <c r="J62" s="106">
        <v>0</v>
      </c>
      <c r="K62" s="106">
        <v>0</v>
      </c>
      <c r="L62" s="106">
        <v>0</v>
      </c>
      <c r="M62" s="105">
        <v>10250000</v>
      </c>
      <c r="N62" s="106">
        <v>0</v>
      </c>
      <c r="O62" s="106">
        <v>0</v>
      </c>
      <c r="P62" s="106">
        <v>0</v>
      </c>
      <c r="Q62" s="82">
        <v>0</v>
      </c>
      <c r="R62" s="81">
        <v>10250000</v>
      </c>
      <c r="S62" s="82">
        <v>0</v>
      </c>
      <c r="T62" s="82">
        <v>0</v>
      </c>
      <c r="U62" s="82">
        <v>0</v>
      </c>
      <c r="V62" s="81">
        <v>10250000</v>
      </c>
      <c r="W62" s="82">
        <v>0</v>
      </c>
      <c r="X62" s="82">
        <v>0</v>
      </c>
      <c r="Y62" s="82">
        <v>0</v>
      </c>
      <c r="Z62" s="82">
        <v>0</v>
      </c>
      <c r="AA62" s="82">
        <v>0</v>
      </c>
    </row>
    <row r="64" spans="1:27" ht="60" x14ac:dyDescent="0.25">
      <c r="D64" s="84" t="s">
        <v>269</v>
      </c>
      <c r="M64" s="93">
        <f>+M55</f>
        <v>81690883</v>
      </c>
      <c r="N64" s="93">
        <f t="shared" ref="N64:AA64" si="0">+N55</f>
        <v>28000000</v>
      </c>
      <c r="O64" s="93">
        <f t="shared" si="0"/>
        <v>26144188</v>
      </c>
      <c r="P64" s="93">
        <f t="shared" si="0"/>
        <v>54144188</v>
      </c>
      <c r="Q64" s="91">
        <f t="shared" si="0"/>
        <v>0</v>
      </c>
      <c r="R64" s="91">
        <f t="shared" si="0"/>
        <v>27546695</v>
      </c>
      <c r="S64" s="91">
        <f t="shared" si="0"/>
        <v>0</v>
      </c>
      <c r="T64" s="91">
        <f t="shared" si="0"/>
        <v>28044188</v>
      </c>
      <c r="U64" s="91">
        <f t="shared" si="0"/>
        <v>28044188</v>
      </c>
      <c r="V64" s="91">
        <f t="shared" si="0"/>
        <v>53646695</v>
      </c>
      <c r="W64" s="91">
        <f t="shared" si="0"/>
        <v>44188</v>
      </c>
      <c r="X64" s="91">
        <f t="shared" si="0"/>
        <v>0</v>
      </c>
      <c r="Y64" s="91">
        <f t="shared" si="0"/>
        <v>44188</v>
      </c>
      <c r="Z64" s="91">
        <f t="shared" si="0"/>
        <v>44188</v>
      </c>
      <c r="AA64" s="91">
        <f t="shared" si="0"/>
        <v>28000000</v>
      </c>
    </row>
    <row r="65" spans="4:16" ht="30" x14ac:dyDescent="0.25">
      <c r="D65" s="83" t="s">
        <v>99</v>
      </c>
      <c r="M65" s="93">
        <f>+SUM(M56:M58)</f>
        <v>406500000</v>
      </c>
      <c r="N65" s="93">
        <f t="shared" ref="N65:P65" si="1">+SUM(N56:N58)</f>
        <v>380000000</v>
      </c>
      <c r="O65" s="93">
        <f t="shared" si="1"/>
        <v>23205000</v>
      </c>
      <c r="P65" s="93">
        <f t="shared" si="1"/>
        <v>403205000</v>
      </c>
    </row>
    <row r="66" spans="4:16" x14ac:dyDescent="0.25">
      <c r="D66" s="77" t="s">
        <v>270</v>
      </c>
      <c r="M66" s="93">
        <f>+SUM(M59:M62)</f>
        <v>977059117</v>
      </c>
      <c r="N66" s="93">
        <f t="shared" ref="N66:P66" si="2">+SUM(N59:N62)</f>
        <v>852109117</v>
      </c>
      <c r="O66" s="93">
        <f t="shared" si="2"/>
        <v>-5100000</v>
      </c>
      <c r="P66" s="93">
        <f t="shared" si="2"/>
        <v>847009117</v>
      </c>
    </row>
    <row r="67" spans="4:16" x14ac:dyDescent="0.25">
      <c r="M67" s="92"/>
      <c r="N67" s="92"/>
      <c r="O67" s="92"/>
      <c r="P67" s="92"/>
    </row>
    <row r="68" spans="4:16" x14ac:dyDescent="0.25">
      <c r="D68" s="77" t="s">
        <v>306</v>
      </c>
      <c r="M68" s="91">
        <f>+M55+M56+M57+M60</f>
        <v>890000000</v>
      </c>
      <c r="P68" s="91">
        <f>+P55+P56+P57+P60</f>
        <v>744058305</v>
      </c>
    </row>
    <row r="69" spans="4:16" x14ac:dyDescent="0.25">
      <c r="D69" s="77" t="s">
        <v>307</v>
      </c>
      <c r="M69" s="91">
        <f>+M58+M61</f>
        <v>410000000</v>
      </c>
      <c r="P69" s="91">
        <f>+P58+P61</f>
        <v>410000000</v>
      </c>
    </row>
    <row r="70" spans="4:16" x14ac:dyDescent="0.25">
      <c r="D70" s="77" t="s">
        <v>308</v>
      </c>
      <c r="M70" s="91">
        <f>+M59</f>
        <v>155000000</v>
      </c>
      <c r="P70" s="91">
        <f>+P59</f>
        <v>150300000</v>
      </c>
    </row>
    <row r="71" spans="4:16" x14ac:dyDescent="0.25">
      <c r="D71" s="77" t="s">
        <v>309</v>
      </c>
      <c r="M71" s="91">
        <f>+M62</f>
        <v>10250000</v>
      </c>
      <c r="P71" s="91">
        <f>+P62</f>
        <v>0</v>
      </c>
    </row>
  </sheetData>
  <mergeCells count="6">
    <mergeCell ref="A6:AA6"/>
    <mergeCell ref="A1:AA1"/>
    <mergeCell ref="A2:AA2"/>
    <mergeCell ref="A3:AA3"/>
    <mergeCell ref="A4:AA4"/>
    <mergeCell ref="A5:AA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2021</vt:lpstr>
      <vt:lpstr>Recursos Gestionados</vt:lpstr>
      <vt:lpstr>Resu gastos</vt:lpstr>
      <vt:lpstr>Total Ingresos</vt:lpstr>
      <vt:lpstr>Total Gastos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2021-05-04T14:25:12Z</cp:lastPrinted>
  <dcterms:created xsi:type="dcterms:W3CDTF">2008-07-08T21:30:46Z</dcterms:created>
  <dcterms:modified xsi:type="dcterms:W3CDTF">2022-10-04T00:46:56Z</dcterms:modified>
</cp:coreProperties>
</file>