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3 - Marzo\"/>
    </mc:Choice>
  </mc:AlternateContent>
  <xr:revisionPtr revIDLastSave="0" documentId="8_{3D3DD54C-5114-4052-BD08-166A620E9D82}" xr6:coauthVersionLast="46" xr6:coauthVersionMax="46" xr10:uidLastSave="{00000000-0000-0000-0000-000000000000}"/>
  <bookViews>
    <workbookView xWindow="-108" yWindow="-108" windowWidth="23256" windowHeight="12576" xr2:uid="{2C4F9844-4437-44D9-85BB-DDF4F222101B}"/>
  </bookViews>
  <sheets>
    <sheet name="2021 (2)" sheetId="1" r:id="rId1"/>
  </sheets>
  <definedNames>
    <definedName name="_xlnm.Print_Area" localSheetId="0">'2021 (2)'!$A$1:$AB$32</definedName>
    <definedName name="_xlnm.Print_Titles" localSheetId="0">'2021 (2)'!$4:$5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S6" i="1"/>
  <c r="X6" i="1"/>
  <c r="Y6" i="1"/>
  <c r="M7" i="1"/>
  <c r="S7" i="1"/>
  <c r="X7" i="1"/>
  <c r="Y7" i="1"/>
  <c r="M8" i="1"/>
  <c r="S8" i="1"/>
  <c r="X8" i="1"/>
  <c r="Y8" i="1"/>
  <c r="M9" i="1"/>
  <c r="S9" i="1"/>
  <c r="X9" i="1"/>
  <c r="Y9" i="1"/>
  <c r="M10" i="1"/>
  <c r="S10" i="1"/>
  <c r="X10" i="1"/>
  <c r="Y10" i="1"/>
  <c r="M11" i="1"/>
  <c r="S11" i="1"/>
  <c r="X11" i="1"/>
  <c r="Y11" i="1"/>
  <c r="M12" i="1"/>
  <c r="S12" i="1"/>
  <c r="X12" i="1"/>
  <c r="Y12" i="1"/>
  <c r="M13" i="1"/>
  <c r="S13" i="1"/>
  <c r="X13" i="1"/>
  <c r="Y13" i="1"/>
  <c r="M14" i="1"/>
  <c r="S14" i="1"/>
  <c r="X14" i="1"/>
  <c r="Y14" i="1"/>
  <c r="M15" i="1"/>
  <c r="S15" i="1"/>
  <c r="X15" i="1"/>
  <c r="Y15" i="1"/>
  <c r="M17" i="1"/>
  <c r="S17" i="1"/>
  <c r="X17" i="1"/>
  <c r="Y17" i="1"/>
  <c r="M18" i="1"/>
  <c r="S18" i="1"/>
  <c r="X18" i="1"/>
  <c r="Y18" i="1"/>
  <c r="M19" i="1"/>
  <c r="S19" i="1"/>
  <c r="X19" i="1"/>
  <c r="Y19" i="1"/>
  <c r="M20" i="1"/>
  <c r="S20" i="1"/>
  <c r="X20" i="1"/>
  <c r="Y20" i="1"/>
  <c r="M21" i="1"/>
  <c r="S21" i="1"/>
  <c r="X21" i="1"/>
  <c r="Y21" i="1"/>
  <c r="M22" i="1"/>
  <c r="S22" i="1"/>
  <c r="X22" i="1"/>
  <c r="Y22" i="1"/>
  <c r="M23" i="1"/>
  <c r="S23" i="1"/>
  <c r="X23" i="1"/>
  <c r="Y23" i="1"/>
  <c r="M24" i="1"/>
  <c r="S24" i="1"/>
  <c r="X24" i="1"/>
  <c r="Y24" i="1"/>
  <c r="M25" i="1"/>
  <c r="S25" i="1"/>
  <c r="X25" i="1"/>
  <c r="Y25" i="1"/>
  <c r="M26" i="1"/>
  <c r="S26" i="1"/>
  <c r="X26" i="1"/>
  <c r="Y26" i="1"/>
  <c r="M28" i="1"/>
  <c r="S28" i="1"/>
  <c r="X28" i="1"/>
  <c r="Y28" i="1"/>
  <c r="M29" i="1"/>
  <c r="O30" i="1"/>
  <c r="S29" i="1"/>
  <c r="X29" i="1"/>
  <c r="Y29" i="1"/>
  <c r="M31" i="1"/>
  <c r="S31" i="1"/>
  <c r="X31" i="1"/>
  <c r="Y31" i="1"/>
  <c r="M32" i="1"/>
  <c r="O32" i="1"/>
  <c r="P32" i="1"/>
  <c r="Q32" i="1"/>
  <c r="R32" i="1"/>
  <c r="S32" i="1"/>
  <c r="T32" i="1"/>
  <c r="U32" i="1"/>
  <c r="V32" i="1"/>
  <c r="W32" i="1"/>
  <c r="X32" i="1"/>
  <c r="Y32" i="1"/>
  <c r="Z32" i="1"/>
</calcChain>
</file>

<file path=xl/sharedStrings.xml><?xml version="1.0" encoding="utf-8"?>
<sst xmlns="http://schemas.openxmlformats.org/spreadsheetml/2006/main" count="245" uniqueCount="116">
  <si>
    <t>TOTALES</t>
  </si>
  <si>
    <t>Néstor Rueda</t>
  </si>
  <si>
    <t>IMCT</t>
  </si>
  <si>
    <t>2.3.2.02.02.008  
2.3.2.02.02.009 </t>
  </si>
  <si>
    <t>FORTALECIMIENTO DEL BUREAU DE CONVENCIONES DE BUCARAMANGA</t>
  </si>
  <si>
    <t xml:space="preserve">Número de acciones de fortalecimiento al Bureau de Convenciones de Bucaramanga implementadas para promoción y posicionamiento de la ciudad y la región como destinos. </t>
  </si>
  <si>
    <t xml:space="preserve">Realizar 4 acciones de fortalecimiento al Bureau de Convenciones de Bucaramanga para promoción y posicionamiento de la ciudad y la región como destinos. </t>
  </si>
  <si>
    <t>Productividad Y Competitividad De Las Empresas Generadoras De Marca Ciudad</t>
  </si>
  <si>
    <t>Bga Nodo De Activación Turística</t>
  </si>
  <si>
    <t>BUCARAMANGA PRODUCTIVA Y COMPETITIVA: EMPRESAS INNOVADORAS, RESPONSABLES Y CONSCIENTES</t>
  </si>
  <si>
    <t>2.3.2.02.02.009</t>
  </si>
  <si>
    <t>POR DEFINIR</t>
  </si>
  <si>
    <t>IMPLEMENTACIÓN Y PUESTA EN MARCHA DE LAS ZONAS DE DESARROLLO TURÍSTICO PRIORITARIO (ZDTP) DE BUCARAMANGA</t>
  </si>
  <si>
    <t>Número de acciones implementadas para fortalecer la competitividad del sector turístico, impulsar la industria turística y las Zonas de Desarrollo Turístico Prioritario, enmarcadas en las líneas de Política Pública Sectorial.</t>
  </si>
  <si>
    <t>Implementar 10 acciones para fortalecer la competitividad del sector turístico, impulsar la industria turística y las Zonas de Desarrollo Turístico Prioritario, enmarcadas en las líneas de Política Pública Sectorial.</t>
  </si>
  <si>
    <t>DESARROLLO DE EVENTOS CULTURALES PARA FOMENTAR LA PROMOCIÓN Y LA COMPETITIVIDAD TURÍSTICA EN LA CIUDAD DE BUCARAMANGA</t>
  </si>
  <si>
    <t>Número de eventos culturales realizados  para fomentar la promoción y la competitividad turística del destino.</t>
  </si>
  <si>
    <t>Realizar 4 eventos culturales para fomentar la promoción y la competitividad turística del destino.</t>
  </si>
  <si>
    <t>Gestión Integral De Destino Y Fortalecimiento De La Oferta Turística De La Ciudad</t>
  </si>
  <si>
    <t>2.3.2.02.02.008</t>
  </si>
  <si>
    <t>Desarrollar 1 acción de promoción del turismo en Bucaramanga</t>
  </si>
  <si>
    <t>DIFUSIÓN Y PROMOCIÓN DE LA OFERTA TURÍSTICA DE LA CIUDAD DE BUCARAMANGA</t>
  </si>
  <si>
    <t>Número de acciones realizadas para fortalecer el reconocimiento, difusión y promoción turística y potenciar los puntos PITs.</t>
  </si>
  <si>
    <t>Realizar 20 acciones para fortalecer el reconocimiento, difusión y promoción turística y potenciar los puntos PITs.</t>
  </si>
  <si>
    <t>Porcentaje de avance de la ejecución del proyecto de adecuación, recuperación, modernización y/o dotación de la Biblioteca Gabriel Turbay.</t>
  </si>
  <si>
    <t>Ejecutar 1 proyecto de adecuación, recuperación, modernización y/o dotación de la Biblioteca Gabriel Turbay.</t>
  </si>
  <si>
    <t>Patrimonio Cultural: Circuitos Culturales Y Creativos Para Todos</t>
  </si>
  <si>
    <t>Vida Cultural Y Bienestar Creativo Sostenible</t>
  </si>
  <si>
    <t>BUCARAMANGA EQUITATIVA E INCLUYENTE: UNA CIUDAD DE BIENESTAR</t>
  </si>
  <si>
    <t>Número de agendas culturales, artísticas, educativas y deportivas creadas en el marco de celebración de los 400 años de la ciudad.</t>
  </si>
  <si>
    <t>Crear 1 agenda cultural, artística, educativa y deportiva en el marco de celebración de los 400 años de la ciudad.</t>
  </si>
  <si>
    <t>2.3.2.02.02.009  2.3.2.02.02.008</t>
  </si>
  <si>
    <t>Número de agendas de programación artística, cultural y creativas mantenidas que fortalezcan los circuitos artísticos y culturales.</t>
  </si>
  <si>
    <t>Mantener 1 agenda de programación artística, cultural y creativa que fortalezca los circuitos artísticos y culturales.</t>
  </si>
  <si>
    <t>2.3.2.02.02.009  
2.3.2.01.01.004.01.01.04  
2.3.2.02.01.003 
2.3.2.02.01.004  
2.3.2.02.02.008</t>
  </si>
  <si>
    <t>Desarrollar 14 acciones para el reconocimiento y apropiación social del patrimonio material e inmaterial</t>
  </si>
  <si>
    <t>FORTALECIMIENTO Y CONSOLIDACIÓN DE ACCIONES PARA LA CONSERVACIÓN Y SALVAGUARDA DE PATRIMONIO CULTURAL MATERIAL E INMATERIAL EN EL MUNICIPIO DE BUCARAMANGA</t>
  </si>
  <si>
    <t>Número de acciones de restauración, conservación, recuperación, mantenimiento, apropiación, promoción y/o difusión del patrimonio cultural material mueble e inmueble e inmaterial realizados.</t>
  </si>
  <si>
    <t>Realizar 14 acciones de restauración, conservación, recuperación, mantenimiento, apropiación, promoción y/o difusión del patrimonio cultural material mueble e inmueble e inmaterial.</t>
  </si>
  <si>
    <t>Número de Bienes de Interés Cultural Patrimonial adquiridos.</t>
  </si>
  <si>
    <t>Adquirir 1 Bien de Interés Cultural Patrimonial.</t>
  </si>
  <si>
    <t>Número de Planes Decenales de Cultura y Turismo formulados e implementados.</t>
  </si>
  <si>
    <t>Formular e implementar 1 Plan Decenal de Cultura y Turismo.</t>
  </si>
  <si>
    <t>Arte, Cultura Y Creatividad Para La Transformación Social</t>
  </si>
  <si>
    <t>Número de acciones de fortalecimiento realizadas al Consejo Municipal de Cultura y de Turismo.</t>
  </si>
  <si>
    <t>Realizar 3 acciones de fortalecimiento al Consejo Municipal de Cultura y de Turismo.</t>
  </si>
  <si>
    <t>2.3.2.02.02.008  2.3.2.01.01.003.05.02  2.3.2.02.01.003  2.3.2.02.01.004 2.3.2.02.02.007 </t>
  </si>
  <si>
    <t>Implementar y mantener 1 centro de acceso a la información, observación y aceleración para fomento del desarrollo artístico, creativo y de gestión cultural.</t>
  </si>
  <si>
    <t>MEJORAMIENTO EN LA OPERACIÓN DE LA EMISORA LUIS CARLOS GALÁN SARMIENTO DE LA CIUDAD DE BUCARAMANGA</t>
  </si>
  <si>
    <t>Número de Emisoras Culturales Luis Carlos Galán Sarmiento - La Cultural 100.7 en funcionamiento.</t>
  </si>
  <si>
    <t>Mantener en funcionamiento la Emisora Cultural Luis Carlos Galán Sarmiento - La Cultural 100.7.</t>
  </si>
  <si>
    <t>Número de plataformas digitales de comunicación y difusión artística y cultural mantenidas.</t>
  </si>
  <si>
    <t>Mantener 1 plataforma digital de comunicación y difusión artística y cultural.</t>
  </si>
  <si>
    <t>Fortalecer las competencias digitales de (8.000) artistas y creadores.</t>
  </si>
  <si>
    <t>FORTALECIMIENTO DEL CENTRO DE ACCESO A LA INFORMACIÓN (IAC) DEL IMCT DE BUCARAMANGA</t>
  </si>
  <si>
    <t>Número de centros de acceso a la información, observación y aceleración implementados y mantenidos para fomento del desarrollo artístico, creativo y de gestión cultural.</t>
  </si>
  <si>
    <t>Número de iniciativas de innovación artística, cultural y creativa realizadas que contribuyan a fortalecer las cadenas de valor productivo de las artes.</t>
  </si>
  <si>
    <t>Realizar 3 iniciativas de innovación artística, cultural y creativa que contribuyan a fortalecer las cadenas de valor productivo de las artes.</t>
  </si>
  <si>
    <t>2.3.2.02.02.008  2.3.2.02.02.009</t>
  </si>
  <si>
    <t>Número de convocatorias de fomento a la creación, circulación investigación, formación, distribución y/o comercialización artística, cultural y de gestión cutlural para los artistas y gestores culturales locales realizadas.</t>
  </si>
  <si>
    <t>Realizar 16 convocatorias de fomento a la creación, circulación, investigación, formación, distribución y/o comercialización artística, cultural, creativa y de gestión cultural para los artistas y gestores culturales locales.</t>
  </si>
  <si>
    <t>FORTALECIMIENTO DE LAS DIFERENTES ÁREAS ARTÍSTICAS Y CULTURALES EN LAS LÍNEAS DE CREACIÓN, CIRCULACIÓN, INVESTIGACIÓN, FORMACIÓN, DISTRIBUCIÓN O COMERCIALIZACIÓN PARA LOS ARTISTAS Y GESTORES CULTURALES LOCALES EN BUCARAMANGA.</t>
  </si>
  <si>
    <t>Número de proyectos desarrollados para fortalecimiento a modelos de gestión artística, cultural o de la industria creativa.</t>
  </si>
  <si>
    <t>Desarrollar 4 proyectos para fortalecimiento a modelos de gestión artística, cultural o de la industria creativa.</t>
  </si>
  <si>
    <t>2.3.2.02.02.009  2.3.2.02.01.003</t>
  </si>
  <si>
    <t>Número de talleres de lectura, escritura y oralidad realizados con niñas, niños y adolescentes en concordancia con el  plan nacional de lectura, escritura y la política nacional de lectura y bibliotecas.</t>
  </si>
  <si>
    <t>Realizar 200 talleres de lectura, escritura y oralidad con niñas, niños y adolescentes en concordancia con el  plan nacional de lectura, escritura y la política nacional de lectura y bibliotecas.</t>
  </si>
  <si>
    <t>2.3.2.02.02.009 2.3.2.02.01.002 2.3.2.02.01.003  2.3.2.02.02.008</t>
  </si>
  <si>
    <t>Atender a 200.000 usuarios con servicios bibliotecarios en la Biblioteca Gabriel Turbay</t>
  </si>
  <si>
    <t>FORTALECIMIENTO DE LOS PROCESOS Y PROGRAMAS QUE DESARROLLA LA BIBLIOTECA PÚBLICA GABRIEL TURBAY Y SU RED DE BIBLIOTECAS PARA LA PRESTACIÓN DEL SERVICIO EN LA CIUDAD DE BUCARAMANGA</t>
  </si>
  <si>
    <t>Número de redes municipales de bibliotecas mantenidas que incorporen a la Biblioteca Pública Gabriel Turbay.</t>
  </si>
  <si>
    <t>Mantener 1 red municipal de bibliotecas que incorpore a la Biblioteca Pública Gabriel Turbay.</t>
  </si>
  <si>
    <t>Número de iniciativas de cultura ciudadana realizadas.</t>
  </si>
  <si>
    <t>Realizar 4 iniciativas de cultura ciudadana.</t>
  </si>
  <si>
    <t>Número de iniciativas artísticas y culturales enmarcadas en el Plan Integral Zonal realizadas.</t>
  </si>
  <si>
    <t>Realizar 2 iniciativas artísticas y culturales enmarcadas en el Plan Integral Zonal.</t>
  </si>
  <si>
    <t>Número de iniciativas de formación artística en extensión implementadas y mantenidas para atención de población desde la primera infancia con enfoque diferencial y/o terapéutico.</t>
  </si>
  <si>
    <t>Implementar y mantener 4 iniciativas de formación artística en extensión para atención de población desde la primera infancia con enfoque diferencial y/o terapéutico.</t>
  </si>
  <si>
    <t>2.3.2.02.01.003 2.3.2.02.02.008 2.3.2.02.02.005  2.3.2.01.01.003.02.08 2.3.2.01.01.004.01.02 2.3.2.02.01.004 2.3.2.02.02.008</t>
  </si>
  <si>
    <t>Brindar acceso a 1.500 personas a formación artística</t>
  </si>
  <si>
    <t>FORMACION EN ARTES Y OFICIOS PARA EL DESARROLLO SOCIAL, ARTISTICO Y CREATIVO DE LOS CIUDADANOS DE BUCARAMANGA</t>
  </si>
  <si>
    <t>Número de Escuelas Municipales de Artes y Oficios mantenidas.</t>
  </si>
  <si>
    <t>Mantener la Escuela Municipal de Artes y Oficios en el Municipio.</t>
  </si>
  <si>
    <t>Responsable</t>
  </si>
  <si>
    <t>Dependencia</t>
  </si>
  <si>
    <t>TOTAL EJECUTADOS</t>
  </si>
  <si>
    <t>OTROS</t>
  </si>
  <si>
    <t>SGR</t>
  </si>
  <si>
    <t>SGP</t>
  </si>
  <si>
    <t>RECURSOS PROPIOS</t>
  </si>
  <si>
    <t>TOTAL PROGRAMADO</t>
  </si>
  <si>
    <t>Rubro</t>
  </si>
  <si>
    <t>AVANCE</t>
  </si>
  <si>
    <t>Meta ejecutada</t>
  </si>
  <si>
    <t>Meta programada</t>
  </si>
  <si>
    <t>Fecha de terminación</t>
  </si>
  <si>
    <t>Fecha inicio</t>
  </si>
  <si>
    <t>Actividades</t>
  </si>
  <si>
    <t>Nombre del Proyecto</t>
  </si>
  <si>
    <t>Código BPIM</t>
  </si>
  <si>
    <t>Indicador de producto</t>
  </si>
  <si>
    <t>Meta PDM</t>
  </si>
  <si>
    <t xml:space="preserve">Programa </t>
  </si>
  <si>
    <t>Componente</t>
  </si>
  <si>
    <t>Línea estratégica</t>
  </si>
  <si>
    <t>RESPONSABLES</t>
  </si>
  <si>
    <t>RECURSOS GESTIONADOS</t>
  </si>
  <si>
    <t>EJECUCIÓN PPTAL</t>
  </si>
  <si>
    <t>RECURSOS EJECUTADOS</t>
  </si>
  <si>
    <t>RECURSOS PROGRAMADOS</t>
  </si>
  <si>
    <t>CUMPLIMIENTO DE META</t>
  </si>
  <si>
    <t>PROYECTOS DE INVERSIÓN</t>
  </si>
  <si>
    <t>PDM 2020-2023</t>
  </si>
  <si>
    <t>VIGENCIA 2021</t>
  </si>
  <si>
    <t>PLAN DE ACCIÓN
INSTITUTO MUNICIPAL DE CULTURA Y TURISMO DE BUCARAMANGA</t>
  </si>
  <si>
    <t>FECHA DE CORTE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</si>
</sst>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_(* #,##0_);_(* \(#,##0\);_(* &quot;-&quot;??_);_(@_)"/>
    <numFmt numFmtId="167" formatCode="&quot;$&quot;\ #,##0"/>
  </numFmts>
  <fonts count="1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12"/>
      <color rgb="FF00B050"/>
      <name val="Arial"/>
      <family val="2"/>
    </font>
    <font>
      <sz val="12"/>
      <color rgb="FFFF714F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justify"/>
    </xf>
    <xf numFmtId="164" fontId="2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165" fontId="2" fillId="0" borderId="0" xfId="0" applyNumberFormat="1" applyFont="1"/>
    <xf numFmtId="166" fontId="0" fillId="0" borderId="0" xfId="1" applyNumberFormat="1" applyFont="1"/>
    <xf numFmtId="164" fontId="2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165" fontId="5" fillId="2" borderId="3" xfId="2" applyNumberFormat="1" applyFont="1" applyFill="1" applyBorder="1" applyAlignment="1">
      <alignment vertical="center"/>
    </xf>
    <xf numFmtId="9" fontId="5" fillId="2" borderId="2" xfId="3" applyFont="1" applyFill="1" applyBorder="1" applyAlignment="1">
      <alignment horizontal="center" vertical="center" wrapText="1"/>
    </xf>
    <xf numFmtId="165" fontId="6" fillId="2" borderId="3" xfId="2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9" fontId="5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2" fillId="2" borderId="4" xfId="0" applyFont="1" applyFill="1" applyBorder="1"/>
    <xf numFmtId="0" fontId="2" fillId="2" borderId="2" xfId="0" applyFont="1" applyFill="1" applyBorder="1"/>
    <xf numFmtId="0" fontId="2" fillId="2" borderId="5" xfId="0" applyFont="1" applyFill="1" applyBorder="1" applyAlignment="1">
      <alignment horizontal="justify"/>
    </xf>
    <xf numFmtId="0" fontId="2" fillId="2" borderId="4" xfId="0" applyFont="1" applyFill="1" applyBorder="1" applyAlignment="1">
      <alignment horizontal="justify"/>
    </xf>
    <xf numFmtId="0" fontId="2" fillId="2" borderId="2" xfId="0" applyFont="1" applyFill="1" applyBorder="1" applyAlignment="1">
      <alignment horizontal="justify"/>
    </xf>
    <xf numFmtId="0" fontId="7" fillId="0" borderId="3" xfId="0" applyFont="1" applyBorder="1" applyAlignment="1">
      <alignment horizontal="center" vertical="center" wrapText="1"/>
    </xf>
    <xf numFmtId="167" fontId="6" fillId="0" borderId="3" xfId="0" applyNumberFormat="1" applyFont="1" applyBorder="1" applyAlignment="1">
      <alignment horizontal="center" vertical="center" wrapText="1"/>
    </xf>
    <xf numFmtId="9" fontId="7" fillId="0" borderId="3" xfId="3" applyFont="1" applyFill="1" applyBorder="1" applyAlignment="1">
      <alignment horizontal="center" vertical="center" wrapText="1"/>
    </xf>
    <xf numFmtId="165" fontId="7" fillId="3" borderId="3" xfId="2" applyNumberFormat="1" applyFont="1" applyFill="1" applyBorder="1" applyAlignment="1">
      <alignment horizontal="center" vertical="center" wrapText="1"/>
    </xf>
    <xf numFmtId="165" fontId="6" fillId="0" borderId="3" xfId="2" applyNumberFormat="1" applyFont="1" applyFill="1" applyBorder="1" applyAlignment="1">
      <alignment horizontal="center" vertical="center" wrapText="1"/>
    </xf>
    <xf numFmtId="165" fontId="7" fillId="0" borderId="3" xfId="2" applyNumberFormat="1" applyFont="1" applyFill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justify" vertical="center" wrapText="1"/>
    </xf>
    <xf numFmtId="9" fontId="2" fillId="0" borderId="3" xfId="0" applyNumberFormat="1" applyFont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justify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8" fillId="3" borderId="2" xfId="0" applyFont="1" applyFill="1" applyBorder="1" applyAlignment="1">
      <alignment horizontal="justify" vertical="center" wrapText="1"/>
    </xf>
    <xf numFmtId="0" fontId="7" fillId="0" borderId="6" xfId="0" applyFont="1" applyBorder="1" applyAlignment="1">
      <alignment horizontal="center" vertical="center" wrapText="1"/>
    </xf>
    <xf numFmtId="167" fontId="6" fillId="0" borderId="6" xfId="0" applyNumberFormat="1" applyFont="1" applyBorder="1" applyAlignment="1">
      <alignment horizontal="center" vertical="center" wrapText="1"/>
    </xf>
    <xf numFmtId="9" fontId="7" fillId="0" borderId="6" xfId="3" applyFont="1" applyFill="1" applyBorder="1" applyAlignment="1">
      <alignment horizontal="center" vertical="center" wrapText="1"/>
    </xf>
    <xf numFmtId="165" fontId="7" fillId="3" borderId="6" xfId="2" applyNumberFormat="1" applyFont="1" applyFill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8" fillId="3" borderId="6" xfId="0" applyFont="1" applyFill="1" applyBorder="1" applyAlignment="1">
      <alignment horizontal="justify" vertical="center" wrapText="1"/>
    </xf>
    <xf numFmtId="0" fontId="7" fillId="0" borderId="7" xfId="0" applyFont="1" applyBorder="1" applyAlignment="1">
      <alignment horizontal="center" vertical="center" wrapText="1"/>
    </xf>
    <xf numFmtId="167" fontId="6" fillId="0" borderId="7" xfId="0" applyNumberFormat="1" applyFont="1" applyBorder="1" applyAlignment="1">
      <alignment horizontal="center" vertical="center" wrapText="1"/>
    </xf>
    <xf numFmtId="9" fontId="7" fillId="0" borderId="7" xfId="3" applyFont="1" applyFill="1" applyBorder="1" applyAlignment="1">
      <alignment horizontal="center" vertical="center" wrapText="1"/>
    </xf>
    <xf numFmtId="165" fontId="7" fillId="3" borderId="7" xfId="2" applyNumberFormat="1" applyFont="1" applyFill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justify" vertical="center" wrapText="1"/>
    </xf>
    <xf numFmtId="0" fontId="8" fillId="3" borderId="7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9" fontId="3" fillId="3" borderId="3" xfId="0" applyNumberFormat="1" applyFont="1" applyFill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justify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9" fontId="7" fillId="0" borderId="3" xfId="0" applyNumberFormat="1" applyFont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1" fontId="8" fillId="0" borderId="8" xfId="0" applyNumberFormat="1" applyFont="1" applyBorder="1" applyAlignment="1">
      <alignment horizontal="center" vertical="center" wrapText="1"/>
    </xf>
    <xf numFmtId="165" fontId="9" fillId="0" borderId="3" xfId="2" applyNumberFormat="1" applyFont="1" applyFill="1" applyBorder="1" applyAlignment="1">
      <alignment horizontal="center" vertical="center" wrapText="1"/>
    </xf>
    <xf numFmtId="9" fontId="7" fillId="5" borderId="3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165" fontId="8" fillId="0" borderId="3" xfId="2" applyNumberFormat="1" applyFont="1" applyFill="1" applyBorder="1" applyAlignment="1">
      <alignment horizontal="center" vertical="center" wrapText="1"/>
    </xf>
    <xf numFmtId="0" fontId="10" fillId="0" borderId="0" xfId="0" applyFont="1"/>
    <xf numFmtId="167" fontId="8" fillId="0" borderId="3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0" fontId="8" fillId="4" borderId="6" xfId="0" applyFont="1" applyFill="1" applyBorder="1" applyAlignment="1">
      <alignment horizontal="justify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0" fontId="8" fillId="4" borderId="8" xfId="0" applyFont="1" applyFill="1" applyBorder="1" applyAlignment="1">
      <alignment horizontal="justify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11" fillId="0" borderId="0" xfId="0" applyFont="1"/>
    <xf numFmtId="1" fontId="8" fillId="0" borderId="6" xfId="0" applyNumberFormat="1" applyFont="1" applyBorder="1" applyAlignment="1">
      <alignment horizontal="justify" vertical="center" wrapText="1"/>
    </xf>
    <xf numFmtId="1" fontId="8" fillId="0" borderId="7" xfId="0" applyNumberFormat="1" applyFont="1" applyBorder="1" applyAlignment="1">
      <alignment horizontal="justify" vertical="center" wrapText="1"/>
    </xf>
    <xf numFmtId="0" fontId="9" fillId="0" borderId="0" xfId="0" applyFont="1"/>
    <xf numFmtId="167" fontId="12" fillId="0" borderId="3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justify"/>
    </xf>
    <xf numFmtId="16" fontId="2" fillId="0" borderId="0" xfId="0" applyNumberFormat="1" applyFont="1"/>
    <xf numFmtId="14" fontId="7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9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821531</xdr:colOff>
      <xdr:row>0</xdr:row>
      <xdr:rowOff>23811</xdr:rowOff>
    </xdr:from>
    <xdr:ext cx="1784465" cy="550546"/>
    <xdr:pic>
      <xdr:nvPicPr>
        <xdr:cNvPr id="2" name="Imagen 1">
          <a:extLst>
            <a:ext uri="{FF2B5EF4-FFF2-40B4-BE49-F238E27FC236}">
              <a16:creationId xmlns:a16="http://schemas.microsoft.com/office/drawing/2014/main" id="{3B5F8C8B-35C1-4688-BA12-14761AE84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2531" y="23811"/>
          <a:ext cx="1784465" cy="5505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5BAB3-2A22-4C43-9507-ECF6A4B59172}">
  <dimension ref="A1:AB38"/>
  <sheetViews>
    <sheetView showGridLines="0" tabSelected="1" zoomScale="50" zoomScaleNormal="50" zoomScaleSheetLayoutView="10" workbookViewId="0">
      <pane ySplit="5" topLeftCell="A6" activePane="bottomLeft" state="frozen"/>
      <selection activeCell="Q1" sqref="Q1"/>
      <selection pane="bottomLeft" activeCell="Z14" sqref="Z14"/>
    </sheetView>
  </sheetViews>
  <sheetFormatPr baseColWidth="10" defaultColWidth="11" defaultRowHeight="15" x14ac:dyDescent="0.25"/>
  <cols>
    <col min="1" max="1" width="19.19921875" style="2" customWidth="1"/>
    <col min="2" max="3" width="23" style="1" customWidth="1"/>
    <col min="4" max="5" width="35" style="2" customWidth="1"/>
    <col min="6" max="6" width="25.3984375" style="1" customWidth="1"/>
    <col min="7" max="7" width="37.8984375" style="1" customWidth="1"/>
    <col min="8" max="8" width="30.5" style="1" customWidth="1"/>
    <col min="9" max="10" width="15.296875" style="1" customWidth="1"/>
    <col min="11" max="12" width="18.19921875" style="1" customWidth="1"/>
    <col min="13" max="13" width="14.69921875" style="1" customWidth="1"/>
    <col min="14" max="14" width="27.59765625" style="1" customWidth="1"/>
    <col min="15" max="16" width="24.796875" style="1" customWidth="1"/>
    <col min="17" max="18" width="11.09765625" style="1" customWidth="1"/>
    <col min="19" max="21" width="24.796875" style="1" customWidth="1"/>
    <col min="22" max="22" width="9.59765625" style="1" customWidth="1"/>
    <col min="23" max="23" width="10.8984375" style="1" customWidth="1"/>
    <col min="24" max="24" width="24.796875" style="1" customWidth="1"/>
    <col min="25" max="25" width="16.5" style="1" customWidth="1"/>
    <col min="26" max="26" width="19.69921875" style="1" customWidth="1"/>
    <col min="27" max="27" width="16.19921875" style="1" customWidth="1"/>
    <col min="28" max="28" width="18.296875" style="1" customWidth="1"/>
    <col min="29" max="16384" width="11" style="1"/>
  </cols>
  <sheetData>
    <row r="1" spans="1:28" ht="24" customHeight="1" x14ac:dyDescent="0.25">
      <c r="A1" s="90" t="s">
        <v>115</v>
      </c>
      <c r="D1" s="110"/>
      <c r="F1" s="113" t="s">
        <v>114</v>
      </c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Y1" s="107" t="s">
        <v>113</v>
      </c>
      <c r="Z1" s="107"/>
    </row>
    <row r="2" spans="1:28" ht="15" customHeight="1" x14ac:dyDescent="0.25">
      <c r="A2" s="112">
        <v>44286</v>
      </c>
      <c r="B2" s="111"/>
      <c r="D2" s="110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X2" s="108"/>
      <c r="Y2" s="107"/>
      <c r="Z2" s="107"/>
    </row>
    <row r="3" spans="1:28" ht="15.6" x14ac:dyDescent="0.25"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X3" s="105"/>
      <c r="Y3" s="105"/>
      <c r="Z3" s="104"/>
    </row>
    <row r="4" spans="1:28" s="96" customFormat="1" ht="33.75" customHeight="1" x14ac:dyDescent="0.25">
      <c r="A4" s="102" t="s">
        <v>112</v>
      </c>
      <c r="B4" s="101"/>
      <c r="C4" s="101"/>
      <c r="D4" s="101"/>
      <c r="E4" s="101"/>
      <c r="F4" s="102" t="s">
        <v>111</v>
      </c>
      <c r="G4" s="101"/>
      <c r="H4" s="101"/>
      <c r="I4" s="101"/>
      <c r="J4" s="101"/>
      <c r="K4" s="103" t="s">
        <v>110</v>
      </c>
      <c r="L4" s="103"/>
      <c r="M4" s="103"/>
      <c r="N4" s="103" t="s">
        <v>109</v>
      </c>
      <c r="O4" s="103"/>
      <c r="P4" s="103"/>
      <c r="Q4" s="103"/>
      <c r="R4" s="103"/>
      <c r="S4" s="103"/>
      <c r="T4" s="102" t="s">
        <v>108</v>
      </c>
      <c r="U4" s="101"/>
      <c r="V4" s="101"/>
      <c r="W4" s="101"/>
      <c r="X4" s="100"/>
      <c r="Y4" s="99" t="s">
        <v>107</v>
      </c>
      <c r="Z4" s="98" t="s">
        <v>106</v>
      </c>
      <c r="AA4" s="97" t="s">
        <v>105</v>
      </c>
      <c r="AB4" s="97"/>
    </row>
    <row r="5" spans="1:28" ht="42" customHeight="1" x14ac:dyDescent="0.25">
      <c r="A5" s="93" t="s">
        <v>104</v>
      </c>
      <c r="B5" s="93" t="s">
        <v>103</v>
      </c>
      <c r="C5" s="93" t="s">
        <v>102</v>
      </c>
      <c r="D5" s="95" t="s">
        <v>101</v>
      </c>
      <c r="E5" s="94" t="s">
        <v>100</v>
      </c>
      <c r="F5" s="90" t="s">
        <v>99</v>
      </c>
      <c r="G5" s="90" t="s">
        <v>98</v>
      </c>
      <c r="H5" s="90" t="s">
        <v>97</v>
      </c>
      <c r="I5" s="90" t="s">
        <v>96</v>
      </c>
      <c r="J5" s="90" t="s">
        <v>95</v>
      </c>
      <c r="K5" s="90" t="s">
        <v>94</v>
      </c>
      <c r="L5" s="90" t="s">
        <v>93</v>
      </c>
      <c r="M5" s="90" t="s">
        <v>92</v>
      </c>
      <c r="N5" s="93" t="s">
        <v>91</v>
      </c>
      <c r="O5" s="90" t="s">
        <v>89</v>
      </c>
      <c r="P5" s="90" t="s">
        <v>88</v>
      </c>
      <c r="Q5" s="90" t="s">
        <v>87</v>
      </c>
      <c r="R5" s="90" t="s">
        <v>86</v>
      </c>
      <c r="S5" s="90" t="s">
        <v>90</v>
      </c>
      <c r="T5" s="90" t="s">
        <v>89</v>
      </c>
      <c r="U5" s="90" t="s">
        <v>88</v>
      </c>
      <c r="V5" s="90" t="s">
        <v>87</v>
      </c>
      <c r="W5" s="90" t="s">
        <v>86</v>
      </c>
      <c r="X5" s="90" t="s">
        <v>85</v>
      </c>
      <c r="Y5" s="92"/>
      <c r="Z5" s="91"/>
      <c r="AA5" s="90" t="s">
        <v>84</v>
      </c>
      <c r="AB5" s="90" t="s">
        <v>83</v>
      </c>
    </row>
    <row r="6" spans="1:28" s="88" customFormat="1" ht="114" customHeight="1" x14ac:dyDescent="0.25">
      <c r="A6" s="37" t="s">
        <v>28</v>
      </c>
      <c r="B6" s="37" t="s">
        <v>27</v>
      </c>
      <c r="C6" s="37" t="s">
        <v>43</v>
      </c>
      <c r="D6" s="38" t="s">
        <v>82</v>
      </c>
      <c r="E6" s="37" t="s">
        <v>81</v>
      </c>
      <c r="F6" s="75">
        <v>20200680010054</v>
      </c>
      <c r="G6" s="74" t="s">
        <v>80</v>
      </c>
      <c r="H6" s="73" t="s">
        <v>79</v>
      </c>
      <c r="I6" s="34">
        <v>44197</v>
      </c>
      <c r="J6" s="34">
        <v>44561</v>
      </c>
      <c r="K6" s="64">
        <v>1</v>
      </c>
      <c r="L6" s="63">
        <v>1</v>
      </c>
      <c r="M6" s="62">
        <f>IFERROR(IF(L6/K6&gt;100%,100%,L6/K6),"-")</f>
        <v>1</v>
      </c>
      <c r="N6" s="30" t="s">
        <v>78</v>
      </c>
      <c r="O6" s="29">
        <v>1729518000</v>
      </c>
      <c r="P6" s="29">
        <v>129683000</v>
      </c>
      <c r="Q6" s="29"/>
      <c r="R6" s="29"/>
      <c r="S6" s="27">
        <f>SUM(O6:R6)</f>
        <v>1859201000</v>
      </c>
      <c r="T6" s="29">
        <v>1279202332</v>
      </c>
      <c r="U6" s="29">
        <v>129483001</v>
      </c>
      <c r="V6" s="76"/>
      <c r="W6" s="76"/>
      <c r="X6" s="27">
        <f>SUM(T6:W6)</f>
        <v>1408685333</v>
      </c>
      <c r="Y6" s="26">
        <f>IFERROR(X6/S6,"-")</f>
        <v>0.75768318379777122</v>
      </c>
      <c r="Z6" s="78"/>
      <c r="AA6" s="24" t="s">
        <v>2</v>
      </c>
      <c r="AB6" s="24" t="s">
        <v>1</v>
      </c>
    </row>
    <row r="7" spans="1:28" s="88" customFormat="1" ht="126" customHeight="1" x14ac:dyDescent="0.25">
      <c r="A7" s="37" t="s">
        <v>28</v>
      </c>
      <c r="B7" s="37" t="s">
        <v>27</v>
      </c>
      <c r="C7" s="37" t="s">
        <v>43</v>
      </c>
      <c r="D7" s="38" t="s">
        <v>77</v>
      </c>
      <c r="E7" s="37" t="s">
        <v>76</v>
      </c>
      <c r="F7" s="70"/>
      <c r="G7" s="69"/>
      <c r="H7" s="68"/>
      <c r="I7" s="34">
        <v>44197</v>
      </c>
      <c r="J7" s="34">
        <v>44561</v>
      </c>
      <c r="K7" s="64">
        <v>1</v>
      </c>
      <c r="L7" s="63">
        <v>1</v>
      </c>
      <c r="M7" s="62">
        <f>IFERROR(IF(L7/K7&gt;100%,100%,L7/K7),"-")</f>
        <v>1</v>
      </c>
      <c r="N7" s="30" t="s">
        <v>19</v>
      </c>
      <c r="O7" s="29"/>
      <c r="P7" s="29">
        <v>100000000</v>
      </c>
      <c r="Q7" s="29"/>
      <c r="R7" s="29"/>
      <c r="S7" s="27">
        <f>SUM(O7:R7)</f>
        <v>100000000</v>
      </c>
      <c r="T7" s="29"/>
      <c r="U7" s="29">
        <v>93435999</v>
      </c>
      <c r="V7" s="76"/>
      <c r="W7" s="76"/>
      <c r="X7" s="27">
        <f>SUM(T7:W7)</f>
        <v>93435999</v>
      </c>
      <c r="Y7" s="26">
        <f>IFERROR(X7/S7,"-")</f>
        <v>0.93435999000000003</v>
      </c>
      <c r="Z7" s="78"/>
      <c r="AA7" s="24" t="s">
        <v>2</v>
      </c>
      <c r="AB7" s="24" t="s">
        <v>1</v>
      </c>
    </row>
    <row r="8" spans="1:28" s="88" customFormat="1" ht="120" customHeight="1" x14ac:dyDescent="0.25">
      <c r="A8" s="37" t="s">
        <v>28</v>
      </c>
      <c r="B8" s="37" t="s">
        <v>27</v>
      </c>
      <c r="C8" s="37" t="s">
        <v>43</v>
      </c>
      <c r="D8" s="38" t="s">
        <v>75</v>
      </c>
      <c r="E8" s="37" t="s">
        <v>74</v>
      </c>
      <c r="F8" s="67"/>
      <c r="G8" s="66"/>
      <c r="H8" s="65"/>
      <c r="I8" s="34">
        <v>44197</v>
      </c>
      <c r="J8" s="34">
        <v>44561</v>
      </c>
      <c r="K8" s="64">
        <v>1</v>
      </c>
      <c r="L8" s="63">
        <v>1</v>
      </c>
      <c r="M8" s="62">
        <f>IFERROR(IF(L8/K8&gt;100%,100%,L8/K8),"-")</f>
        <v>1</v>
      </c>
      <c r="N8" s="30" t="s">
        <v>10</v>
      </c>
      <c r="O8" s="29">
        <v>100000000</v>
      </c>
      <c r="P8" s="29"/>
      <c r="Q8" s="29"/>
      <c r="R8" s="29"/>
      <c r="S8" s="27">
        <f>SUM(O8:R8)</f>
        <v>100000000</v>
      </c>
      <c r="T8" s="29">
        <v>80042666</v>
      </c>
      <c r="U8" s="76"/>
      <c r="V8" s="76"/>
      <c r="W8" s="76"/>
      <c r="X8" s="27">
        <f>SUM(T8:W8)</f>
        <v>80042666</v>
      </c>
      <c r="Y8" s="26">
        <f>IFERROR(X8/S8,"-")</f>
        <v>0.80042665999999996</v>
      </c>
      <c r="Z8" s="89"/>
      <c r="AA8" s="24" t="s">
        <v>2</v>
      </c>
      <c r="AB8" s="24" t="s">
        <v>1</v>
      </c>
    </row>
    <row r="9" spans="1:28" ht="78.75" customHeight="1" x14ac:dyDescent="0.25">
      <c r="A9" s="37" t="s">
        <v>28</v>
      </c>
      <c r="B9" s="37" t="s">
        <v>27</v>
      </c>
      <c r="C9" s="37" t="s">
        <v>43</v>
      </c>
      <c r="D9" s="38" t="s">
        <v>73</v>
      </c>
      <c r="E9" s="37" t="s">
        <v>72</v>
      </c>
      <c r="F9" s="61"/>
      <c r="G9" s="60"/>
      <c r="H9" s="30"/>
      <c r="I9" s="34">
        <v>44197</v>
      </c>
      <c r="J9" s="34">
        <v>44561</v>
      </c>
      <c r="K9" s="33">
        <v>1</v>
      </c>
      <c r="L9" s="32">
        <v>0</v>
      </c>
      <c r="M9" s="31">
        <f>IFERROR(IF(L9/K9&gt;100%,100%,L9/K9),"-")</f>
        <v>0</v>
      </c>
      <c r="N9" s="30" t="s">
        <v>10</v>
      </c>
      <c r="O9" s="29">
        <v>292000000</v>
      </c>
      <c r="P9" s="29"/>
      <c r="Q9" s="29"/>
      <c r="R9" s="29"/>
      <c r="S9" s="27">
        <f>SUM(O9:R9)</f>
        <v>292000000</v>
      </c>
      <c r="T9" s="29"/>
      <c r="U9" s="28"/>
      <c r="V9" s="28"/>
      <c r="W9" s="28"/>
      <c r="X9" s="27">
        <f>SUM(T9:W9)</f>
        <v>0</v>
      </c>
      <c r="Y9" s="26">
        <f>IFERROR(X9/S9,"-")</f>
        <v>0</v>
      </c>
      <c r="Z9" s="25"/>
      <c r="AA9" s="24" t="s">
        <v>2</v>
      </c>
      <c r="AB9" s="24" t="s">
        <v>1</v>
      </c>
    </row>
    <row r="10" spans="1:28" s="85" customFormat="1" ht="94.8" customHeight="1" x14ac:dyDescent="0.25">
      <c r="A10" s="37" t="s">
        <v>28</v>
      </c>
      <c r="B10" s="37" t="s">
        <v>27</v>
      </c>
      <c r="C10" s="37" t="s">
        <v>43</v>
      </c>
      <c r="D10" s="38" t="s">
        <v>71</v>
      </c>
      <c r="E10" s="37" t="s">
        <v>70</v>
      </c>
      <c r="F10" s="87">
        <v>20200680010037</v>
      </c>
      <c r="G10" s="74" t="s">
        <v>69</v>
      </c>
      <c r="H10" s="55" t="s">
        <v>68</v>
      </c>
      <c r="I10" s="34">
        <v>44197</v>
      </c>
      <c r="J10" s="34">
        <v>44561</v>
      </c>
      <c r="K10" s="64">
        <v>1</v>
      </c>
      <c r="L10" s="63">
        <v>1</v>
      </c>
      <c r="M10" s="62">
        <f>IFERROR(IF(L10/K10&gt;100%,100%,L10/K10),"-")</f>
        <v>1</v>
      </c>
      <c r="N10" s="30" t="s">
        <v>67</v>
      </c>
      <c r="O10" s="29">
        <v>875783000</v>
      </c>
      <c r="P10" s="29">
        <v>253407000</v>
      </c>
      <c r="Q10" s="29"/>
      <c r="R10" s="29"/>
      <c r="S10" s="27">
        <f>SUM(O10:R10)</f>
        <v>1129190000</v>
      </c>
      <c r="T10" s="29">
        <v>851733000</v>
      </c>
      <c r="U10" s="29">
        <v>253407000</v>
      </c>
      <c r="V10" s="76"/>
      <c r="W10" s="76"/>
      <c r="X10" s="27">
        <f>SUM(T10:W10)</f>
        <v>1105140000</v>
      </c>
      <c r="Y10" s="26">
        <f>IFERROR(X10/S10,"-")</f>
        <v>0.97870154712670143</v>
      </c>
      <c r="Z10" s="78"/>
      <c r="AA10" s="24" t="s">
        <v>2</v>
      </c>
      <c r="AB10" s="24" t="s">
        <v>1</v>
      </c>
    </row>
    <row r="11" spans="1:28" s="85" customFormat="1" ht="133.80000000000001" customHeight="1" x14ac:dyDescent="0.25">
      <c r="A11" s="37" t="s">
        <v>28</v>
      </c>
      <c r="B11" s="37" t="s">
        <v>27</v>
      </c>
      <c r="C11" s="37" t="s">
        <v>43</v>
      </c>
      <c r="D11" s="38" t="s">
        <v>66</v>
      </c>
      <c r="E11" s="37" t="s">
        <v>65</v>
      </c>
      <c r="F11" s="86"/>
      <c r="G11" s="66"/>
      <c r="H11" s="46"/>
      <c r="I11" s="34">
        <v>44197</v>
      </c>
      <c r="J11" s="34">
        <v>44561</v>
      </c>
      <c r="K11" s="64">
        <v>50</v>
      </c>
      <c r="L11" s="63">
        <v>0</v>
      </c>
      <c r="M11" s="62">
        <f>IFERROR(IF(L11/K11&gt;100%,100%,L11/K11),"-")</f>
        <v>0</v>
      </c>
      <c r="N11" s="30" t="s">
        <v>64</v>
      </c>
      <c r="O11" s="29">
        <v>80000000</v>
      </c>
      <c r="P11" s="29"/>
      <c r="Q11" s="29"/>
      <c r="R11" s="29"/>
      <c r="S11" s="27">
        <f>SUM(O11:R11)</f>
        <v>80000000</v>
      </c>
      <c r="T11" s="29">
        <v>0</v>
      </c>
      <c r="U11" s="29">
        <v>0</v>
      </c>
      <c r="V11" s="76"/>
      <c r="W11" s="76"/>
      <c r="X11" s="27">
        <f>SUM(T11:W11)</f>
        <v>0</v>
      </c>
      <c r="Y11" s="26">
        <f>IFERROR(X11/S11,"-")</f>
        <v>0</v>
      </c>
      <c r="Z11" s="78"/>
      <c r="AA11" s="24" t="s">
        <v>2</v>
      </c>
      <c r="AB11" s="24" t="s">
        <v>1</v>
      </c>
    </row>
    <row r="12" spans="1:28" s="77" customFormat="1" ht="97.8" customHeight="1" x14ac:dyDescent="0.25">
      <c r="A12" s="37" t="s">
        <v>28</v>
      </c>
      <c r="B12" s="37" t="s">
        <v>27</v>
      </c>
      <c r="C12" s="37" t="s">
        <v>43</v>
      </c>
      <c r="D12" s="38" t="s">
        <v>63</v>
      </c>
      <c r="E12" s="37" t="s">
        <v>62</v>
      </c>
      <c r="F12" s="75">
        <v>20200680010045</v>
      </c>
      <c r="G12" s="84" t="s">
        <v>61</v>
      </c>
      <c r="H12" s="83"/>
      <c r="I12" s="34">
        <v>44197</v>
      </c>
      <c r="J12" s="34">
        <v>44561</v>
      </c>
      <c r="K12" s="64">
        <v>1</v>
      </c>
      <c r="L12" s="63">
        <v>0</v>
      </c>
      <c r="M12" s="62">
        <f>IFERROR(IF(L12/K12&gt;100%,100%,L12/K12),"-")</f>
        <v>0</v>
      </c>
      <c r="N12" s="30" t="s">
        <v>31</v>
      </c>
      <c r="O12" s="29">
        <v>100000000</v>
      </c>
      <c r="P12" s="29">
        <v>200000000</v>
      </c>
      <c r="Q12" s="29"/>
      <c r="R12" s="29"/>
      <c r="S12" s="27">
        <f>SUM(O12:R12)</f>
        <v>300000000</v>
      </c>
      <c r="T12" s="29"/>
      <c r="U12" s="76"/>
      <c r="V12" s="76"/>
      <c r="W12" s="76"/>
      <c r="X12" s="27">
        <f>SUM(T12:W12)</f>
        <v>0</v>
      </c>
      <c r="Y12" s="26">
        <f>IFERROR(X12/S12,"-")</f>
        <v>0</v>
      </c>
      <c r="Z12" s="78"/>
      <c r="AA12" s="24" t="s">
        <v>2</v>
      </c>
      <c r="AB12" s="24" t="s">
        <v>1</v>
      </c>
    </row>
    <row r="13" spans="1:28" s="77" customFormat="1" ht="144.6" customHeight="1" x14ac:dyDescent="0.25">
      <c r="A13" s="37" t="s">
        <v>28</v>
      </c>
      <c r="B13" s="37" t="s">
        <v>27</v>
      </c>
      <c r="C13" s="37" t="s">
        <v>43</v>
      </c>
      <c r="D13" s="38" t="s">
        <v>60</v>
      </c>
      <c r="E13" s="37" t="s">
        <v>59</v>
      </c>
      <c r="F13" s="70"/>
      <c r="G13" s="82"/>
      <c r="H13" s="81"/>
      <c r="I13" s="34">
        <v>44197</v>
      </c>
      <c r="J13" s="34">
        <v>44561</v>
      </c>
      <c r="K13" s="64">
        <v>4</v>
      </c>
      <c r="L13" s="63"/>
      <c r="M13" s="62">
        <f>IFERROR(IF(L13/K13&gt;100%,100%,L13/K13),"-")</f>
        <v>0</v>
      </c>
      <c r="N13" s="30" t="s">
        <v>58</v>
      </c>
      <c r="O13" s="29">
        <v>1084161621</v>
      </c>
      <c r="P13" s="29">
        <v>300000000</v>
      </c>
      <c r="Q13" s="29"/>
      <c r="R13" s="29"/>
      <c r="S13" s="27">
        <f>SUM(O13:R13)</f>
        <v>1384161621</v>
      </c>
      <c r="T13" s="29"/>
      <c r="U13" s="76"/>
      <c r="V13" s="76"/>
      <c r="W13" s="76"/>
      <c r="X13" s="27">
        <f>SUM(T13:W13)</f>
        <v>0</v>
      </c>
      <c r="Y13" s="26">
        <f>IFERROR(X13/S13,"-")</f>
        <v>0</v>
      </c>
      <c r="Z13" s="78"/>
      <c r="AA13" s="24" t="s">
        <v>2</v>
      </c>
      <c r="AB13" s="24" t="s">
        <v>1</v>
      </c>
    </row>
    <row r="14" spans="1:28" s="77" customFormat="1" ht="109.2" customHeight="1" x14ac:dyDescent="0.25">
      <c r="A14" s="37" t="s">
        <v>28</v>
      </c>
      <c r="B14" s="37" t="s">
        <v>27</v>
      </c>
      <c r="C14" s="37" t="s">
        <v>43</v>
      </c>
      <c r="D14" s="38" t="s">
        <v>57</v>
      </c>
      <c r="E14" s="37" t="s">
        <v>56</v>
      </c>
      <c r="F14" s="67"/>
      <c r="G14" s="80"/>
      <c r="H14" s="79"/>
      <c r="I14" s="34">
        <v>44197</v>
      </c>
      <c r="J14" s="34">
        <v>44561</v>
      </c>
      <c r="K14" s="64">
        <v>1</v>
      </c>
      <c r="L14" s="63"/>
      <c r="M14" s="62">
        <f>IFERROR(IF(L14/K14&gt;100%,100%,L14/K14),"-")</f>
        <v>0</v>
      </c>
      <c r="N14" s="30" t="s">
        <v>10</v>
      </c>
      <c r="O14" s="29">
        <v>380000000</v>
      </c>
      <c r="P14" s="29"/>
      <c r="Q14" s="29"/>
      <c r="R14" s="29"/>
      <c r="S14" s="27">
        <f>SUM(O14:R14)</f>
        <v>380000000</v>
      </c>
      <c r="T14" s="29">
        <v>0</v>
      </c>
      <c r="U14" s="76">
        <v>0</v>
      </c>
      <c r="V14" s="76"/>
      <c r="W14" s="76">
        <v>0</v>
      </c>
      <c r="X14" s="27">
        <f>SUM(T14:W14)</f>
        <v>0</v>
      </c>
      <c r="Y14" s="26">
        <f>IFERROR(X14/S14,"-")</f>
        <v>0</v>
      </c>
      <c r="Z14" s="78"/>
      <c r="AA14" s="24" t="s">
        <v>2</v>
      </c>
      <c r="AB14" s="24" t="s">
        <v>1</v>
      </c>
    </row>
    <row r="15" spans="1:28" ht="93.6" customHeight="1" x14ac:dyDescent="0.25">
      <c r="A15" s="48" t="s">
        <v>28</v>
      </c>
      <c r="B15" s="48" t="s">
        <v>27</v>
      </c>
      <c r="C15" s="48" t="s">
        <v>43</v>
      </c>
      <c r="D15" s="56" t="s">
        <v>47</v>
      </c>
      <c r="E15" s="55" t="s">
        <v>55</v>
      </c>
      <c r="F15" s="36">
        <v>20210680010010</v>
      </c>
      <c r="G15" s="57" t="s">
        <v>54</v>
      </c>
      <c r="H15" s="37" t="s">
        <v>53</v>
      </c>
      <c r="I15" s="34">
        <v>44197</v>
      </c>
      <c r="J15" s="34">
        <v>44561</v>
      </c>
      <c r="K15" s="54">
        <v>1</v>
      </c>
      <c r="L15" s="53">
        <v>1</v>
      </c>
      <c r="M15" s="52">
        <f>IFERROR(IF(L15/K15&gt;100%,100%,L15/K15),"-")</f>
        <v>1</v>
      </c>
      <c r="N15" s="30" t="s">
        <v>19</v>
      </c>
      <c r="O15" s="29">
        <v>100000000</v>
      </c>
      <c r="P15" s="29"/>
      <c r="Q15" s="29"/>
      <c r="R15" s="29"/>
      <c r="S15" s="51">
        <f>SUM(O15:R16)</f>
        <v>200000000</v>
      </c>
      <c r="T15" s="29"/>
      <c r="U15" s="29">
        <v>40000000</v>
      </c>
      <c r="V15" s="28"/>
      <c r="W15" s="28"/>
      <c r="X15" s="51">
        <f>SUM(T15:W16)</f>
        <v>40000000</v>
      </c>
      <c r="Y15" s="50">
        <f>IFERROR(X15/S15,"-")</f>
        <v>0.2</v>
      </c>
      <c r="Z15" s="49"/>
      <c r="AA15" s="48" t="s">
        <v>2</v>
      </c>
      <c r="AB15" s="48" t="s">
        <v>1</v>
      </c>
    </row>
    <row r="16" spans="1:28" ht="30" customHeight="1" x14ac:dyDescent="0.25">
      <c r="A16" s="39"/>
      <c r="B16" s="39"/>
      <c r="C16" s="39"/>
      <c r="D16" s="47"/>
      <c r="E16" s="46"/>
      <c r="F16" s="36"/>
      <c r="G16" s="37" t="s">
        <v>11</v>
      </c>
      <c r="H16" s="37"/>
      <c r="I16" s="34"/>
      <c r="J16" s="34"/>
      <c r="K16" s="45"/>
      <c r="L16" s="44"/>
      <c r="M16" s="43"/>
      <c r="N16" s="30" t="s">
        <v>19</v>
      </c>
      <c r="O16" s="29"/>
      <c r="P16" s="29">
        <v>100000000</v>
      </c>
      <c r="Q16" s="29"/>
      <c r="R16" s="29"/>
      <c r="S16" s="42"/>
      <c r="T16" s="29"/>
      <c r="U16" s="76"/>
      <c r="V16" s="28"/>
      <c r="W16" s="28"/>
      <c r="X16" s="42"/>
      <c r="Y16" s="41"/>
      <c r="Z16" s="40"/>
      <c r="AA16" s="39"/>
      <c r="AB16" s="39"/>
    </row>
    <row r="17" spans="1:28" ht="93.75" customHeight="1" x14ac:dyDescent="0.25">
      <c r="A17" s="37" t="s">
        <v>28</v>
      </c>
      <c r="B17" s="37" t="s">
        <v>27</v>
      </c>
      <c r="C17" s="37" t="s">
        <v>43</v>
      </c>
      <c r="D17" s="38" t="s">
        <v>52</v>
      </c>
      <c r="E17" s="37" t="s">
        <v>51</v>
      </c>
      <c r="F17" s="61"/>
      <c r="G17" s="37"/>
      <c r="H17" s="30"/>
      <c r="I17" s="34">
        <v>44197</v>
      </c>
      <c r="J17" s="34">
        <v>44561</v>
      </c>
      <c r="K17" s="33">
        <v>1</v>
      </c>
      <c r="L17" s="32"/>
      <c r="M17" s="31">
        <f>IFERROR(IF(L17/K17&gt;100%,100%,L17/K17),"-")</f>
        <v>0</v>
      </c>
      <c r="N17" s="30" t="s">
        <v>19</v>
      </c>
      <c r="O17" s="29">
        <v>23000000</v>
      </c>
      <c r="P17" s="29"/>
      <c r="Q17" s="29"/>
      <c r="R17" s="29"/>
      <c r="S17" s="27">
        <f>SUM(O17:R17)</f>
        <v>23000000</v>
      </c>
      <c r="T17" s="29"/>
      <c r="U17" s="28"/>
      <c r="V17" s="28"/>
      <c r="W17" s="28"/>
      <c r="X17" s="27">
        <f>SUM(T17:W17)</f>
        <v>0</v>
      </c>
      <c r="Y17" s="26">
        <f>IFERROR(X17/S17,"-")</f>
        <v>0</v>
      </c>
      <c r="Z17" s="25"/>
      <c r="AA17" s="24" t="s">
        <v>2</v>
      </c>
      <c r="AB17" s="24" t="s">
        <v>1</v>
      </c>
    </row>
    <row r="18" spans="1:28" ht="126" customHeight="1" x14ac:dyDescent="0.25">
      <c r="A18" s="37" t="s">
        <v>28</v>
      </c>
      <c r="B18" s="37" t="s">
        <v>27</v>
      </c>
      <c r="C18" s="37" t="s">
        <v>43</v>
      </c>
      <c r="D18" s="38" t="s">
        <v>50</v>
      </c>
      <c r="E18" s="37" t="s">
        <v>49</v>
      </c>
      <c r="F18" s="36">
        <v>20200680010058</v>
      </c>
      <c r="G18" s="57" t="s">
        <v>48</v>
      </c>
      <c r="H18" s="37" t="s">
        <v>47</v>
      </c>
      <c r="I18" s="34">
        <v>44197</v>
      </c>
      <c r="J18" s="34">
        <v>44561</v>
      </c>
      <c r="K18" s="33">
        <v>1</v>
      </c>
      <c r="L18" s="32">
        <v>1</v>
      </c>
      <c r="M18" s="31">
        <f>IFERROR(IF(L18/K18&gt;100%,100%,L18/K18),"-")</f>
        <v>1</v>
      </c>
      <c r="N18" s="30" t="s">
        <v>46</v>
      </c>
      <c r="O18" s="29">
        <v>624000000</v>
      </c>
      <c r="P18" s="29"/>
      <c r="Q18" s="29"/>
      <c r="R18" s="29"/>
      <c r="S18" s="27">
        <f>SUM(O18:R18)</f>
        <v>624000000</v>
      </c>
      <c r="T18" s="29">
        <v>468500000</v>
      </c>
      <c r="U18" s="28"/>
      <c r="V18" s="28"/>
      <c r="W18" s="28"/>
      <c r="X18" s="27">
        <f>SUM(T18:W18)</f>
        <v>468500000</v>
      </c>
      <c r="Y18" s="26">
        <f>IFERROR(X18/S18,"-")</f>
        <v>0.75080128205128205</v>
      </c>
      <c r="Z18" s="25"/>
      <c r="AA18" s="24" t="s">
        <v>2</v>
      </c>
      <c r="AB18" s="24" t="s">
        <v>1</v>
      </c>
    </row>
    <row r="19" spans="1:28" ht="90" customHeight="1" x14ac:dyDescent="0.25">
      <c r="A19" s="37" t="s">
        <v>28</v>
      </c>
      <c r="B19" s="37" t="s">
        <v>27</v>
      </c>
      <c r="C19" s="37" t="s">
        <v>43</v>
      </c>
      <c r="D19" s="38" t="s">
        <v>45</v>
      </c>
      <c r="E19" s="37" t="s">
        <v>44</v>
      </c>
      <c r="F19" s="61"/>
      <c r="G19" s="60" t="s">
        <v>11</v>
      </c>
      <c r="H19" s="30"/>
      <c r="I19" s="34">
        <v>44197</v>
      </c>
      <c r="J19" s="34">
        <v>44561</v>
      </c>
      <c r="K19" s="33">
        <v>1</v>
      </c>
      <c r="L19" s="32"/>
      <c r="M19" s="31">
        <f>IFERROR(IF(L19/K19&gt;100%,100%,L19/K19),"-")</f>
        <v>0</v>
      </c>
      <c r="N19" s="30" t="s">
        <v>19</v>
      </c>
      <c r="O19" s="29"/>
      <c r="P19" s="29">
        <v>25000000</v>
      </c>
      <c r="Q19" s="29"/>
      <c r="R19" s="29"/>
      <c r="S19" s="27">
        <f>SUM(O19:R19)</f>
        <v>25000000</v>
      </c>
      <c r="T19" s="29"/>
      <c r="U19" s="28"/>
      <c r="V19" s="28"/>
      <c r="W19" s="28"/>
      <c r="X19" s="27">
        <f>SUM(T19:W19)</f>
        <v>0</v>
      </c>
      <c r="Y19" s="26">
        <f>IFERROR(X19/S19,"-")</f>
        <v>0</v>
      </c>
      <c r="Z19" s="25"/>
      <c r="AA19" s="24" t="s">
        <v>2</v>
      </c>
      <c r="AB19" s="24" t="s">
        <v>1</v>
      </c>
    </row>
    <row r="20" spans="1:28" ht="89.4" customHeight="1" x14ac:dyDescent="0.25">
      <c r="A20" s="37" t="s">
        <v>28</v>
      </c>
      <c r="B20" s="37" t="s">
        <v>27</v>
      </c>
      <c r="C20" s="37" t="s">
        <v>43</v>
      </c>
      <c r="D20" s="38" t="s">
        <v>42</v>
      </c>
      <c r="E20" s="37" t="s">
        <v>41</v>
      </c>
      <c r="F20" s="61"/>
      <c r="G20" s="60" t="s">
        <v>11</v>
      </c>
      <c r="H20" s="30"/>
      <c r="I20" s="34">
        <v>44197</v>
      </c>
      <c r="J20" s="34">
        <v>44561</v>
      </c>
      <c r="K20" s="33">
        <v>1</v>
      </c>
      <c r="L20" s="32"/>
      <c r="M20" s="31">
        <f>IFERROR(IF(L20/K20&gt;100%,100%,L20/K20),"-")</f>
        <v>0</v>
      </c>
      <c r="N20" s="30" t="s">
        <v>19</v>
      </c>
      <c r="O20" s="29"/>
      <c r="P20" s="29">
        <v>50000000</v>
      </c>
      <c r="Q20" s="29"/>
      <c r="R20" s="29"/>
      <c r="S20" s="27">
        <f>SUM(O20:R20)</f>
        <v>50000000</v>
      </c>
      <c r="T20" s="29"/>
      <c r="U20" s="28"/>
      <c r="V20" s="28"/>
      <c r="W20" s="28"/>
      <c r="X20" s="27">
        <f>SUM(T20:W20)</f>
        <v>0</v>
      </c>
      <c r="Y20" s="26">
        <f>IFERROR(X20/S20,"-")</f>
        <v>0</v>
      </c>
      <c r="Z20" s="25"/>
      <c r="AA20" s="24" t="s">
        <v>2</v>
      </c>
      <c r="AB20" s="24" t="s">
        <v>1</v>
      </c>
    </row>
    <row r="21" spans="1:28" ht="88.5" customHeight="1" x14ac:dyDescent="0.25">
      <c r="A21" s="37" t="s">
        <v>28</v>
      </c>
      <c r="B21" s="37" t="s">
        <v>27</v>
      </c>
      <c r="C21" s="37" t="s">
        <v>26</v>
      </c>
      <c r="D21" s="38" t="s">
        <v>40</v>
      </c>
      <c r="E21" s="37" t="s">
        <v>39</v>
      </c>
      <c r="F21" s="61"/>
      <c r="G21" s="37"/>
      <c r="H21" s="30"/>
      <c r="I21" s="34"/>
      <c r="J21" s="34"/>
      <c r="K21" s="33">
        <v>0</v>
      </c>
      <c r="L21" s="32"/>
      <c r="M21" s="31" t="str">
        <f>IFERROR(IF(L21/K21&gt;100%,100%,L21/K21),"-")</f>
        <v>-</v>
      </c>
      <c r="N21" s="30"/>
      <c r="O21" s="29"/>
      <c r="P21" s="29"/>
      <c r="Q21" s="29"/>
      <c r="R21" s="29"/>
      <c r="S21" s="27">
        <f>SUM(O21:R21)</f>
        <v>0</v>
      </c>
      <c r="T21" s="29"/>
      <c r="U21" s="28"/>
      <c r="V21" s="28"/>
      <c r="W21" s="28"/>
      <c r="X21" s="27">
        <f>SUM(T21:W21)</f>
        <v>0</v>
      </c>
      <c r="Y21" s="26" t="str">
        <f>IFERROR(X21/S21,"-")</f>
        <v>-</v>
      </c>
      <c r="Z21" s="25"/>
      <c r="AA21" s="24" t="s">
        <v>2</v>
      </c>
      <c r="AB21" s="24" t="s">
        <v>1</v>
      </c>
    </row>
    <row r="22" spans="1:28" ht="134.4" customHeight="1" x14ac:dyDescent="0.25">
      <c r="A22" s="37" t="s">
        <v>28</v>
      </c>
      <c r="B22" s="37" t="s">
        <v>27</v>
      </c>
      <c r="C22" s="37" t="s">
        <v>26</v>
      </c>
      <c r="D22" s="38" t="s">
        <v>38</v>
      </c>
      <c r="E22" s="37" t="s">
        <v>37</v>
      </c>
      <c r="F22" s="75">
        <v>20200680010143</v>
      </c>
      <c r="G22" s="74" t="s">
        <v>36</v>
      </c>
      <c r="H22" s="73" t="s">
        <v>35</v>
      </c>
      <c r="I22" s="34">
        <v>44197</v>
      </c>
      <c r="J22" s="34">
        <v>44561</v>
      </c>
      <c r="K22" s="64">
        <v>3</v>
      </c>
      <c r="L22" s="63">
        <v>1</v>
      </c>
      <c r="M22" s="72">
        <f>IFERROR(IF(L22/K22&gt;100%,100%,L22/K22),"-")</f>
        <v>0.33333333333333331</v>
      </c>
      <c r="N22" s="30" t="s">
        <v>34</v>
      </c>
      <c r="O22" s="71">
        <v>1001281379</v>
      </c>
      <c r="P22" s="29"/>
      <c r="Q22" s="29"/>
      <c r="R22" s="29"/>
      <c r="S22" s="27">
        <f>SUM(O22:R22)</f>
        <v>1001281379</v>
      </c>
      <c r="T22" s="29">
        <v>933281379</v>
      </c>
      <c r="U22" s="28"/>
      <c r="V22" s="28"/>
      <c r="W22" s="28"/>
      <c r="X22" s="27">
        <f>SUM(T22:W22)</f>
        <v>933281379</v>
      </c>
      <c r="Y22" s="26">
        <f>IFERROR(X22/S22,"-")</f>
        <v>0.93208702226349904</v>
      </c>
      <c r="Z22" s="25"/>
      <c r="AA22" s="24" t="s">
        <v>2</v>
      </c>
      <c r="AB22" s="24" t="s">
        <v>1</v>
      </c>
    </row>
    <row r="23" spans="1:28" ht="100.2" customHeight="1" x14ac:dyDescent="0.25">
      <c r="A23" s="37" t="s">
        <v>28</v>
      </c>
      <c r="B23" s="37" t="s">
        <v>27</v>
      </c>
      <c r="C23" s="37" t="s">
        <v>26</v>
      </c>
      <c r="D23" s="38" t="s">
        <v>33</v>
      </c>
      <c r="E23" s="37" t="s">
        <v>32</v>
      </c>
      <c r="F23" s="70"/>
      <c r="G23" s="69"/>
      <c r="H23" s="68"/>
      <c r="I23" s="34">
        <v>44197</v>
      </c>
      <c r="J23" s="34">
        <v>44561</v>
      </c>
      <c r="K23" s="64">
        <v>1</v>
      </c>
      <c r="L23" s="63">
        <v>0</v>
      </c>
      <c r="M23" s="62">
        <f>IFERROR(IF(L23/K23&gt;100%,100%,L23/K23),"-")</f>
        <v>0</v>
      </c>
      <c r="N23" s="30" t="s">
        <v>31</v>
      </c>
      <c r="O23" s="29">
        <v>159516000</v>
      </c>
      <c r="P23" s="29">
        <v>90484000</v>
      </c>
      <c r="Q23" s="29"/>
      <c r="R23" s="29"/>
      <c r="S23" s="27">
        <f>SUM(O23:R23)</f>
        <v>250000000</v>
      </c>
      <c r="T23" s="29">
        <v>0</v>
      </c>
      <c r="U23" s="28">
        <v>0</v>
      </c>
      <c r="V23" s="28"/>
      <c r="W23" s="28"/>
      <c r="X23" s="27">
        <f>SUM(T23:W23)</f>
        <v>0</v>
      </c>
      <c r="Y23" s="26">
        <f>IFERROR(X23/S23,"-")</f>
        <v>0</v>
      </c>
      <c r="Z23" s="25"/>
      <c r="AA23" s="24" t="s">
        <v>2</v>
      </c>
      <c r="AB23" s="24" t="s">
        <v>1</v>
      </c>
    </row>
    <row r="24" spans="1:28" ht="106.8" customHeight="1" x14ac:dyDescent="0.25">
      <c r="A24" s="37" t="s">
        <v>28</v>
      </c>
      <c r="B24" s="37" t="s">
        <v>27</v>
      </c>
      <c r="C24" s="37" t="s">
        <v>26</v>
      </c>
      <c r="D24" s="38" t="s">
        <v>30</v>
      </c>
      <c r="E24" s="37" t="s">
        <v>29</v>
      </c>
      <c r="F24" s="67"/>
      <c r="G24" s="66"/>
      <c r="H24" s="65"/>
      <c r="I24" s="34">
        <v>44197</v>
      </c>
      <c r="J24" s="34">
        <v>44561</v>
      </c>
      <c r="K24" s="64">
        <v>0</v>
      </c>
      <c r="L24" s="63">
        <v>0</v>
      </c>
      <c r="M24" s="62" t="str">
        <f>IFERROR(IF(L24/K24&gt;100%,100%,L24/K24),"-")</f>
        <v>-</v>
      </c>
      <c r="N24" s="30" t="s">
        <v>10</v>
      </c>
      <c r="O24" s="29">
        <v>200000000</v>
      </c>
      <c r="P24" s="29"/>
      <c r="Q24" s="29"/>
      <c r="R24" s="29"/>
      <c r="S24" s="27">
        <f>SUM(O24:R24)</f>
        <v>200000000</v>
      </c>
      <c r="T24" s="29"/>
      <c r="U24" s="28"/>
      <c r="V24" s="28"/>
      <c r="W24" s="28"/>
      <c r="X24" s="27">
        <f>SUM(T24:W24)</f>
        <v>0</v>
      </c>
      <c r="Y24" s="26">
        <f>IFERROR(X24/S24,"-")</f>
        <v>0</v>
      </c>
      <c r="Z24" s="25"/>
      <c r="AA24" s="24" t="s">
        <v>2</v>
      </c>
      <c r="AB24" s="24" t="s">
        <v>1</v>
      </c>
    </row>
    <row r="25" spans="1:28" ht="121.2" customHeight="1" x14ac:dyDescent="0.25">
      <c r="A25" s="37" t="s">
        <v>28</v>
      </c>
      <c r="B25" s="37" t="s">
        <v>27</v>
      </c>
      <c r="C25" s="37" t="s">
        <v>26</v>
      </c>
      <c r="D25" s="38" t="s">
        <v>25</v>
      </c>
      <c r="E25" s="37" t="s">
        <v>24</v>
      </c>
      <c r="F25" s="61"/>
      <c r="G25" s="60"/>
      <c r="H25" s="30"/>
      <c r="I25" s="34">
        <v>44197</v>
      </c>
      <c r="J25" s="34">
        <v>44561</v>
      </c>
      <c r="K25" s="59">
        <v>0.05</v>
      </c>
      <c r="L25" s="58"/>
      <c r="M25" s="31">
        <f>IFERROR(IF(L25/K25&gt;100%,100%,L25/K25),"-")</f>
        <v>0</v>
      </c>
      <c r="N25" s="30" t="s">
        <v>19</v>
      </c>
      <c r="O25" s="29">
        <v>100000000</v>
      </c>
      <c r="P25" s="29"/>
      <c r="Q25" s="29"/>
      <c r="R25" s="29"/>
      <c r="S25" s="27">
        <f>SUM(O25:R25)</f>
        <v>100000000</v>
      </c>
      <c r="T25" s="29"/>
      <c r="U25" s="28"/>
      <c r="V25" s="28"/>
      <c r="W25" s="28"/>
      <c r="X25" s="27">
        <f>SUM(T25:W25)</f>
        <v>0</v>
      </c>
      <c r="Y25" s="26">
        <f>IFERROR(X25/S25,"-")</f>
        <v>0</v>
      </c>
      <c r="Z25" s="25"/>
      <c r="AA25" s="24" t="s">
        <v>2</v>
      </c>
      <c r="AB25" s="24" t="s">
        <v>1</v>
      </c>
    </row>
    <row r="26" spans="1:28" ht="91.2" customHeight="1" x14ac:dyDescent="0.25">
      <c r="A26" s="55" t="s">
        <v>9</v>
      </c>
      <c r="B26" s="55" t="s">
        <v>8</v>
      </c>
      <c r="C26" s="55" t="s">
        <v>18</v>
      </c>
      <c r="D26" s="56" t="s">
        <v>23</v>
      </c>
      <c r="E26" s="55" t="s">
        <v>22</v>
      </c>
      <c r="F26" s="36">
        <v>20200680010053</v>
      </c>
      <c r="G26" s="57" t="s">
        <v>21</v>
      </c>
      <c r="H26" s="37" t="s">
        <v>20</v>
      </c>
      <c r="I26" s="34">
        <v>44197</v>
      </c>
      <c r="J26" s="34">
        <v>44561</v>
      </c>
      <c r="K26" s="54">
        <v>6</v>
      </c>
      <c r="L26" s="53">
        <v>3</v>
      </c>
      <c r="M26" s="52">
        <f>IFERROR(IF(L26/K26&gt;100%,100%,L26/K26),"-")</f>
        <v>0.5</v>
      </c>
      <c r="N26" s="30" t="s">
        <v>19</v>
      </c>
      <c r="O26" s="29">
        <v>200785925</v>
      </c>
      <c r="P26" s="29"/>
      <c r="Q26" s="29"/>
      <c r="R26" s="29"/>
      <c r="S26" s="51">
        <f>SUM(O26:R27)</f>
        <v>800000000</v>
      </c>
      <c r="T26" s="29">
        <v>115466667</v>
      </c>
      <c r="U26" s="28"/>
      <c r="V26" s="28"/>
      <c r="W26" s="28"/>
      <c r="X26" s="51">
        <f>SUM(T26:W27)</f>
        <v>115466667</v>
      </c>
      <c r="Y26" s="50">
        <f>IFERROR(X26/S26,"-")</f>
        <v>0.14433333374999999</v>
      </c>
      <c r="Z26" s="49"/>
      <c r="AA26" s="48" t="s">
        <v>2</v>
      </c>
      <c r="AB26" s="48" t="s">
        <v>1</v>
      </c>
    </row>
    <row r="27" spans="1:28" ht="36" customHeight="1" x14ac:dyDescent="0.25">
      <c r="A27" s="46"/>
      <c r="B27" s="46"/>
      <c r="C27" s="46"/>
      <c r="D27" s="47"/>
      <c r="E27" s="46"/>
      <c r="F27" s="36"/>
      <c r="G27" s="37" t="s">
        <v>11</v>
      </c>
      <c r="H27" s="37"/>
      <c r="I27" s="34"/>
      <c r="J27" s="34"/>
      <c r="K27" s="45"/>
      <c r="L27" s="44"/>
      <c r="M27" s="43"/>
      <c r="N27" s="30" t="s">
        <v>19</v>
      </c>
      <c r="O27" s="29">
        <v>599214075</v>
      </c>
      <c r="P27" s="29"/>
      <c r="Q27" s="29"/>
      <c r="R27" s="29"/>
      <c r="S27" s="42"/>
      <c r="T27" s="29"/>
      <c r="U27" s="28"/>
      <c r="V27" s="28"/>
      <c r="W27" s="28"/>
      <c r="X27" s="42"/>
      <c r="Y27" s="41"/>
      <c r="Z27" s="40"/>
      <c r="AA27" s="39"/>
      <c r="AB27" s="39"/>
    </row>
    <row r="28" spans="1:28" ht="129" customHeight="1" x14ac:dyDescent="0.25">
      <c r="A28" s="37" t="s">
        <v>9</v>
      </c>
      <c r="B28" s="37" t="s">
        <v>8</v>
      </c>
      <c r="C28" s="37" t="s">
        <v>18</v>
      </c>
      <c r="D28" s="38" t="s">
        <v>17</v>
      </c>
      <c r="E28" s="37" t="s">
        <v>16</v>
      </c>
      <c r="F28" s="36">
        <v>20200680010170</v>
      </c>
      <c r="G28" s="35" t="s">
        <v>15</v>
      </c>
      <c r="H28" s="30"/>
      <c r="I28" s="34">
        <v>44197</v>
      </c>
      <c r="J28" s="34">
        <v>44561</v>
      </c>
      <c r="K28" s="33">
        <v>1</v>
      </c>
      <c r="L28" s="32">
        <v>0</v>
      </c>
      <c r="M28" s="31">
        <f>IFERROR(IF(L28/K28&gt;100%,100%,L28/K28),"-")</f>
        <v>0</v>
      </c>
      <c r="N28" s="30" t="s">
        <v>10</v>
      </c>
      <c r="O28" s="29">
        <v>100000000</v>
      </c>
      <c r="P28" s="29"/>
      <c r="Q28" s="29"/>
      <c r="R28" s="29"/>
      <c r="S28" s="27">
        <f>SUM(O28:R28)</f>
        <v>100000000</v>
      </c>
      <c r="T28" s="29">
        <v>0</v>
      </c>
      <c r="U28" s="28"/>
      <c r="V28" s="28"/>
      <c r="W28" s="28"/>
      <c r="X28" s="27">
        <f>SUM(T28:W28)</f>
        <v>0</v>
      </c>
      <c r="Y28" s="26">
        <f>IFERROR(X28/S28,"-")</f>
        <v>0</v>
      </c>
      <c r="Z28" s="25"/>
      <c r="AA28" s="24" t="s">
        <v>2</v>
      </c>
      <c r="AB28" s="24" t="s">
        <v>1</v>
      </c>
    </row>
    <row r="29" spans="1:28" ht="124.2" customHeight="1" x14ac:dyDescent="0.25">
      <c r="A29" s="55" t="s">
        <v>9</v>
      </c>
      <c r="B29" s="55" t="s">
        <v>8</v>
      </c>
      <c r="C29" s="55" t="s">
        <v>7</v>
      </c>
      <c r="D29" s="56" t="s">
        <v>14</v>
      </c>
      <c r="E29" s="55" t="s">
        <v>13</v>
      </c>
      <c r="F29" s="36">
        <v>20200680010088</v>
      </c>
      <c r="G29" s="35" t="s">
        <v>12</v>
      </c>
      <c r="H29" s="30"/>
      <c r="I29" s="34">
        <v>44197</v>
      </c>
      <c r="J29" s="34">
        <v>44561</v>
      </c>
      <c r="K29" s="54">
        <v>3</v>
      </c>
      <c r="L29" s="53">
        <v>1</v>
      </c>
      <c r="M29" s="52">
        <f>IFERROR(IF(L29/K29&gt;100%,100%,L29/K29),"-")</f>
        <v>0.33333333333333331</v>
      </c>
      <c r="N29" s="30" t="s">
        <v>10</v>
      </c>
      <c r="O29" s="29">
        <v>312000000</v>
      </c>
      <c r="P29" s="29"/>
      <c r="Q29" s="29"/>
      <c r="R29" s="29"/>
      <c r="S29" s="51">
        <f>SUM(O29:R30)</f>
        <v>1240000000</v>
      </c>
      <c r="T29" s="29">
        <v>34000000</v>
      </c>
      <c r="U29" s="28">
        <v>0</v>
      </c>
      <c r="V29" s="28"/>
      <c r="W29" s="28"/>
      <c r="X29" s="51">
        <f>SUM(T29:W30)</f>
        <v>34000000</v>
      </c>
      <c r="Y29" s="50">
        <f>IFERROR(X29/S29,"-")</f>
        <v>2.7419354838709678E-2</v>
      </c>
      <c r="Z29" s="49"/>
      <c r="AA29" s="48" t="s">
        <v>2</v>
      </c>
      <c r="AB29" s="48" t="s">
        <v>1</v>
      </c>
    </row>
    <row r="30" spans="1:28" ht="31.8" customHeight="1" x14ac:dyDescent="0.25">
      <c r="A30" s="46"/>
      <c r="B30" s="46"/>
      <c r="C30" s="46"/>
      <c r="D30" s="47"/>
      <c r="E30" s="46"/>
      <c r="F30" s="36"/>
      <c r="G30" s="37" t="s">
        <v>11</v>
      </c>
      <c r="H30" s="30"/>
      <c r="I30" s="34"/>
      <c r="J30" s="34"/>
      <c r="K30" s="45"/>
      <c r="L30" s="44"/>
      <c r="M30" s="43"/>
      <c r="N30" s="30" t="s">
        <v>10</v>
      </c>
      <c r="O30" s="29">
        <f>1240000000-O29</f>
        <v>928000000</v>
      </c>
      <c r="P30" s="29"/>
      <c r="Q30" s="29"/>
      <c r="R30" s="29"/>
      <c r="S30" s="42"/>
      <c r="T30" s="29"/>
      <c r="U30" s="28"/>
      <c r="V30" s="28"/>
      <c r="W30" s="28"/>
      <c r="X30" s="42"/>
      <c r="Y30" s="41"/>
      <c r="Z30" s="40"/>
      <c r="AA30" s="39"/>
      <c r="AB30" s="39"/>
    </row>
    <row r="31" spans="1:28" ht="145.19999999999999" customHeight="1" x14ac:dyDescent="0.25">
      <c r="A31" s="37" t="s">
        <v>9</v>
      </c>
      <c r="B31" s="37" t="s">
        <v>8</v>
      </c>
      <c r="C31" s="37" t="s">
        <v>7</v>
      </c>
      <c r="D31" s="38" t="s">
        <v>6</v>
      </c>
      <c r="E31" s="37" t="s">
        <v>5</v>
      </c>
      <c r="F31" s="36">
        <v>20200680010077</v>
      </c>
      <c r="G31" s="35" t="s">
        <v>4</v>
      </c>
      <c r="H31" s="30"/>
      <c r="I31" s="34">
        <v>44197</v>
      </c>
      <c r="J31" s="34">
        <v>44561</v>
      </c>
      <c r="K31" s="33">
        <v>1</v>
      </c>
      <c r="L31" s="32">
        <v>0</v>
      </c>
      <c r="M31" s="31">
        <f>IFERROR(IF(L31/K31&gt;100%,100%,L31/K31),"-")</f>
        <v>0</v>
      </c>
      <c r="N31" s="30" t="s">
        <v>3</v>
      </c>
      <c r="O31" s="29">
        <v>100000000</v>
      </c>
      <c r="P31" s="29"/>
      <c r="Q31" s="29"/>
      <c r="R31" s="29"/>
      <c r="S31" s="27">
        <f>SUM(O31:R31)</f>
        <v>100000000</v>
      </c>
      <c r="T31" s="29">
        <v>0</v>
      </c>
      <c r="U31" s="28"/>
      <c r="V31" s="28"/>
      <c r="W31" s="28"/>
      <c r="X31" s="27">
        <f>SUM(T31:W31)</f>
        <v>0</v>
      </c>
      <c r="Y31" s="26">
        <f>IFERROR(X31/S31,"-")</f>
        <v>0</v>
      </c>
      <c r="Z31" s="25"/>
      <c r="AA31" s="24" t="s">
        <v>2</v>
      </c>
      <c r="AB31" s="24" t="s">
        <v>1</v>
      </c>
    </row>
    <row r="32" spans="1:28" ht="27.75" customHeight="1" x14ac:dyDescent="0.25">
      <c r="A32" s="23"/>
      <c r="B32" s="19"/>
      <c r="C32" s="19"/>
      <c r="D32" s="22"/>
      <c r="E32" s="21"/>
      <c r="F32" s="19"/>
      <c r="G32" s="19"/>
      <c r="H32" s="20"/>
      <c r="I32" s="19"/>
      <c r="J32" s="19"/>
      <c r="K32" s="18"/>
      <c r="L32" s="17" t="s">
        <v>0</v>
      </c>
      <c r="M32" s="16">
        <f>AVERAGE(M6:M31)</f>
        <v>0.34126984126984122</v>
      </c>
      <c r="N32" s="15"/>
      <c r="O32" s="14">
        <f>SUM(O6:O31)</f>
        <v>9089260000</v>
      </c>
      <c r="P32" s="14">
        <f>SUM(P6:P31)</f>
        <v>1248574000</v>
      </c>
      <c r="Q32" s="14">
        <f>SUM(Q6:Q31)</f>
        <v>0</v>
      </c>
      <c r="R32" s="14">
        <f>SUM(R6:R31)</f>
        <v>0</v>
      </c>
      <c r="S32" s="12">
        <f>SUM(S6:S31)</f>
        <v>10337834000</v>
      </c>
      <c r="T32" s="14">
        <f>SUM(T6:T31)</f>
        <v>3762226044</v>
      </c>
      <c r="U32" s="14">
        <f>SUM(U6:U31)</f>
        <v>516326000</v>
      </c>
      <c r="V32" s="14">
        <f>SUM(V6:V31)</f>
        <v>0</v>
      </c>
      <c r="W32" s="14">
        <f>SUM(W6:W31)</f>
        <v>0</v>
      </c>
      <c r="X32" s="12">
        <f>SUM(X6:X31)</f>
        <v>4278552044</v>
      </c>
      <c r="Y32" s="13">
        <f>IFERROR(X32/S32,"-")</f>
        <v>0.41387316182480777</v>
      </c>
      <c r="Z32" s="12">
        <f>SUM(Z6:Z31)</f>
        <v>0</v>
      </c>
      <c r="AA32" s="11"/>
      <c r="AB32" s="10"/>
    </row>
    <row r="33" spans="1:19" x14ac:dyDescent="0.25">
      <c r="A33" s="5"/>
      <c r="B33" s="6"/>
      <c r="C33" s="6"/>
      <c r="D33" s="5"/>
      <c r="E33" s="5"/>
      <c r="G33" s="3"/>
      <c r="H33" s="3"/>
      <c r="I33" s="3"/>
      <c r="J33" s="3"/>
      <c r="K33" s="3"/>
      <c r="L33" s="9"/>
      <c r="M33" s="9"/>
      <c r="N33" s="3"/>
    </row>
    <row r="34" spans="1:19" x14ac:dyDescent="0.25">
      <c r="A34" s="5"/>
      <c r="B34" s="6"/>
      <c r="C34" s="6"/>
      <c r="D34" s="5"/>
      <c r="E34" s="5"/>
      <c r="G34" s="3"/>
      <c r="H34" s="3"/>
      <c r="I34" s="3"/>
      <c r="J34" s="3"/>
      <c r="K34" s="3"/>
      <c r="L34" s="9"/>
      <c r="M34" s="9"/>
      <c r="N34" s="3"/>
      <c r="S34" s="8"/>
    </row>
    <row r="35" spans="1:19" x14ac:dyDescent="0.25">
      <c r="S35" s="7"/>
    </row>
    <row r="38" spans="1:19" x14ac:dyDescent="0.25">
      <c r="A38" s="5"/>
      <c r="B38" s="6"/>
      <c r="C38" s="6"/>
      <c r="D38" s="5"/>
      <c r="E38" s="5"/>
      <c r="G38" s="3"/>
      <c r="H38" s="3"/>
      <c r="I38" s="3"/>
      <c r="J38" s="3"/>
      <c r="K38" s="3"/>
      <c r="L38" s="4"/>
      <c r="M38" s="4"/>
      <c r="N38" s="3"/>
    </row>
  </sheetData>
  <mergeCells count="65">
    <mergeCell ref="Z29:Z30"/>
    <mergeCell ref="AA29:AA30"/>
    <mergeCell ref="M29:M30"/>
    <mergeCell ref="L26:L27"/>
    <mergeCell ref="M26:M27"/>
    <mergeCell ref="S26:S27"/>
    <mergeCell ref="X26:X27"/>
    <mergeCell ref="Y26:Y27"/>
    <mergeCell ref="S29:S30"/>
    <mergeCell ref="X29:X30"/>
    <mergeCell ref="Y29:Y30"/>
    <mergeCell ref="AB29:AB30"/>
    <mergeCell ref="AA26:AA27"/>
    <mergeCell ref="AB26:AB27"/>
    <mergeCell ref="A29:A30"/>
    <mergeCell ref="B29:B30"/>
    <mergeCell ref="C29:C30"/>
    <mergeCell ref="D29:D30"/>
    <mergeCell ref="E29:E30"/>
    <mergeCell ref="K29:K30"/>
    <mergeCell ref="L29:L30"/>
    <mergeCell ref="X15:X16"/>
    <mergeCell ref="Y15:Y16"/>
    <mergeCell ref="Z26:Z27"/>
    <mergeCell ref="A26:A27"/>
    <mergeCell ref="B26:B27"/>
    <mergeCell ref="C26:C27"/>
    <mergeCell ref="D26:D27"/>
    <mergeCell ref="E26:E27"/>
    <mergeCell ref="K26:K27"/>
    <mergeCell ref="Z15:Z16"/>
    <mergeCell ref="AA15:AA16"/>
    <mergeCell ref="AB15:AB16"/>
    <mergeCell ref="F22:F24"/>
    <mergeCell ref="G22:G24"/>
    <mergeCell ref="H22:H24"/>
    <mergeCell ref="K15:K16"/>
    <mergeCell ref="L15:L16"/>
    <mergeCell ref="M15:M16"/>
    <mergeCell ref="S15:S16"/>
    <mergeCell ref="F12:F14"/>
    <mergeCell ref="G12:G14"/>
    <mergeCell ref="H12:H14"/>
    <mergeCell ref="A15:A16"/>
    <mergeCell ref="B15:B16"/>
    <mergeCell ref="C15:C16"/>
    <mergeCell ref="D15:D16"/>
    <mergeCell ref="E15:E16"/>
    <mergeCell ref="AA4:AB4"/>
    <mergeCell ref="F6:F8"/>
    <mergeCell ref="G6:G8"/>
    <mergeCell ref="H6:H8"/>
    <mergeCell ref="F10:F11"/>
    <mergeCell ref="G10:G11"/>
    <mergeCell ref="H10:H11"/>
    <mergeCell ref="D1:D2"/>
    <mergeCell ref="F1:Q3"/>
    <mergeCell ref="Y1:Z2"/>
    <mergeCell ref="A4:E4"/>
    <mergeCell ref="F4:J4"/>
    <mergeCell ref="K4:M4"/>
    <mergeCell ref="N4:S4"/>
    <mergeCell ref="T4:X4"/>
    <mergeCell ref="Y4:Y5"/>
    <mergeCell ref="Z4:Z5"/>
  </mergeCells>
  <conditionalFormatting sqref="M12">
    <cfRule type="cellIs" dxfId="8" priority="4" operator="between">
      <formula>0.67</formula>
      <formula>1</formula>
    </cfRule>
    <cfRule type="cellIs" dxfId="7" priority="5" operator="between">
      <formula>0.34</formula>
      <formula>0.66</formula>
    </cfRule>
    <cfRule type="cellIs" dxfId="6" priority="6" operator="between">
      <formula>0</formula>
      <formula>0.33</formula>
    </cfRule>
  </conditionalFormatting>
  <conditionalFormatting sqref="M14">
    <cfRule type="cellIs" dxfId="5" priority="1" operator="between">
      <formula>0.67</formula>
      <formula>1</formula>
    </cfRule>
    <cfRule type="cellIs" dxfId="4" priority="2" operator="between">
      <formula>0.34</formula>
      <formula>0.66</formula>
    </cfRule>
    <cfRule type="cellIs" dxfId="3" priority="3" operator="between">
      <formula>0</formula>
      <formula>0.33</formula>
    </cfRule>
  </conditionalFormatting>
  <conditionalFormatting sqref="M6:M31">
    <cfRule type="cellIs" dxfId="2" priority="7" operator="between">
      <formula>0.67</formula>
      <formula>1</formula>
    </cfRule>
    <cfRule type="cellIs" dxfId="1" priority="8" operator="between">
      <formula>0.34</formula>
      <formula>0.67</formula>
    </cfRule>
    <cfRule type="cellIs" dxfId="0" priority="9" operator="between">
      <formula>0</formula>
      <formula>0.34</formula>
    </cfRule>
  </conditionalFormatting>
  <printOptions horizontalCentered="1" verticalCentered="1"/>
  <pageMargins left="0.25" right="0.25" top="0.75" bottom="0.75" header="0.3" footer="0.3"/>
  <pageSetup scale="1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2021 (2)</vt:lpstr>
      <vt:lpstr>'2021 (2)'!Área_de_impresión</vt:lpstr>
      <vt:lpstr>'2021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Sarmiento</dc:creator>
  <cp:lastModifiedBy>Cindy Sarmiento</cp:lastModifiedBy>
  <dcterms:created xsi:type="dcterms:W3CDTF">2021-05-04T15:40:54Z</dcterms:created>
  <dcterms:modified xsi:type="dcterms:W3CDTF">2021-05-04T15:41:31Z</dcterms:modified>
</cp:coreProperties>
</file>