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<sst xmlns="http://schemas.openxmlformats.org/spreadsheetml/2006/main" count="44" uniqueCount="42">
  <si>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</si>
  <si>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</si>
  <si>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</si>
  <si>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</si>
  <si>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</si>
  <si>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</si>
  <si>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</si>
  <si>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</si>
  <si>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</si>
  <si>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</si>
  <si>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</si>
  <si>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</si>
  <si>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</si>
  <si>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</si>
  <si>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</si>
  <si>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</si>
  <si>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</si>
  <si>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</si>
  <si>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</si>
  <si>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</si>
  <si>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</si>
  <si>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</si>
  <si>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</si>
  <si>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</si>
  <si>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</si>
  <si>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</si>
  <si>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</si>
  <si>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Porcentaje de avance de la construcción de los portales y sus respectivos patios.</t>
  </si>
  <si>
    <t>Porcentaje de avance de la construcción del parque estación UIS.</t>
  </si>
  <si>
    <t>Porcentaje de avance de la construcción y adecuación de la pretroncal de la Ciudadela Real de minas.</t>
  </si>
  <si>
    <t>Porcentaje de avance de la construcción de la estación central de la Ciudadela Real de Minas.</t>
  </si>
  <si>
    <t>Porcentaje de avance de la construcción de las estaciones de puerta derecha.</t>
  </si>
  <si>
    <t>Porcentaje de avance de la adecuación de las rutas alimentadoras que indiquen el estudio.</t>
  </si>
  <si>
    <t>Porcentaje de avance de la construcción del puente peatonal necesario para el sistema.</t>
  </si>
  <si>
    <t>Porcentaje de los recursos aprobados en el Acuerdo de Vigencias Futuras de acuerdo al CONPES 3198 aportados para la construcción del Sistema Integrado de Transporte Masivo.</t>
  </si>
  <si>
    <t>METROLÍNEA</t>
  </si>
  <si>
    <t>SISTEMA INTEGRADO DE TRANSPORTE MASIVO</t>
  </si>
  <si>
    <t>MOVILIDAD VIAL Y PEATONAL</t>
  </si>
  <si>
    <t>DIMENSIÓN 3: SOSTENIBILIDAD URBANA</t>
  </si>
  <si>
    <t>Gestionar recursos por contrapartida a las adiciones presupuestales que realice la Nación al SITM con el fin de ampliar cobertura y optimizar el servicio del sistema.</t>
  </si>
  <si>
    <t>Conformar grupos interdisciplinarios bajo una gerencia ejecutora de cada proyecto.</t>
  </si>
  <si>
    <t>PLAN DE ACCIÓN - METROLÍNEA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</si>
</sst>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43" fillId="0" borderId="27" xfId="0" applyNumberFormat="1" applyFont="1" applyBorder="1" applyAlignment="1">
      <alignment horizontal="center" vertical="center" wrapText="1"/>
    </xf>
    <xf numFmtId="9" fontId="43" fillId="0" borderId="28" xfId="0" applyNumberFormat="1" applyFont="1" applyBorder="1" applyAlignment="1">
      <alignment horizontal="center" vertical="center" wrapText="1"/>
    </xf>
    <xf numFmtId="9" fontId="44" fillId="33" borderId="30" xfId="0" applyNumberFormat="1" applyFont="1" applyFill="1" applyBorder="1" applyAlignment="1">
      <alignment horizontal="center" vertical="center"/>
    </xf>
    <xf numFmtId="9" fontId="44" fillId="33" borderId="31" xfId="0" applyNumberFormat="1" applyFont="1" applyFill="1" applyBorder="1" applyAlignment="1">
      <alignment horizontal="center" vertical="center"/>
    </xf>
    <xf numFmtId="9" fontId="42" fillId="0" borderId="32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3" fontId="44" fillId="33" borderId="35" xfId="0" applyNumberFormat="1" applyFont="1" applyFill="1" applyBorder="1" applyAlignment="1">
      <alignment horizontal="center" vertical="center"/>
    </xf>
    <xf numFmtId="3" fontId="44" fillId="33" borderId="36" xfId="0" applyNumberFormat="1" applyFont="1" applyFill="1" applyBorder="1" applyAlignment="1">
      <alignment horizontal="center" vertical="center"/>
    </xf>
    <xf numFmtId="3" fontId="42" fillId="0" borderId="37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4" fillId="33" borderId="38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justify" vertical="center" wrapText="1"/>
    </xf>
    <xf numFmtId="0" fontId="42" fillId="0" borderId="51" xfId="0" applyFont="1" applyBorder="1" applyAlignment="1">
      <alignment horizontal="justify" vertical="center" wrapText="1"/>
    </xf>
    <xf numFmtId="0" fontId="42" fillId="0" borderId="52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justify" vertical="center" wrapText="1"/>
    </xf>
    <xf numFmtId="0" fontId="42" fillId="0" borderId="53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02" fontId="42" fillId="0" borderId="55" xfId="0" applyNumberFormat="1" applyFont="1" applyBorder="1" applyAlignment="1">
      <alignment horizontal="center" vertical="center" wrapText="1"/>
    </xf>
    <xf numFmtId="202" fontId="42" fillId="0" borderId="41" xfId="0" applyNumberFormat="1" applyFont="1" applyBorder="1" applyAlignment="1">
      <alignment horizontal="center" vertical="center" wrapText="1"/>
    </xf>
    <xf numFmtId="202" fontId="42" fillId="0" borderId="58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36" xfId="0" applyNumberFormat="1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202" fontId="42" fillId="0" borderId="42" xfId="0" applyNumberFormat="1" applyFont="1" applyBorder="1" applyAlignment="1">
      <alignment horizontal="center" vertical="center" wrapText="1"/>
    </xf>
    <xf numFmtId="202" fontId="42" fillId="0" borderId="59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60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1381125</xdr:colOff>
      <xdr:row>1</xdr:row>
      <xdr:rowOff>123825</xdr:rowOff>
    </xdr:from>
    <xdr:to>
      <xdr:col>18</xdr:col>
      <xdr:colOff>657225</xdr:colOff>
      <xdr:row>4</xdr:row>
      <xdr:rowOff>85725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304800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142875</xdr:rowOff>
    </xdr:from>
    <xdr:to>
      <xdr:col>7</xdr:col>
      <xdr:colOff>904875</xdr:colOff>
      <xdr:row>5</xdr:row>
      <xdr:rowOff>66675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428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2">
        <row r="41">
          <cell r="Y41">
            <v>0</v>
          </cell>
          <cell r="AO41">
            <v>0</v>
          </cell>
        </row>
        <row r="42">
          <cell r="Y42">
            <v>0</v>
          </cell>
        </row>
        <row r="43">
          <cell r="Y43">
            <v>0</v>
          </cell>
        </row>
        <row r="44">
          <cell r="Y44">
            <v>0</v>
          </cell>
        </row>
        <row r="45">
          <cell r="Y45">
            <v>0</v>
          </cell>
        </row>
        <row r="46">
          <cell r="Y46">
            <v>0</v>
          </cell>
        </row>
        <row r="47">
          <cell r="Y47">
            <v>0</v>
          </cell>
        </row>
        <row r="48">
          <cell r="Y4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90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2:21" ht="18.75" customHeight="1">
      <c r="B3" s="90" t="s">
        <v>26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2:21" ht="18.75" customHeight="1">
      <c r="B4" s="90" t="s">
        <v>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91" t="s">
        <v>3</v>
      </c>
      <c r="F8" s="92"/>
      <c r="G8" s="92"/>
      <c r="H8" s="92"/>
      <c r="I8" s="92"/>
      <c r="J8" s="93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76" t="s">
        <v>23</v>
      </c>
      <c r="C9" s="94" t="s">
        <v>24</v>
      </c>
      <c r="D9" s="76" t="s">
        <v>0</v>
      </c>
      <c r="E9" s="71" t="s">
        <v>22</v>
      </c>
      <c r="F9" s="59" t="s">
        <v>4</v>
      </c>
      <c r="G9" s="59"/>
      <c r="H9" s="59" t="s">
        <v>5</v>
      </c>
      <c r="I9" s="59"/>
      <c r="J9" s="60"/>
      <c r="K9" s="32"/>
      <c r="L9" s="71" t="s">
        <v>6</v>
      </c>
      <c r="M9" s="60"/>
      <c r="N9" s="50" t="s">
        <v>15</v>
      </c>
      <c r="O9" s="51"/>
      <c r="P9" s="52"/>
      <c r="Q9" s="52"/>
      <c r="R9" s="53"/>
      <c r="S9" s="58" t="s">
        <v>7</v>
      </c>
      <c r="T9" s="59"/>
      <c r="U9" s="60"/>
    </row>
    <row r="10" spans="2:21" ht="15" customHeight="1">
      <c r="B10" s="77"/>
      <c r="C10" s="95"/>
      <c r="D10" s="77"/>
      <c r="E10" s="72"/>
      <c r="F10" s="62"/>
      <c r="G10" s="62"/>
      <c r="H10" s="62"/>
      <c r="I10" s="62"/>
      <c r="J10" s="63"/>
      <c r="K10" s="33"/>
      <c r="L10" s="72"/>
      <c r="M10" s="63"/>
      <c r="N10" s="54"/>
      <c r="O10" s="55"/>
      <c r="P10" s="56"/>
      <c r="Q10" s="56"/>
      <c r="R10" s="57"/>
      <c r="S10" s="61"/>
      <c r="T10" s="62"/>
      <c r="U10" s="63"/>
    </row>
    <row r="11" spans="2:21" ht="15" customHeight="1">
      <c r="B11" s="77"/>
      <c r="C11" s="95"/>
      <c r="D11" s="77"/>
      <c r="E11" s="72"/>
      <c r="F11" s="62"/>
      <c r="G11" s="62"/>
      <c r="H11" s="62" t="s">
        <v>8</v>
      </c>
      <c r="I11" s="65" t="s">
        <v>1</v>
      </c>
      <c r="J11" s="74" t="s">
        <v>9</v>
      </c>
      <c r="K11" s="34"/>
      <c r="L11" s="67" t="s">
        <v>10</v>
      </c>
      <c r="M11" s="69" t="s">
        <v>11</v>
      </c>
      <c r="N11" s="54"/>
      <c r="O11" s="55"/>
      <c r="P11" s="56"/>
      <c r="Q11" s="56"/>
      <c r="R11" s="57"/>
      <c r="S11" s="61"/>
      <c r="T11" s="62"/>
      <c r="U11" s="63"/>
    </row>
    <row r="12" spans="2:21" ht="37.5" customHeight="1" thickBot="1">
      <c r="B12" s="78"/>
      <c r="C12" s="95"/>
      <c r="D12" s="78"/>
      <c r="E12" s="73"/>
      <c r="F12" s="12" t="s">
        <v>12</v>
      </c>
      <c r="G12" s="12" t="s">
        <v>13</v>
      </c>
      <c r="H12" s="64"/>
      <c r="I12" s="66"/>
      <c r="J12" s="75"/>
      <c r="K12" s="35"/>
      <c r="L12" s="68"/>
      <c r="M12" s="70"/>
      <c r="N12" s="13" t="s">
        <v>19</v>
      </c>
      <c r="O12" s="14" t="s">
        <v>20</v>
      </c>
      <c r="P12" s="15" t="s">
        <v>21</v>
      </c>
      <c r="Q12" s="15" t="s">
        <v>17</v>
      </c>
      <c r="R12" s="16" t="s">
        <v>18</v>
      </c>
      <c r="S12" s="17" t="s">
        <v>14</v>
      </c>
      <c r="T12" s="12" t="s">
        <v>12</v>
      </c>
      <c r="U12" s="18" t="s">
        <v>13</v>
      </c>
    </row>
    <row r="13" spans="2:21" ht="29.25" customHeight="1">
      <c r="B13" s="79" t="s">
        <v>38</v>
      </c>
      <c r="C13" s="82" t="s">
        <v>37</v>
      </c>
      <c r="D13" s="109" t="s">
        <v>36</v>
      </c>
      <c r="E13" s="106" t="s">
        <v>35</v>
      </c>
      <c r="F13" s="27">
        <v>42005</v>
      </c>
      <c r="G13" s="27">
        <v>42369</v>
      </c>
      <c r="H13" s="9" t="s">
        <v>27</v>
      </c>
      <c r="I13" s="28">
        <f>+'[1]DIMENSIÓN 3'!Y41</f>
        <v>0</v>
      </c>
      <c r="J13" s="29">
        <v>0.43</v>
      </c>
      <c r="K13" s="38" t="e">
        <f>+J13/I13</f>
        <v>#DIV/0!</v>
      </c>
      <c r="L13" s="36">
        <f>DAYS360(F13,$C$8)/DAYS360(F13,G13)</f>
        <v>1</v>
      </c>
      <c r="M13" s="42" t="str">
        <f>IF(I13=0," -",IF(K13&gt;100%,100%,K13))</f>
        <v> -</v>
      </c>
      <c r="N13" s="30">
        <f>+'[1]DIMENSIÓN 3'!AO41</f>
        <v>0</v>
      </c>
      <c r="O13" s="31">
        <v>0</v>
      </c>
      <c r="P13" s="31">
        <v>0</v>
      </c>
      <c r="Q13" s="28" t="str">
        <f>IF(N13=0," -",O13/N13)</f>
        <v> -</v>
      </c>
      <c r="R13" s="29" t="str">
        <f>IF(P13=0," -",IF(O13=0,100%,P13/O13))</f>
        <v> -</v>
      </c>
      <c r="S13" s="85" t="s">
        <v>39</v>
      </c>
      <c r="T13" s="96">
        <v>42005</v>
      </c>
      <c r="U13" s="101">
        <v>42369</v>
      </c>
    </row>
    <row r="14" spans="2:21" ht="29.25" customHeight="1">
      <c r="B14" s="80"/>
      <c r="C14" s="83"/>
      <c r="D14" s="110"/>
      <c r="E14" s="107"/>
      <c r="F14" s="21">
        <v>42005</v>
      </c>
      <c r="G14" s="21">
        <v>42369</v>
      </c>
      <c r="H14" s="10" t="s">
        <v>28</v>
      </c>
      <c r="I14" s="20">
        <f>+'[1]DIMENSIÓN 3'!Y42</f>
        <v>0</v>
      </c>
      <c r="J14" s="22">
        <v>1</v>
      </c>
      <c r="K14" s="39" t="e">
        <f>+J14/I14</f>
        <v>#DIV/0!</v>
      </c>
      <c r="L14" s="37">
        <f>DAYS360(F14,$C$8)/DAYS360(F14,G14)</f>
        <v>1</v>
      </c>
      <c r="M14" s="43" t="str">
        <f>IF(I14=0," -",IF(K14&gt;100%,100%,K14))</f>
        <v> -</v>
      </c>
      <c r="N14" s="26">
        <v>13969326</v>
      </c>
      <c r="O14" s="19">
        <v>13969326</v>
      </c>
      <c r="P14" s="19">
        <v>0</v>
      </c>
      <c r="Q14" s="20">
        <f>IF(N14=0," -",O14/N14)</f>
        <v>1</v>
      </c>
      <c r="R14" s="22" t="str">
        <f>IF(P14=0," -",IF(O14=0,100%,P14/O14))</f>
        <v> -</v>
      </c>
      <c r="S14" s="86"/>
      <c r="T14" s="97"/>
      <c r="U14" s="102"/>
    </row>
    <row r="15" spans="2:21" ht="44.25" customHeight="1">
      <c r="B15" s="80"/>
      <c r="C15" s="83"/>
      <c r="D15" s="110"/>
      <c r="E15" s="107"/>
      <c r="F15" s="21">
        <v>42005</v>
      </c>
      <c r="G15" s="21">
        <v>42369</v>
      </c>
      <c r="H15" s="10" t="s">
        <v>29</v>
      </c>
      <c r="I15" s="20">
        <f>+'[1]DIMENSIÓN 3'!Y43</f>
        <v>0</v>
      </c>
      <c r="J15" s="22">
        <v>1</v>
      </c>
      <c r="K15" s="39" t="e">
        <f aca="true" t="shared" si="0" ref="K15:K20">+J15/I15</f>
        <v>#DIV/0!</v>
      </c>
      <c r="L15" s="37">
        <f aca="true" t="shared" si="1" ref="L15:L20">DAYS360(F15,$C$8)/DAYS360(F15,G15)</f>
        <v>1</v>
      </c>
      <c r="M15" s="43" t="str">
        <f aca="true" t="shared" si="2" ref="M15:M20">IF(I15=0," -",IF(K15&gt;100%,100%,K15))</f>
        <v> -</v>
      </c>
      <c r="N15" s="26">
        <v>24765016</v>
      </c>
      <c r="O15" s="19">
        <v>24765016</v>
      </c>
      <c r="P15" s="19">
        <v>0</v>
      </c>
      <c r="Q15" s="20">
        <f aca="true" t="shared" si="3" ref="Q15:Q21">IF(N15=0," -",O15/N15)</f>
        <v>1</v>
      </c>
      <c r="R15" s="22" t="str">
        <f aca="true" t="shared" si="4" ref="R15:R21">IF(P15=0," -",IF(O15=0,100%,P15/O15))</f>
        <v> -</v>
      </c>
      <c r="S15" s="86"/>
      <c r="T15" s="97"/>
      <c r="U15" s="102"/>
    </row>
    <row r="16" spans="2:21" ht="29.25" customHeight="1">
      <c r="B16" s="80"/>
      <c r="C16" s="83"/>
      <c r="D16" s="110"/>
      <c r="E16" s="107"/>
      <c r="F16" s="21">
        <v>42005</v>
      </c>
      <c r="G16" s="21">
        <v>42369</v>
      </c>
      <c r="H16" s="10" t="s">
        <v>30</v>
      </c>
      <c r="I16" s="20">
        <f>+'[1]DIMENSIÓN 3'!Y44</f>
        <v>0</v>
      </c>
      <c r="J16" s="22">
        <v>0</v>
      </c>
      <c r="K16" s="39" t="e">
        <f t="shared" si="0"/>
        <v>#DIV/0!</v>
      </c>
      <c r="L16" s="37">
        <f t="shared" si="1"/>
        <v>1</v>
      </c>
      <c r="M16" s="43" t="str">
        <f t="shared" si="2"/>
        <v> -</v>
      </c>
      <c r="N16" s="26">
        <v>0</v>
      </c>
      <c r="O16" s="19">
        <v>0</v>
      </c>
      <c r="P16" s="19">
        <v>0</v>
      </c>
      <c r="Q16" s="20" t="str">
        <f t="shared" si="3"/>
        <v> -</v>
      </c>
      <c r="R16" s="22" t="str">
        <f t="shared" si="4"/>
        <v> -</v>
      </c>
      <c r="S16" s="87"/>
      <c r="T16" s="98"/>
      <c r="U16" s="103"/>
    </row>
    <row r="17" spans="2:21" ht="29.25" customHeight="1">
      <c r="B17" s="80"/>
      <c r="C17" s="83"/>
      <c r="D17" s="110"/>
      <c r="E17" s="107"/>
      <c r="F17" s="21">
        <v>42005</v>
      </c>
      <c r="G17" s="21">
        <v>42369</v>
      </c>
      <c r="H17" s="10" t="s">
        <v>31</v>
      </c>
      <c r="I17" s="20">
        <f>+'[1]DIMENSIÓN 3'!Y45</f>
        <v>0</v>
      </c>
      <c r="J17" s="22">
        <v>1</v>
      </c>
      <c r="K17" s="39" t="e">
        <f t="shared" si="0"/>
        <v>#DIV/0!</v>
      </c>
      <c r="L17" s="37">
        <f t="shared" si="1"/>
        <v>1</v>
      </c>
      <c r="M17" s="43" t="str">
        <f t="shared" si="2"/>
        <v> -</v>
      </c>
      <c r="N17" s="26">
        <v>1303595</v>
      </c>
      <c r="O17" s="19">
        <v>1303595</v>
      </c>
      <c r="P17" s="19">
        <v>0</v>
      </c>
      <c r="Q17" s="20">
        <f t="shared" si="3"/>
        <v>1</v>
      </c>
      <c r="R17" s="22" t="str">
        <f t="shared" si="4"/>
        <v> -</v>
      </c>
      <c r="S17" s="88" t="s">
        <v>40</v>
      </c>
      <c r="T17" s="99">
        <v>42005</v>
      </c>
      <c r="U17" s="104">
        <v>42369</v>
      </c>
    </row>
    <row r="18" spans="2:21" ht="29.25" customHeight="1">
      <c r="B18" s="80"/>
      <c r="C18" s="83"/>
      <c r="D18" s="110"/>
      <c r="E18" s="107"/>
      <c r="F18" s="21">
        <v>42005</v>
      </c>
      <c r="G18" s="21">
        <v>42369</v>
      </c>
      <c r="H18" s="10" t="s">
        <v>32</v>
      </c>
      <c r="I18" s="20">
        <f>+'[1]DIMENSIÓN 3'!Y46</f>
        <v>0</v>
      </c>
      <c r="J18" s="22">
        <v>0.2</v>
      </c>
      <c r="K18" s="39" t="e">
        <f t="shared" si="0"/>
        <v>#DIV/0!</v>
      </c>
      <c r="L18" s="37">
        <f t="shared" si="1"/>
        <v>1</v>
      </c>
      <c r="M18" s="43" t="str">
        <f t="shared" si="2"/>
        <v> -</v>
      </c>
      <c r="N18" s="26">
        <v>16868236</v>
      </c>
      <c r="O18" s="19">
        <v>16868236</v>
      </c>
      <c r="P18" s="19">
        <v>0</v>
      </c>
      <c r="Q18" s="20">
        <f t="shared" si="3"/>
        <v>1</v>
      </c>
      <c r="R18" s="22" t="str">
        <f t="shared" si="4"/>
        <v> -</v>
      </c>
      <c r="S18" s="86"/>
      <c r="T18" s="97"/>
      <c r="U18" s="102"/>
    </row>
    <row r="19" spans="2:21" ht="29.25" customHeight="1">
      <c r="B19" s="80"/>
      <c r="C19" s="83"/>
      <c r="D19" s="110"/>
      <c r="E19" s="107"/>
      <c r="F19" s="21">
        <v>42005</v>
      </c>
      <c r="G19" s="21">
        <v>42369</v>
      </c>
      <c r="H19" s="10" t="s">
        <v>33</v>
      </c>
      <c r="I19" s="20">
        <f>+'[1]DIMENSIÓN 3'!Y47</f>
        <v>0</v>
      </c>
      <c r="J19" s="22">
        <v>0</v>
      </c>
      <c r="K19" s="39" t="e">
        <f t="shared" si="0"/>
        <v>#DIV/0!</v>
      </c>
      <c r="L19" s="37">
        <f t="shared" si="1"/>
        <v>1</v>
      </c>
      <c r="M19" s="43" t="str">
        <f t="shared" si="2"/>
        <v> -</v>
      </c>
      <c r="N19" s="26">
        <v>0</v>
      </c>
      <c r="O19" s="19">
        <v>0</v>
      </c>
      <c r="P19" s="19">
        <v>0</v>
      </c>
      <c r="Q19" s="20" t="str">
        <f t="shared" si="3"/>
        <v> -</v>
      </c>
      <c r="R19" s="22" t="str">
        <f t="shared" si="4"/>
        <v> -</v>
      </c>
      <c r="S19" s="86"/>
      <c r="T19" s="97"/>
      <c r="U19" s="102"/>
    </row>
    <row r="20" spans="2:21" ht="57" customHeight="1" thickBot="1">
      <c r="B20" s="81"/>
      <c r="C20" s="84"/>
      <c r="D20" s="111"/>
      <c r="E20" s="108"/>
      <c r="F20" s="23">
        <v>42005</v>
      </c>
      <c r="G20" s="23">
        <v>42369</v>
      </c>
      <c r="H20" s="11" t="s">
        <v>34</v>
      </c>
      <c r="I20" s="24">
        <f>+'[1]DIMENSIÓN 3'!Y48</f>
        <v>1</v>
      </c>
      <c r="J20" s="25">
        <v>1</v>
      </c>
      <c r="K20" s="44">
        <f t="shared" si="0"/>
        <v>1</v>
      </c>
      <c r="L20" s="37">
        <f t="shared" si="1"/>
        <v>1</v>
      </c>
      <c r="M20" s="43">
        <f t="shared" si="2"/>
        <v>1</v>
      </c>
      <c r="N20" s="47">
        <v>7168000</v>
      </c>
      <c r="O20" s="48">
        <v>7167277</v>
      </c>
      <c r="P20" s="48">
        <v>0</v>
      </c>
      <c r="Q20" s="24">
        <f t="shared" si="3"/>
        <v>0.9998991350446429</v>
      </c>
      <c r="R20" s="25" t="str">
        <f t="shared" si="4"/>
        <v> -</v>
      </c>
      <c r="S20" s="89"/>
      <c r="T20" s="100"/>
      <c r="U20" s="105"/>
    </row>
    <row r="21" spans="12:18" ht="16.5" thickBot="1">
      <c r="L21" s="40">
        <f>+AVERAGE(L13:L20)</f>
        <v>1</v>
      </c>
      <c r="M21" s="41">
        <f>+AVERAGE(M13:M20)</f>
        <v>1</v>
      </c>
      <c r="N21" s="45">
        <f>+SUM(N13:N20)</f>
        <v>64074173</v>
      </c>
      <c r="O21" s="46">
        <f>+SUM(O13:O20)</f>
        <v>64073450</v>
      </c>
      <c r="P21" s="46">
        <f>+SUM(P13:P20)</f>
        <v>0</v>
      </c>
      <c r="Q21" s="49">
        <f t="shared" si="3"/>
        <v>0.9999887162023925</v>
      </c>
      <c r="R21" s="41" t="str">
        <f t="shared" si="4"/>
        <v> -</v>
      </c>
    </row>
  </sheetData>
  <sheetProtection/>
  <mergeCells count="28">
    <mergeCell ref="U13:U16"/>
    <mergeCell ref="S17:S20"/>
    <mergeCell ref="T17:T20"/>
    <mergeCell ref="U17:U20"/>
    <mergeCell ref="B13:B20"/>
    <mergeCell ref="C13:C20"/>
    <mergeCell ref="D13:D20"/>
    <mergeCell ref="E13:E20"/>
    <mergeCell ref="S13:S16"/>
    <mergeCell ref="T13:T16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2022-10-04T22:53:56Z</dcterms:modified>
  <cp:category/>
  <cp:version/>
  <cp:contentType/>
  <cp:contentStatus/>
</cp:coreProperties>
</file>