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N14" i="8"/>
  <c r="L15" i="8"/>
  <c r="N15" i="8"/>
  <c r="L16" i="8"/>
  <c r="N16" i="8"/>
  <c r="N17" i="8"/>
  <c r="L18" i="8"/>
  <c r="N18" i="8"/>
  <c r="N19" i="8"/>
  <c r="I14" i="8"/>
  <c r="I15" i="8"/>
  <c r="I17" i="8"/>
  <c r="I19" i="8"/>
  <c r="I18" i="8"/>
  <c r="I16" i="8"/>
  <c r="I12" i="8"/>
  <c r="R20" i="8"/>
  <c r="Q20" i="8"/>
  <c r="T20" i="8"/>
  <c r="P20" i="8"/>
  <c r="S20" i="8"/>
  <c r="L14" i="8"/>
  <c r="L17" i="8"/>
  <c r="L19" i="8"/>
  <c r="N20" i="8"/>
  <c r="M12" i="8"/>
  <c r="M14" i="8"/>
  <c r="M15" i="8"/>
  <c r="M16" i="8"/>
  <c r="M17" i="8"/>
  <c r="M18" i="8"/>
  <c r="M19" i="8"/>
  <c r="M20" i="8"/>
  <c r="T19" i="8"/>
  <c r="S19" i="8"/>
  <c r="T18" i="8"/>
  <c r="S18" i="8"/>
  <c r="T17" i="8"/>
  <c r="S17" i="8"/>
  <c r="T16" i="8"/>
  <c r="S16" i="8"/>
  <c r="T15" i="8"/>
  <c r="S15" i="8"/>
  <c r="T14" i="8"/>
  <c r="S14" i="8"/>
  <c r="T12" i="8"/>
  <c r="S12" i="8"/>
</calcChain>
</file>

<file path=xl/sharedStrings.xml><?xml version="1.0" encoding="utf-8"?>
<sst xmlns="http://schemas.openxmlformats.org/spreadsheetml/2006/main" count="43" uniqueCount="42">
  <si>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</si>
  <si>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</si>
  <si>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</si>
  <si>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</si>
  <si>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</si>
  <si>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</si>
  <si>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</si>
  <si>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</si>
  <si>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</si>
  <si>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</si>
  <si>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</si>
  <si>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</si>
  <si>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</si>
  <si>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</si>
  <si>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</si>
  <si>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</si>
  <si>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</si>
  <si>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</si>
  <si>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</si>
  <si>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</si>
  <si>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</si>
  <si>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</si>
  <si>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</si>
  <si>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</si>
  <si>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</si>
  <si>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</si>
  <si>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</si>
  <si>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METROLÍNEA</t>
  </si>
  <si>
    <t>Número de Planes Estratégicos de Seguridad Vial en METROLÍNEA formulados e implementados.</t>
  </si>
  <si>
    <t>Número de revisiones realizadas al diseño del portal norte.</t>
  </si>
  <si>
    <t>Porcentaje de avance en la gestión contractual para la construcción del portal norte.</t>
  </si>
  <si>
    <t>Número de estrategias de cultura "METROLÍNEA como un bien de todos" implementadas y mantenidas.</t>
  </si>
  <si>
    <t>Número de reestructuraciones operativas, financieras y jurídicas del SITM realizados.</t>
  </si>
  <si>
    <t>Número de contratos de concesión con seguimiento y control realizados y mantenidos.</t>
  </si>
  <si>
    <t>Número de rutas de vías alimentadoras adecuadas en el norte de la ciudad para el ingreso del sistema.</t>
  </si>
  <si>
    <t>SITM EFICIENTE Y CONFIABLE</t>
  </si>
  <si>
    <t>MOVILIDAD</t>
  </si>
  <si>
    <t>6 - INFRAESTRUCTURA Y CONECTIVIDAD</t>
  </si>
  <si>
    <t>UNA CIUDAD QUE HACE Y EJECUTA PLANES</t>
  </si>
  <si>
    <t>GOBERNANZA URBANA</t>
  </si>
  <si>
    <t>1 - GOBERNANZA DEMOCRÁTICA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</si>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</sst>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5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9" fontId="8" fillId="2" borderId="30" xfId="0" applyNumberFormat="1" applyFont="1" applyFill="1" applyBorder="1" applyAlignment="1">
      <alignment horizontal="center" vertical="center"/>
    </xf>
    <xf numFmtId="0" fontId="6" fillId="0" borderId="28" xfId="0" quotePrefix="1" applyFont="1" applyFill="1" applyBorder="1"/>
    <xf numFmtId="3" fontId="8" fillId="2" borderId="43" xfId="0" applyNumberFormat="1" applyFont="1" applyFill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164" fontId="6" fillId="3" borderId="48" xfId="0" applyNumberFormat="1" applyFont="1" applyFill="1" applyBorder="1" applyAlignment="1">
      <alignment horizontal="center" vertical="center" wrapText="1"/>
    </xf>
    <xf numFmtId="3" fontId="6" fillId="3" borderId="48" xfId="0" applyNumberFormat="1" applyFont="1" applyFill="1" applyBorder="1" applyAlignment="1">
      <alignment horizontal="center" vertical="center" wrapText="1"/>
    </xf>
    <xf numFmtId="9" fontId="7" fillId="3" borderId="48" xfId="0" applyNumberFormat="1" applyFont="1" applyFill="1" applyBorder="1" applyAlignment="1">
      <alignment horizontal="center" vertical="center" wrapText="1"/>
    </xf>
    <xf numFmtId="9" fontId="6" fillId="3" borderId="48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 wrapText="1"/>
    </xf>
    <xf numFmtId="9" fontId="6" fillId="3" borderId="21" xfId="0" applyNumberFormat="1" applyFont="1" applyFill="1" applyBorder="1" applyAlignment="1">
      <alignment horizontal="center" vertical="center" wrapText="1"/>
    </xf>
    <xf numFmtId="9" fontId="6" fillId="3" borderId="49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/>
    </xf>
    <xf numFmtId="3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9" fontId="7" fillId="0" borderId="44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0" fontId="6" fillId="0" borderId="54" xfId="0" applyFont="1" applyBorder="1" applyAlignment="1">
      <alignment horizontal="justify" vertical="center" wrapText="1"/>
    </xf>
    <xf numFmtId="0" fontId="6" fillId="0" borderId="5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83" t="s">
        <v>16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2:20" ht="20.100000000000001" customHeight="1" x14ac:dyDescent="0.2">
      <c r="B3" s="83" t="s">
        <v>19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2:20" ht="20.100000000000001" customHeight="1" x14ac:dyDescent="0.2">
      <c r="B4" s="83" t="s">
        <v>27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21">
        <v>43100</v>
      </c>
      <c r="D8" s="84" t="s">
        <v>3</v>
      </c>
      <c r="E8" s="85"/>
      <c r="F8" s="85"/>
      <c r="G8" s="85"/>
      <c r="H8" s="85"/>
      <c r="I8" s="85"/>
      <c r="J8" s="85"/>
      <c r="K8" s="8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87" t="s">
        <v>17</v>
      </c>
      <c r="C9" s="90" t="s">
        <v>18</v>
      </c>
      <c r="D9" s="92" t="s">
        <v>0</v>
      </c>
      <c r="E9" s="95" t="s">
        <v>4</v>
      </c>
      <c r="F9" s="95"/>
      <c r="G9" s="95" t="s">
        <v>5</v>
      </c>
      <c r="H9" s="95"/>
      <c r="I9" s="95"/>
      <c r="J9" s="95"/>
      <c r="K9" s="97"/>
      <c r="L9" s="5"/>
      <c r="M9" s="92" t="s">
        <v>6</v>
      </c>
      <c r="N9" s="97"/>
      <c r="O9" s="107" t="s">
        <v>24</v>
      </c>
      <c r="P9" s="108"/>
      <c r="Q9" s="108"/>
      <c r="R9" s="108"/>
      <c r="S9" s="108"/>
      <c r="T9" s="109"/>
    </row>
    <row r="10" spans="2:20" ht="17.100000000000001" customHeight="1" x14ac:dyDescent="0.2">
      <c r="B10" s="88"/>
      <c r="C10" s="91"/>
      <c r="D10" s="93"/>
      <c r="E10" s="96"/>
      <c r="F10" s="96"/>
      <c r="G10" s="96" t="s">
        <v>7</v>
      </c>
      <c r="H10" s="100" t="s">
        <v>25</v>
      </c>
      <c r="I10" s="100" t="s">
        <v>26</v>
      </c>
      <c r="J10" s="101" t="s">
        <v>1</v>
      </c>
      <c r="K10" s="98" t="s">
        <v>8</v>
      </c>
      <c r="L10" s="6"/>
      <c r="M10" s="103" t="s">
        <v>9</v>
      </c>
      <c r="N10" s="105" t="s">
        <v>10</v>
      </c>
      <c r="O10" s="110"/>
      <c r="P10" s="111"/>
      <c r="Q10" s="111"/>
      <c r="R10" s="111"/>
      <c r="S10" s="111"/>
      <c r="T10" s="112"/>
    </row>
    <row r="11" spans="2:20" ht="37.5" customHeight="1" thickBot="1" x14ac:dyDescent="0.25">
      <c r="B11" s="89"/>
      <c r="C11" s="91"/>
      <c r="D11" s="94"/>
      <c r="E11" s="37" t="s">
        <v>11</v>
      </c>
      <c r="F11" s="37" t="s">
        <v>12</v>
      </c>
      <c r="G11" s="100"/>
      <c r="H11" s="113"/>
      <c r="I11" s="114"/>
      <c r="J11" s="102"/>
      <c r="K11" s="99"/>
      <c r="L11" s="14"/>
      <c r="M11" s="104"/>
      <c r="N11" s="106"/>
      <c r="O11" s="38" t="s">
        <v>23</v>
      </c>
      <c r="P11" s="39" t="s">
        <v>20</v>
      </c>
      <c r="Q11" s="40" t="s">
        <v>21</v>
      </c>
      <c r="R11" s="18" t="s">
        <v>22</v>
      </c>
      <c r="S11" s="18" t="s">
        <v>14</v>
      </c>
      <c r="T11" s="19" t="s">
        <v>15</v>
      </c>
    </row>
    <row r="12" spans="2:20" ht="45.75" thickBot="1" x14ac:dyDescent="0.25">
      <c r="B12" s="55" t="s">
        <v>40</v>
      </c>
      <c r="C12" s="66" t="s">
        <v>39</v>
      </c>
      <c r="D12" s="61" t="s">
        <v>38</v>
      </c>
      <c r="E12" s="41">
        <v>42736</v>
      </c>
      <c r="F12" s="41">
        <v>43100</v>
      </c>
      <c r="G12" s="72" t="s">
        <v>28</v>
      </c>
      <c r="H12" s="42">
        <v>1</v>
      </c>
      <c r="I12" s="71">
        <f>+J12</f>
        <v>1</v>
      </c>
      <c r="J12" s="42">
        <v>1</v>
      </c>
      <c r="K12" s="56">
        <v>1</v>
      </c>
      <c r="L12" s="67">
        <f>+K12/J12</f>
        <v>1</v>
      </c>
      <c r="M12" s="69">
        <f>DAYS360(E12,$C$8)/DAYS360(E12,F12)</f>
        <v>1</v>
      </c>
      <c r="N12" s="44">
        <f>IF(J12=0," -",IF(L12&gt;100%,100%,L12))</f>
        <v>1</v>
      </c>
      <c r="O12" s="62">
        <v>21032501</v>
      </c>
      <c r="P12" s="42">
        <v>0</v>
      </c>
      <c r="Q12" s="42">
        <v>0</v>
      </c>
      <c r="R12" s="42">
        <v>0</v>
      </c>
      <c r="S12" s="43" t="str">
        <f>IF(P12=0," -",Q12/P12)</f>
        <v xml:space="preserve"> -</v>
      </c>
      <c r="T12" s="44" t="str">
        <f>IF(R12=0," -",IF(Q12=0,100%,R12/Q12))</f>
        <v xml:space="preserve"> -</v>
      </c>
    </row>
    <row r="13" spans="2:20" ht="12.95" customHeight="1" thickBot="1" x14ac:dyDescent="0.25">
      <c r="B13" s="45"/>
      <c r="C13" s="46"/>
      <c r="D13" s="46"/>
      <c r="E13" s="47"/>
      <c r="F13" s="47"/>
      <c r="G13" s="46"/>
      <c r="H13" s="48"/>
      <c r="I13" s="48"/>
      <c r="J13" s="48"/>
      <c r="K13" s="48"/>
      <c r="L13" s="49"/>
      <c r="M13" s="50"/>
      <c r="N13" s="50"/>
      <c r="O13" s="51"/>
      <c r="P13" s="52"/>
      <c r="Q13" s="52"/>
      <c r="R13" s="52"/>
      <c r="S13" s="53"/>
      <c r="T13" s="54"/>
    </row>
    <row r="14" spans="2:20" ht="30" x14ac:dyDescent="0.2">
      <c r="B14" s="80" t="s">
        <v>37</v>
      </c>
      <c r="C14" s="77" t="s">
        <v>36</v>
      </c>
      <c r="D14" s="74" t="s">
        <v>35</v>
      </c>
      <c r="E14" s="30">
        <v>42736</v>
      </c>
      <c r="F14" s="30">
        <v>43100</v>
      </c>
      <c r="G14" s="8" t="s">
        <v>29</v>
      </c>
      <c r="H14" s="31">
        <v>1</v>
      </c>
      <c r="I14" s="29" t="e">
        <f>+J14+(#REF!-#REF!)</f>
        <v>#REF!</v>
      </c>
      <c r="J14" s="31">
        <v>0</v>
      </c>
      <c r="K14" s="57">
        <v>0</v>
      </c>
      <c r="L14" s="10" t="e">
        <f t="shared" ref="L14:L19" si="0">+K14/J14</f>
        <v>#DIV/0!</v>
      </c>
      <c r="M14" s="11">
        <f t="shared" ref="M14:M19" si="1">DAYS360(E14,$C$8)/DAYS360(E14,F14)</f>
        <v>1</v>
      </c>
      <c r="N14" s="12" t="str">
        <f t="shared" ref="N14:N19" si="2">IF(J14=0," -",IF(L14&gt;100%,100%,L14))</f>
        <v xml:space="preserve"> -</v>
      </c>
      <c r="O14" s="63" t="s">
        <v>41</v>
      </c>
      <c r="P14" s="31">
        <v>0</v>
      </c>
      <c r="Q14" s="31">
        <v>0</v>
      </c>
      <c r="R14" s="31">
        <v>0</v>
      </c>
      <c r="S14" s="13" t="str">
        <f t="shared" ref="S14:S20" si="3">IF(P14=0," -",Q14/P14)</f>
        <v xml:space="preserve"> -</v>
      </c>
      <c r="T14" s="12" t="str">
        <f t="shared" ref="T14:T20" si="4">IF(R14=0," -",IF(Q14=0,100%,R14/Q14))</f>
        <v xml:space="preserve"> -</v>
      </c>
    </row>
    <row r="15" spans="2:20" ht="45" x14ac:dyDescent="0.2">
      <c r="B15" s="81"/>
      <c r="C15" s="78"/>
      <c r="D15" s="75"/>
      <c r="E15" s="28">
        <v>42736</v>
      </c>
      <c r="F15" s="73">
        <v>43100</v>
      </c>
      <c r="G15" s="9" t="s">
        <v>30</v>
      </c>
      <c r="H15" s="20">
        <v>1</v>
      </c>
      <c r="I15" s="20" t="e">
        <f>+J15+(#REF!-#REF!)</f>
        <v>#REF!</v>
      </c>
      <c r="J15" s="20">
        <v>0.1</v>
      </c>
      <c r="K15" s="58">
        <v>0.1</v>
      </c>
      <c r="L15" s="15">
        <f t="shared" si="0"/>
        <v>1</v>
      </c>
      <c r="M15" s="16">
        <f t="shared" si="1"/>
        <v>1</v>
      </c>
      <c r="N15" s="17">
        <f t="shared" si="2"/>
        <v>1</v>
      </c>
      <c r="O15" s="64" t="s">
        <v>41</v>
      </c>
      <c r="P15" s="29">
        <v>0</v>
      </c>
      <c r="Q15" s="29">
        <v>0</v>
      </c>
      <c r="R15" s="29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45" x14ac:dyDescent="0.2">
      <c r="B16" s="81"/>
      <c r="C16" s="78"/>
      <c r="D16" s="75"/>
      <c r="E16" s="28">
        <v>42736</v>
      </c>
      <c r="F16" s="73">
        <v>43100</v>
      </c>
      <c r="G16" s="9" t="s">
        <v>31</v>
      </c>
      <c r="H16" s="29">
        <v>1</v>
      </c>
      <c r="I16" s="29">
        <f>+J16</f>
        <v>1</v>
      </c>
      <c r="J16" s="29">
        <v>1</v>
      </c>
      <c r="K16" s="59">
        <v>1</v>
      </c>
      <c r="L16" s="15">
        <f t="shared" si="0"/>
        <v>1</v>
      </c>
      <c r="M16" s="16">
        <f t="shared" si="1"/>
        <v>1</v>
      </c>
      <c r="N16" s="17">
        <f t="shared" si="2"/>
        <v>1</v>
      </c>
      <c r="O16" s="64">
        <v>21032505</v>
      </c>
      <c r="P16" s="29">
        <v>0</v>
      </c>
      <c r="Q16" s="29">
        <v>0</v>
      </c>
      <c r="R16" s="29">
        <v>18850</v>
      </c>
      <c r="S16" s="20" t="str">
        <f t="shared" si="3"/>
        <v xml:space="preserve"> -</v>
      </c>
      <c r="T16" s="17">
        <f t="shared" si="4"/>
        <v>1</v>
      </c>
    </row>
    <row r="17" spans="2:20" ht="45" x14ac:dyDescent="0.2">
      <c r="B17" s="81"/>
      <c r="C17" s="78"/>
      <c r="D17" s="75"/>
      <c r="E17" s="28">
        <v>42736</v>
      </c>
      <c r="F17" s="73">
        <v>43100</v>
      </c>
      <c r="G17" s="9" t="s">
        <v>32</v>
      </c>
      <c r="H17" s="29">
        <v>1</v>
      </c>
      <c r="I17" s="29" t="e">
        <f>+J17+(#REF!-#REF!)</f>
        <v>#REF!</v>
      </c>
      <c r="J17" s="29">
        <v>0</v>
      </c>
      <c r="K17" s="59">
        <v>0</v>
      </c>
      <c r="L17" s="15" t="e">
        <f t="shared" si="0"/>
        <v>#DIV/0!</v>
      </c>
      <c r="M17" s="16">
        <f t="shared" si="1"/>
        <v>1</v>
      </c>
      <c r="N17" s="17" t="str">
        <f t="shared" si="2"/>
        <v xml:space="preserve"> -</v>
      </c>
      <c r="O17" s="64">
        <v>21032501</v>
      </c>
      <c r="P17" s="29">
        <v>0</v>
      </c>
      <c r="Q17" s="29">
        <v>0</v>
      </c>
      <c r="R17" s="29">
        <v>0</v>
      </c>
      <c r="S17" s="20" t="str">
        <f t="shared" si="3"/>
        <v xml:space="preserve"> -</v>
      </c>
      <c r="T17" s="17" t="str">
        <f t="shared" si="4"/>
        <v xml:space="preserve"> -</v>
      </c>
    </row>
    <row r="18" spans="2:20" ht="45" x14ac:dyDescent="0.2">
      <c r="B18" s="81"/>
      <c r="C18" s="78"/>
      <c r="D18" s="75"/>
      <c r="E18" s="28">
        <v>42736</v>
      </c>
      <c r="F18" s="73">
        <v>43100</v>
      </c>
      <c r="G18" s="9" t="s">
        <v>33</v>
      </c>
      <c r="H18" s="29">
        <v>3</v>
      </c>
      <c r="I18" s="29">
        <f>+J18</f>
        <v>3</v>
      </c>
      <c r="J18" s="29">
        <v>3</v>
      </c>
      <c r="K18" s="59">
        <v>3</v>
      </c>
      <c r="L18" s="15">
        <f t="shared" si="0"/>
        <v>1</v>
      </c>
      <c r="M18" s="16">
        <f t="shared" si="1"/>
        <v>1</v>
      </c>
      <c r="N18" s="17">
        <f t="shared" si="2"/>
        <v>1</v>
      </c>
      <c r="O18" s="64">
        <v>21032509</v>
      </c>
      <c r="P18" s="29">
        <v>0</v>
      </c>
      <c r="Q18" s="29">
        <v>0</v>
      </c>
      <c r="R18" s="29">
        <v>0</v>
      </c>
      <c r="S18" s="20" t="str">
        <f t="shared" si="3"/>
        <v xml:space="preserve"> -</v>
      </c>
      <c r="T18" s="17" t="str">
        <f t="shared" si="4"/>
        <v xml:space="preserve"> -</v>
      </c>
    </row>
    <row r="19" spans="2:20" ht="45.75" thickBot="1" x14ac:dyDescent="0.25">
      <c r="B19" s="82"/>
      <c r="C19" s="79"/>
      <c r="D19" s="76"/>
      <c r="E19" s="32">
        <v>42736</v>
      </c>
      <c r="F19" s="32">
        <v>43100</v>
      </c>
      <c r="G19" s="33" t="s">
        <v>34</v>
      </c>
      <c r="H19" s="34">
        <v>2</v>
      </c>
      <c r="I19" s="34" t="e">
        <f>+J19+(#REF!-#REF!)</f>
        <v>#REF!</v>
      </c>
      <c r="J19" s="34">
        <v>0</v>
      </c>
      <c r="K19" s="60">
        <v>0</v>
      </c>
      <c r="L19" s="68" t="e">
        <f t="shared" si="0"/>
        <v>#DIV/0!</v>
      </c>
      <c r="M19" s="70">
        <f t="shared" si="1"/>
        <v>1</v>
      </c>
      <c r="N19" s="36" t="str">
        <f t="shared" si="2"/>
        <v xml:space="preserve"> -</v>
      </c>
      <c r="O19" s="65">
        <v>22053512004</v>
      </c>
      <c r="P19" s="34">
        <v>0</v>
      </c>
      <c r="Q19" s="34">
        <v>0</v>
      </c>
      <c r="R19" s="34">
        <v>0</v>
      </c>
      <c r="S19" s="35" t="str">
        <f t="shared" si="3"/>
        <v xml:space="preserve"> -</v>
      </c>
      <c r="T19" s="36" t="str">
        <f t="shared" si="4"/>
        <v xml:space="preserve"> -</v>
      </c>
    </row>
    <row r="20" spans="2:20" ht="21" customHeight="1" thickBot="1" x14ac:dyDescent="0.25">
      <c r="M20" s="22">
        <f>+AVERAGE(M12,M14:M19)</f>
        <v>1</v>
      </c>
      <c r="N20" s="23">
        <f>+AVERAGE(N12,N14:N19)</f>
        <v>1</v>
      </c>
      <c r="O20" s="24"/>
      <c r="P20" s="25">
        <f>+SUM(P12,P14:P19)</f>
        <v>0</v>
      </c>
      <c r="Q20" s="26">
        <f>+SUM(Q12,Q14:Q19)</f>
        <v>0</v>
      </c>
      <c r="R20" s="26">
        <f>+SUM(R12,R14:R19)</f>
        <v>18850</v>
      </c>
      <c r="S20" s="27" t="str">
        <f t="shared" si="3"/>
        <v xml:space="preserve"> -</v>
      </c>
      <c r="T20" s="23">
        <f t="shared" si="4"/>
        <v>1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9"/>
    <mergeCell ref="C14:C19"/>
    <mergeCell ref="D14:D1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2018-01-24T20:48:03Z</dcterms:modified>
</cp:coreProperties>
</file>