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<sst xmlns="http://schemas.openxmlformats.org/spreadsheetml/2006/main" count="51" uniqueCount="49">
  <si>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</si>
  <si>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</si>
  <si>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</si>
  <si>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</si>
  <si>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</si>
  <si>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</si>
  <si>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</si>
  <si>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</si>
  <si>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</si>
  <si>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</si>
  <si>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</si>
  <si>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</si>
  <si>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</si>
  <si>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</si>
  <si>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</si>
  <si>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</si>
  <si>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</si>
  <si>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</si>
  <si>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</si>
  <si>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</si>
  <si>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</si>
  <si>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</si>
  <si>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</si>
  <si>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</si>
  <si>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</si>
  <si>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</si>
  <si>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</si>
  <si>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horas semanales incrementadas de la oferta de profesionales para actividades de segundo nivel.</t>
  </si>
  <si>
    <t>Número de familias con la implementación de la estrategia en atención primaria en salud.</t>
  </si>
  <si>
    <t>Número de unidades hospitalarias mantenidas con dotación para el cumplimiento de requisitos de habilitación.</t>
  </si>
  <si>
    <t>Porcentaje de avance de la remodelación de la Unidad Materna Infantil Santa Teresita en los servicios de cirugía, sala de partos, hospitalización, terapias, rayos X, consultorios y oficinas de la administración.</t>
  </si>
  <si>
    <t>Número de centros de salud con infraestructura adecuada para cumplir estándares de habilitación.</t>
  </si>
  <si>
    <t>Número de centros de salud dotados para cumplir estándares de habilitación.</t>
  </si>
  <si>
    <t>Número de centros de salud con intensidad horaria incrementada para atención médica.</t>
  </si>
  <si>
    <t>Número de unidades de atención dotadas con hardware y software para la sistematización de la prestación de los servicios.</t>
  </si>
  <si>
    <t>Número de ambulancias medicalizadas adquiridas.</t>
  </si>
  <si>
    <t>Número de estudios de factibilidad  para la construcción y dotación de una central de urgencias en la zona centro o sur de la ciudad realizados.</t>
  </si>
  <si>
    <t>Porcentaje del personal médico de Instituto de Salud de Bucaramanga capacitados haciendo uso de las TIC.</t>
  </si>
  <si>
    <t>Número de centros de salud acreditados.</t>
  </si>
  <si>
    <t>SALUD PARA TODAS Y TODOS CON CALIDAD</t>
  </si>
  <si>
    <t>SALUD Y PROTECCIÓN SOCIAL</t>
  </si>
  <si>
    <t>DIMENSIÓN 1: SOSTENIBILIDAD SOCIAL Y ECONÓMICA</t>
  </si>
  <si>
    <t>PRESTACIÓN DE SERVICIOS CON CALIDAD</t>
  </si>
  <si>
    <t>FORTALECIMIENTO DE LA SALUD PÚBLICA - ATENCIÓN PRIMARIA EN SALUD (APS)</t>
  </si>
  <si>
    <t>Contratar el talento humano necesario e idóneo para incrementar la intensidad horaria de atención en los centros de salud.</t>
  </si>
  <si>
    <t>Adquirir la dotación necesaria y adecuada de equipo biomédico, instrumental y otros para los servicios de los centros de salud.</t>
  </si>
  <si>
    <t>Incrementar y desarrollar los servicios de pediatría, ginecobstetricia y de apoyo terapéutico y diagnóstico en la UIMIST.</t>
  </si>
  <si>
    <t>Prestar un servicio de calidad a los usuarios haciendo uso de las TICs.</t>
  </si>
  <si>
    <t>PLAN DE ACCIÓN - ISABU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</si>
</sst>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3" fillId="0" borderId="22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3" fillId="0" borderId="23" xfId="0" applyNumberFormat="1" applyFont="1" applyBorder="1" applyAlignment="1">
      <alignment horizontal="center" vertical="center" wrapText="1"/>
    </xf>
    <xf numFmtId="9" fontId="44" fillId="33" borderId="35" xfId="0" applyNumberFormat="1" applyFont="1" applyFill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3" fontId="44" fillId="33" borderId="40" xfId="0" applyNumberFormat="1" applyFont="1" applyFill="1" applyBorder="1" applyAlignment="1">
      <alignment horizontal="center" vertical="center" wrapText="1"/>
    </xf>
    <xf numFmtId="3" fontId="44" fillId="33" borderId="41" xfId="0" applyNumberFormat="1" applyFont="1" applyFill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9" fontId="44" fillId="33" borderId="42" xfId="0" applyNumberFormat="1" applyFont="1" applyFill="1" applyBorder="1" applyAlignment="1">
      <alignment horizontal="center" vertical="center" wrapText="1"/>
    </xf>
    <xf numFmtId="9" fontId="44" fillId="33" borderId="40" xfId="0" applyNumberFormat="1" applyFont="1" applyFill="1" applyBorder="1" applyAlignment="1">
      <alignment horizontal="center" vertical="center" wrapText="1"/>
    </xf>
    <xf numFmtId="9" fontId="44" fillId="33" borderId="43" xfId="0" applyNumberFormat="1" applyFont="1" applyFill="1" applyBorder="1" applyAlignment="1">
      <alignment horizontal="center" vertical="center" wrapText="1"/>
    </xf>
    <xf numFmtId="203" fontId="42" fillId="0" borderId="26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202" fontId="42" fillId="0" borderId="51" xfId="0" applyNumberFormat="1" applyFont="1" applyBorder="1" applyAlignment="1">
      <alignment horizontal="center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202" fontId="42" fillId="0" borderId="52" xfId="0" applyNumberFormat="1" applyFont="1" applyBorder="1" applyAlignment="1">
      <alignment horizontal="center" vertical="center" wrapText="1"/>
    </xf>
    <xf numFmtId="202" fontId="42" fillId="0" borderId="43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2" fillId="0" borderId="61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0" fontId="42" fillId="0" borderId="62" xfId="0" applyFont="1" applyBorder="1" applyAlignment="1">
      <alignment horizontal="justify" vertical="center" wrapText="1"/>
    </xf>
    <xf numFmtId="202" fontId="42" fillId="0" borderId="54" xfId="0" applyNumberFormat="1" applyFont="1" applyBorder="1" applyAlignment="1">
      <alignment horizontal="center" vertical="center" wrapText="1"/>
    </xf>
    <xf numFmtId="202" fontId="42" fillId="0" borderId="63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202" fontId="42" fillId="0" borderId="64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1381125</xdr:colOff>
      <xdr:row>1</xdr:row>
      <xdr:rowOff>142875</xdr:rowOff>
    </xdr:from>
    <xdr:to>
      <xdr:col>18</xdr:col>
      <xdr:colOff>666750</xdr:colOff>
      <xdr:row>4</xdr:row>
      <xdr:rowOff>114300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323850"/>
          <a:ext cx="3009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152400</xdr:rowOff>
    </xdr:from>
    <xdr:to>
      <xdr:col>7</xdr:col>
      <xdr:colOff>914400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5240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206">
          <cell r="Y206">
            <v>65</v>
          </cell>
        </row>
        <row r="207">
          <cell r="Y207">
            <v>20000</v>
          </cell>
        </row>
        <row r="208">
          <cell r="Y208">
            <v>2</v>
          </cell>
        </row>
        <row r="209">
          <cell r="Y209">
            <v>0</v>
          </cell>
        </row>
        <row r="210">
          <cell r="Y210">
            <v>4</v>
          </cell>
        </row>
        <row r="211">
          <cell r="Y211">
            <v>12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15">
          <cell r="Y215">
            <v>0</v>
          </cell>
        </row>
        <row r="216">
          <cell r="Y216">
            <v>0</v>
          </cell>
        </row>
        <row r="217">
          <cell r="Y2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69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2:21" ht="18.75" customHeight="1"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1" ht="18.75" customHeight="1">
      <c r="B4" s="69" t="s">
        <v>48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70" t="s">
        <v>3</v>
      </c>
      <c r="F8" s="71"/>
      <c r="G8" s="71"/>
      <c r="H8" s="71"/>
      <c r="I8" s="71"/>
      <c r="J8" s="72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73" t="s">
        <v>23</v>
      </c>
      <c r="C9" s="84" t="s">
        <v>24</v>
      </c>
      <c r="D9" s="73" t="s">
        <v>0</v>
      </c>
      <c r="E9" s="86" t="s">
        <v>22</v>
      </c>
      <c r="F9" s="89" t="s">
        <v>4</v>
      </c>
      <c r="G9" s="89"/>
      <c r="H9" s="89" t="s">
        <v>5</v>
      </c>
      <c r="I9" s="89"/>
      <c r="J9" s="90"/>
      <c r="K9" s="21"/>
      <c r="L9" s="86" t="s">
        <v>6</v>
      </c>
      <c r="M9" s="90"/>
      <c r="N9" s="100" t="s">
        <v>15</v>
      </c>
      <c r="O9" s="101"/>
      <c r="P9" s="102"/>
      <c r="Q9" s="102"/>
      <c r="R9" s="102"/>
      <c r="S9" s="86" t="s">
        <v>7</v>
      </c>
      <c r="T9" s="89"/>
      <c r="U9" s="90"/>
    </row>
    <row r="10" spans="2:21" ht="15" customHeight="1">
      <c r="B10" s="74"/>
      <c r="C10" s="85"/>
      <c r="D10" s="74"/>
      <c r="E10" s="87"/>
      <c r="F10" s="76"/>
      <c r="G10" s="76"/>
      <c r="H10" s="76"/>
      <c r="I10" s="76"/>
      <c r="J10" s="91"/>
      <c r="K10" s="22"/>
      <c r="L10" s="87"/>
      <c r="M10" s="91"/>
      <c r="N10" s="103"/>
      <c r="O10" s="104"/>
      <c r="P10" s="105"/>
      <c r="Q10" s="105"/>
      <c r="R10" s="105"/>
      <c r="S10" s="87"/>
      <c r="T10" s="76"/>
      <c r="U10" s="91"/>
    </row>
    <row r="11" spans="2:21" ht="15" customHeight="1">
      <c r="B11" s="74"/>
      <c r="C11" s="85"/>
      <c r="D11" s="74"/>
      <c r="E11" s="87"/>
      <c r="F11" s="76"/>
      <c r="G11" s="76"/>
      <c r="H11" s="76" t="s">
        <v>8</v>
      </c>
      <c r="I11" s="78" t="s">
        <v>1</v>
      </c>
      <c r="J11" s="92" t="s">
        <v>9</v>
      </c>
      <c r="K11" s="23"/>
      <c r="L11" s="80" t="s">
        <v>10</v>
      </c>
      <c r="M11" s="82" t="s">
        <v>11</v>
      </c>
      <c r="N11" s="103"/>
      <c r="O11" s="104"/>
      <c r="P11" s="105"/>
      <c r="Q11" s="105"/>
      <c r="R11" s="105"/>
      <c r="S11" s="87"/>
      <c r="T11" s="76"/>
      <c r="U11" s="91"/>
    </row>
    <row r="12" spans="2:21" ht="37.5" customHeight="1" thickBot="1">
      <c r="B12" s="75"/>
      <c r="C12" s="85"/>
      <c r="D12" s="75"/>
      <c r="E12" s="88"/>
      <c r="F12" s="12" t="s">
        <v>12</v>
      </c>
      <c r="G12" s="12" t="s">
        <v>13</v>
      </c>
      <c r="H12" s="77"/>
      <c r="I12" s="79"/>
      <c r="J12" s="93"/>
      <c r="K12" s="24"/>
      <c r="L12" s="81"/>
      <c r="M12" s="83"/>
      <c r="N12" s="19" t="s">
        <v>19</v>
      </c>
      <c r="O12" s="13" t="s">
        <v>20</v>
      </c>
      <c r="P12" s="14" t="s">
        <v>21</v>
      </c>
      <c r="Q12" s="14" t="s">
        <v>17</v>
      </c>
      <c r="R12" s="14" t="s">
        <v>18</v>
      </c>
      <c r="S12" s="20" t="s">
        <v>14</v>
      </c>
      <c r="T12" s="12" t="s">
        <v>12</v>
      </c>
      <c r="U12" s="15" t="s">
        <v>13</v>
      </c>
    </row>
    <row r="13" spans="2:21" ht="43.5" customHeight="1">
      <c r="B13" s="66" t="s">
        <v>41</v>
      </c>
      <c r="C13" s="66" t="s">
        <v>40</v>
      </c>
      <c r="D13" s="63" t="s">
        <v>39</v>
      </c>
      <c r="E13" s="60" t="s">
        <v>43</v>
      </c>
      <c r="F13" s="17">
        <v>42005</v>
      </c>
      <c r="G13" s="17">
        <v>42369</v>
      </c>
      <c r="H13" s="10" t="s">
        <v>27</v>
      </c>
      <c r="I13" s="25">
        <f>+'[1]DIMENSIÓN 1'!Y206</f>
        <v>65</v>
      </c>
      <c r="J13" s="59">
        <v>47.5</v>
      </c>
      <c r="K13" s="41">
        <f>+J13/I13</f>
        <v>0.7307692307692307</v>
      </c>
      <c r="L13" s="28">
        <f>DAYS360(F13,$C$8)/DAYS360(F13,G13)</f>
        <v>1</v>
      </c>
      <c r="M13" s="34">
        <f>IF(I13=0," -",IF(K13&gt;100%,100%,K13))</f>
        <v>0.7307692307692307</v>
      </c>
      <c r="N13" s="53">
        <v>44500</v>
      </c>
      <c r="O13" s="25">
        <v>41500</v>
      </c>
      <c r="P13" s="25">
        <v>0</v>
      </c>
      <c r="Q13" s="33">
        <f>IF(N13=0," -",O13/N13)</f>
        <v>0.9325842696629213</v>
      </c>
      <c r="R13" s="29" t="str">
        <f>IF(P13=0," -",IF(O13=0,100%,P13/O13))</f>
        <v> -</v>
      </c>
      <c r="S13" s="94" t="s">
        <v>44</v>
      </c>
      <c r="T13" s="96">
        <v>42005</v>
      </c>
      <c r="U13" s="98">
        <v>42369</v>
      </c>
    </row>
    <row r="14" spans="2:21" ht="28.5" customHeight="1" thickBot="1">
      <c r="B14" s="67"/>
      <c r="C14" s="67"/>
      <c r="D14" s="64"/>
      <c r="E14" s="61"/>
      <c r="F14" s="18">
        <v>42005</v>
      </c>
      <c r="G14" s="18">
        <v>42369</v>
      </c>
      <c r="H14" s="11" t="s">
        <v>28</v>
      </c>
      <c r="I14" s="27">
        <f>+'[1]DIMENSIÓN 1'!Y207</f>
        <v>20000</v>
      </c>
      <c r="J14" s="39">
        <v>18500</v>
      </c>
      <c r="K14" s="45">
        <f>+J14/I14</f>
        <v>0.925</v>
      </c>
      <c r="L14" s="46">
        <f>DAYS360(F14,$C$8)/DAYS360(F14,G14)</f>
        <v>1</v>
      </c>
      <c r="M14" s="49">
        <f>IF(I14=0," -",IF(K14&gt;100%,100%,K14))</f>
        <v>0.925</v>
      </c>
      <c r="N14" s="54">
        <v>800000</v>
      </c>
      <c r="O14" s="27">
        <v>800000</v>
      </c>
      <c r="P14" s="27">
        <v>0</v>
      </c>
      <c r="Q14" s="48">
        <f>IF(N14=0," -",O14/N14)</f>
        <v>1</v>
      </c>
      <c r="R14" s="47" t="str">
        <f>IF(P14=0," -",IF(O14=0,100%,P14/O14))</f>
        <v> -</v>
      </c>
      <c r="S14" s="95"/>
      <c r="T14" s="97"/>
      <c r="U14" s="99"/>
    </row>
    <row r="15" spans="2:21" ht="44.25" customHeight="1">
      <c r="B15" s="67"/>
      <c r="C15" s="67"/>
      <c r="D15" s="64"/>
      <c r="E15" s="60" t="s">
        <v>42</v>
      </c>
      <c r="F15" s="17">
        <v>42005</v>
      </c>
      <c r="G15" s="17">
        <v>42369</v>
      </c>
      <c r="H15" s="10" t="s">
        <v>29</v>
      </c>
      <c r="I15" s="25">
        <f>+'[1]DIMENSIÓN 1'!Y208</f>
        <v>2</v>
      </c>
      <c r="J15" s="38">
        <v>2</v>
      </c>
      <c r="K15" s="42">
        <f>+J15/I15</f>
        <v>1</v>
      </c>
      <c r="L15" s="30">
        <f>DAYS360(F15,$C$8)/DAYS360(F15,G15)</f>
        <v>1</v>
      </c>
      <c r="M15" s="35">
        <f>IF(I15=0," -",IF(K15&gt;100%,100%,K15))</f>
        <v>1</v>
      </c>
      <c r="N15" s="53">
        <v>102061</v>
      </c>
      <c r="O15" s="25">
        <v>102061</v>
      </c>
      <c r="P15" s="25">
        <v>0</v>
      </c>
      <c r="Q15" s="33">
        <f>IF(N15=0," -",O15/N15)</f>
        <v>1</v>
      </c>
      <c r="R15" s="29" t="str">
        <f>IF(P15=0," -",IF(O15=0,100%,P15/O15))</f>
        <v> -</v>
      </c>
      <c r="S15" s="106" t="s">
        <v>46</v>
      </c>
      <c r="T15" s="109">
        <v>42005</v>
      </c>
      <c r="U15" s="111">
        <v>42369</v>
      </c>
    </row>
    <row r="16" spans="2:21" ht="69" customHeight="1">
      <c r="B16" s="67"/>
      <c r="C16" s="67"/>
      <c r="D16" s="64"/>
      <c r="E16" s="62"/>
      <c r="F16" s="16">
        <v>42005</v>
      </c>
      <c r="G16" s="16">
        <v>42369</v>
      </c>
      <c r="H16" s="9" t="s">
        <v>30</v>
      </c>
      <c r="I16" s="36">
        <f>+'[1]DIMENSIÓN 1'!Y209</f>
        <v>0</v>
      </c>
      <c r="J16" s="32">
        <v>0</v>
      </c>
      <c r="K16" s="43" t="e">
        <f>+J16/I16</f>
        <v>#DIV/0!</v>
      </c>
      <c r="L16" s="31">
        <f>DAYS360(F16,$C$8)/DAYS360(F16,G16)</f>
        <v>1</v>
      </c>
      <c r="M16" s="37" t="str">
        <f>IF(I16=0," -",IF(K16&gt;100%,100%,K16))</f>
        <v> -</v>
      </c>
      <c r="N16" s="55">
        <v>0</v>
      </c>
      <c r="O16" s="26">
        <v>0</v>
      </c>
      <c r="P16" s="26">
        <v>0</v>
      </c>
      <c r="Q16" s="36" t="str">
        <f>IF(N16=0," -",O16/N16)</f>
        <v> -</v>
      </c>
      <c r="R16" s="32" t="str">
        <f>IF(P16=0," -",IF(O16=0,100%,P16/O16))</f>
        <v> -</v>
      </c>
      <c r="S16" s="106"/>
      <c r="T16" s="109"/>
      <c r="U16" s="111"/>
    </row>
    <row r="17" spans="2:21" ht="44.25" customHeight="1">
      <c r="B17" s="67"/>
      <c r="C17" s="67"/>
      <c r="D17" s="64"/>
      <c r="E17" s="62"/>
      <c r="F17" s="16">
        <v>42005</v>
      </c>
      <c r="G17" s="16">
        <v>42369</v>
      </c>
      <c r="H17" s="9" t="s">
        <v>31</v>
      </c>
      <c r="I17" s="26">
        <f>+'[1]DIMENSIÓN 1'!Y210</f>
        <v>4</v>
      </c>
      <c r="J17" s="40">
        <v>2</v>
      </c>
      <c r="K17" s="43">
        <f aca="true" t="shared" si="0" ref="K17:K24">+J17/I17</f>
        <v>0.5</v>
      </c>
      <c r="L17" s="31">
        <f aca="true" t="shared" si="1" ref="L17:L24">DAYS360(F17,$C$8)/DAYS360(F17,G17)</f>
        <v>1</v>
      </c>
      <c r="M17" s="37">
        <f aca="true" t="shared" si="2" ref="M17:M24">IF(I17=0," -",IF(K17&gt;100%,100%,K17))</f>
        <v>0.5</v>
      </c>
      <c r="N17" s="55">
        <v>625036</v>
      </c>
      <c r="O17" s="26">
        <v>625036</v>
      </c>
      <c r="P17" s="26">
        <v>0</v>
      </c>
      <c r="Q17" s="36">
        <f aca="true" t="shared" si="3" ref="Q17:Q25">IF(N17=0," -",O17/N17)</f>
        <v>1</v>
      </c>
      <c r="R17" s="32" t="str">
        <f aca="true" t="shared" si="4" ref="R17:R25">IF(P17=0," -",IF(O17=0,100%,P17/O17))</f>
        <v> -</v>
      </c>
      <c r="S17" s="108"/>
      <c r="T17" s="110"/>
      <c r="U17" s="112"/>
    </row>
    <row r="18" spans="2:21" ht="29.25" customHeight="1">
      <c r="B18" s="67"/>
      <c r="C18" s="67"/>
      <c r="D18" s="64"/>
      <c r="E18" s="62"/>
      <c r="F18" s="16">
        <v>42005</v>
      </c>
      <c r="G18" s="16">
        <v>42369</v>
      </c>
      <c r="H18" s="9" t="s">
        <v>32</v>
      </c>
      <c r="I18" s="26">
        <f>+'[1]DIMENSIÓN 1'!Y211</f>
        <v>12</v>
      </c>
      <c r="J18" s="40">
        <v>25</v>
      </c>
      <c r="K18" s="43">
        <f t="shared" si="0"/>
        <v>2.0833333333333335</v>
      </c>
      <c r="L18" s="31">
        <f t="shared" si="1"/>
        <v>1</v>
      </c>
      <c r="M18" s="37">
        <f t="shared" si="2"/>
        <v>1</v>
      </c>
      <c r="N18" s="55">
        <v>7011711</v>
      </c>
      <c r="O18" s="26">
        <v>7011711</v>
      </c>
      <c r="P18" s="26">
        <v>0</v>
      </c>
      <c r="Q18" s="36">
        <f t="shared" si="3"/>
        <v>1</v>
      </c>
      <c r="R18" s="32" t="str">
        <f t="shared" si="4"/>
        <v> -</v>
      </c>
      <c r="S18" s="107" t="s">
        <v>45</v>
      </c>
      <c r="T18" s="113">
        <v>42005</v>
      </c>
      <c r="U18" s="114">
        <v>42369</v>
      </c>
    </row>
    <row r="19" spans="2:21" ht="29.25" customHeight="1">
      <c r="B19" s="67"/>
      <c r="C19" s="67"/>
      <c r="D19" s="64"/>
      <c r="E19" s="62"/>
      <c r="F19" s="16">
        <v>42005</v>
      </c>
      <c r="G19" s="16">
        <v>42369</v>
      </c>
      <c r="H19" s="9" t="s">
        <v>33</v>
      </c>
      <c r="I19" s="26">
        <f>+'[1]DIMENSIÓN 1'!Y212</f>
        <v>0</v>
      </c>
      <c r="J19" s="40">
        <v>0</v>
      </c>
      <c r="K19" s="43" t="e">
        <f t="shared" si="0"/>
        <v>#DIV/0!</v>
      </c>
      <c r="L19" s="31">
        <f t="shared" si="1"/>
        <v>1</v>
      </c>
      <c r="M19" s="37" t="str">
        <f t="shared" si="2"/>
        <v> -</v>
      </c>
      <c r="N19" s="55">
        <v>0</v>
      </c>
      <c r="O19" s="26">
        <v>0</v>
      </c>
      <c r="P19" s="26">
        <v>0</v>
      </c>
      <c r="Q19" s="36" t="str">
        <f t="shared" si="3"/>
        <v> -</v>
      </c>
      <c r="R19" s="32" t="str">
        <f t="shared" si="4"/>
        <v> -</v>
      </c>
      <c r="S19" s="106"/>
      <c r="T19" s="109"/>
      <c r="U19" s="111"/>
    </row>
    <row r="20" spans="2:21" ht="44.25" customHeight="1">
      <c r="B20" s="67"/>
      <c r="C20" s="67"/>
      <c r="D20" s="64"/>
      <c r="E20" s="62"/>
      <c r="F20" s="16">
        <v>42005</v>
      </c>
      <c r="G20" s="16">
        <v>42369</v>
      </c>
      <c r="H20" s="9" t="s">
        <v>34</v>
      </c>
      <c r="I20" s="26">
        <f>+'[1]DIMENSIÓN 1'!Y213</f>
        <v>0</v>
      </c>
      <c r="J20" s="40">
        <v>0</v>
      </c>
      <c r="K20" s="43" t="e">
        <f t="shared" si="0"/>
        <v>#DIV/0!</v>
      </c>
      <c r="L20" s="31">
        <f t="shared" si="1"/>
        <v>1</v>
      </c>
      <c r="M20" s="37" t="str">
        <f t="shared" si="2"/>
        <v> -</v>
      </c>
      <c r="N20" s="55">
        <v>0</v>
      </c>
      <c r="O20" s="26">
        <v>0</v>
      </c>
      <c r="P20" s="26">
        <v>0</v>
      </c>
      <c r="Q20" s="36" t="str">
        <f t="shared" si="3"/>
        <v> -</v>
      </c>
      <c r="R20" s="32" t="str">
        <f t="shared" si="4"/>
        <v> -</v>
      </c>
      <c r="S20" s="106"/>
      <c r="T20" s="109"/>
      <c r="U20" s="111"/>
    </row>
    <row r="21" spans="2:21" ht="29.25" customHeight="1">
      <c r="B21" s="67"/>
      <c r="C21" s="67"/>
      <c r="D21" s="64"/>
      <c r="E21" s="62"/>
      <c r="F21" s="16">
        <v>42005</v>
      </c>
      <c r="G21" s="16">
        <v>42369</v>
      </c>
      <c r="H21" s="9" t="s">
        <v>35</v>
      </c>
      <c r="I21" s="26">
        <f>+'[1]DIMENSIÓN 1'!Y214</f>
        <v>0</v>
      </c>
      <c r="J21" s="40">
        <v>2</v>
      </c>
      <c r="K21" s="43" t="e">
        <f t="shared" si="0"/>
        <v>#DIV/0!</v>
      </c>
      <c r="L21" s="31">
        <f t="shared" si="1"/>
        <v>1</v>
      </c>
      <c r="M21" s="37" t="str">
        <f t="shared" si="2"/>
        <v> -</v>
      </c>
      <c r="N21" s="55">
        <v>495989</v>
      </c>
      <c r="O21" s="26">
        <v>495989</v>
      </c>
      <c r="P21" s="26">
        <v>0</v>
      </c>
      <c r="Q21" s="36">
        <f t="shared" si="3"/>
        <v>1</v>
      </c>
      <c r="R21" s="32" t="str">
        <f t="shared" si="4"/>
        <v> -</v>
      </c>
      <c r="S21" s="108"/>
      <c r="T21" s="110"/>
      <c r="U21" s="112"/>
    </row>
    <row r="22" spans="2:21" ht="54" customHeight="1">
      <c r="B22" s="67"/>
      <c r="C22" s="67"/>
      <c r="D22" s="64"/>
      <c r="E22" s="62"/>
      <c r="F22" s="16">
        <v>42005</v>
      </c>
      <c r="G22" s="16">
        <v>42369</v>
      </c>
      <c r="H22" s="9" t="s">
        <v>36</v>
      </c>
      <c r="I22" s="26">
        <f>+'[1]DIMENSIÓN 1'!Y215</f>
        <v>0</v>
      </c>
      <c r="J22" s="40">
        <v>0</v>
      </c>
      <c r="K22" s="43" t="e">
        <f t="shared" si="0"/>
        <v>#DIV/0!</v>
      </c>
      <c r="L22" s="31">
        <f t="shared" si="1"/>
        <v>1</v>
      </c>
      <c r="M22" s="37" t="str">
        <f t="shared" si="2"/>
        <v> -</v>
      </c>
      <c r="N22" s="55">
        <v>0</v>
      </c>
      <c r="O22" s="26">
        <v>0</v>
      </c>
      <c r="P22" s="26">
        <v>0</v>
      </c>
      <c r="Q22" s="36" t="str">
        <f t="shared" si="3"/>
        <v> -</v>
      </c>
      <c r="R22" s="32" t="str">
        <f t="shared" si="4"/>
        <v> -</v>
      </c>
      <c r="S22" s="106" t="s">
        <v>47</v>
      </c>
      <c r="T22" s="109">
        <v>42005</v>
      </c>
      <c r="U22" s="111">
        <v>42369</v>
      </c>
    </row>
    <row r="23" spans="2:21" ht="44.25" customHeight="1">
      <c r="B23" s="67"/>
      <c r="C23" s="67"/>
      <c r="D23" s="64"/>
      <c r="E23" s="62"/>
      <c r="F23" s="16">
        <v>42005</v>
      </c>
      <c r="G23" s="16">
        <v>42369</v>
      </c>
      <c r="H23" s="9" t="s">
        <v>37</v>
      </c>
      <c r="I23" s="36">
        <f>+'[1]DIMENSIÓN 1'!Y216</f>
        <v>0</v>
      </c>
      <c r="J23" s="32">
        <v>0</v>
      </c>
      <c r="K23" s="43" t="e">
        <f t="shared" si="0"/>
        <v>#DIV/0!</v>
      </c>
      <c r="L23" s="31">
        <f t="shared" si="1"/>
        <v>1</v>
      </c>
      <c r="M23" s="37" t="str">
        <f t="shared" si="2"/>
        <v> -</v>
      </c>
      <c r="N23" s="55">
        <v>0</v>
      </c>
      <c r="O23" s="26">
        <v>0</v>
      </c>
      <c r="P23" s="26">
        <v>0</v>
      </c>
      <c r="Q23" s="36" t="str">
        <f t="shared" si="3"/>
        <v> -</v>
      </c>
      <c r="R23" s="32" t="str">
        <f t="shared" si="4"/>
        <v> -</v>
      </c>
      <c r="S23" s="106"/>
      <c r="T23" s="109"/>
      <c r="U23" s="111"/>
    </row>
    <row r="24" spans="2:21" ht="29.25" customHeight="1" thickBot="1">
      <c r="B24" s="68"/>
      <c r="C24" s="68"/>
      <c r="D24" s="65"/>
      <c r="E24" s="61"/>
      <c r="F24" s="18">
        <v>42005</v>
      </c>
      <c r="G24" s="18">
        <v>42369</v>
      </c>
      <c r="H24" s="11" t="s">
        <v>38</v>
      </c>
      <c r="I24" s="27">
        <f>+'[1]DIMENSIÓN 1'!Y217</f>
        <v>1</v>
      </c>
      <c r="J24" s="39">
        <v>0</v>
      </c>
      <c r="K24" s="50">
        <f t="shared" si="0"/>
        <v>0</v>
      </c>
      <c r="L24" s="46">
        <f t="shared" si="1"/>
        <v>1</v>
      </c>
      <c r="M24" s="49">
        <f t="shared" si="2"/>
        <v>0</v>
      </c>
      <c r="N24" s="54">
        <v>0</v>
      </c>
      <c r="O24" s="27">
        <v>0</v>
      </c>
      <c r="P24" s="27">
        <v>0</v>
      </c>
      <c r="Q24" s="48" t="str">
        <f t="shared" si="3"/>
        <v> -</v>
      </c>
      <c r="R24" s="47" t="str">
        <f t="shared" si="4"/>
        <v> -</v>
      </c>
      <c r="S24" s="95"/>
      <c r="T24" s="97"/>
      <c r="U24" s="99"/>
    </row>
    <row r="25" spans="12:18" ht="16.5" thickBot="1">
      <c r="L25" s="57">
        <f>+AVERAGE(L13:L14,L15:L24)</f>
        <v>1</v>
      </c>
      <c r="M25" s="58">
        <f>+AVERAGE(M13:M14,M15:M24)</f>
        <v>0.6926282051282051</v>
      </c>
      <c r="N25" s="51">
        <f>+SUM(N13:N14,N15:N24)</f>
        <v>9079297</v>
      </c>
      <c r="O25" s="52">
        <f>+SUM(O13:O14,O15:O24)</f>
        <v>9076297</v>
      </c>
      <c r="P25" s="52">
        <f>+SUM(P13:P14,P15:P24)</f>
        <v>0</v>
      </c>
      <c r="Q25" s="56">
        <f t="shared" si="3"/>
        <v>0.9996695779419926</v>
      </c>
      <c r="R25" s="44" t="str">
        <f t="shared" si="4"/>
        <v> -</v>
      </c>
    </row>
  </sheetData>
  <sheetProtection/>
  <mergeCells count="35">
    <mergeCell ref="U22:U24"/>
    <mergeCell ref="U13:U14"/>
    <mergeCell ref="E15:E24"/>
    <mergeCell ref="S15:S17"/>
    <mergeCell ref="T15:T17"/>
    <mergeCell ref="U15:U17"/>
    <mergeCell ref="S18:S21"/>
    <mergeCell ref="T18:T21"/>
    <mergeCell ref="U18:U21"/>
    <mergeCell ref="S22:S24"/>
    <mergeCell ref="T22:T24"/>
    <mergeCell ref="B13:B24"/>
    <mergeCell ref="C13:C24"/>
    <mergeCell ref="D13:D24"/>
    <mergeCell ref="E13:E14"/>
    <mergeCell ref="S13:S14"/>
    <mergeCell ref="T13:T14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2022-10-04T22:47:02Z</dcterms:modified>
  <cp:category/>
  <cp:version/>
  <cp:contentType/>
  <cp:contentStatus/>
</cp:coreProperties>
</file>