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<sst xmlns="http://schemas.openxmlformats.org/spreadsheetml/2006/main" count="143" uniqueCount="141">
  <si>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</si>
  <si>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</si>
  <si>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</si>
  <si>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</si>
  <si>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</si>
  <si>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</si>
  <si>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</si>
  <si>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</si>
  <si>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</si>
  <si>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</si>
  <si>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</si>
  <si>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</si>
  <si>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</si>
  <si>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</si>
  <si>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</si>
  <si>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</si>
  <si>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</si>
  <si>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</si>
  <si>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</si>
  <si>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</si>
  <si>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</si>
  <si>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</si>
  <si>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</si>
  <si>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</si>
  <si>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</si>
  <si>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</si>
  <si>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</si>
  <si>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CAIs móviles adquiridos.</t>
  </si>
  <si>
    <t>Número de unidades móviles interactivas adquiridos.</t>
  </si>
  <si>
    <t>Número de Observatorios del Delito implementados.</t>
  </si>
  <si>
    <t>Número de Redes Virtuales de Seguridad implementados en el municipio.</t>
  </si>
  <si>
    <t>Número de cámaras de seguridad compradas para el circuito cerrado de televisión.</t>
  </si>
  <si>
    <t>Número de frentes de seguridad de la ciudad fortalecidos.</t>
  </si>
  <si>
    <t>Número de escuelas de seguridad ciudadana creadas y mantenidas.</t>
  </si>
  <si>
    <t>Número de convocatorias a las mesas de prevención y protección de seguridad ciudadana a las Juntas Administradoras de Conjuntos, JAC y JAL realizadas.</t>
  </si>
  <si>
    <t>Porcentaje de programas y acciones mantenidas del Fondo de Vigilancia de la Policía Nacional en Bucaramanga.</t>
  </si>
  <si>
    <t>Número de estrategias interinstitucionales mantenidas para la vigilancia y control - IVC a los establecimientos comerciales.</t>
  </si>
  <si>
    <t>Número de estrategias de reacción inmediata creadas y mantenidas que garanticen la convivencia, seguridad y el orden público.</t>
  </si>
  <si>
    <t>Número de estrategias de orientación implementadas dirigidas a las barras bravas.</t>
  </si>
  <si>
    <t>Número de niños, niñas, jóvenes y adultos capacitados en valores sociales, liderazgo comunitario y convivencia ciudadana.</t>
  </si>
  <si>
    <t>Número de unidades interactivas para la convivencia comunitaria.</t>
  </si>
  <si>
    <t>Número de operativos de control a las estaciones de servicio - EDS realizados.</t>
  </si>
  <si>
    <t>Número de campañas implementadas para prevenir la comercialización ilícita de combustibles.</t>
  </si>
  <si>
    <t>Número de visitas de control de información a los establecimientos de comercio realizados.</t>
  </si>
  <si>
    <t>Porcentaje de adolescentes infractores de ley penal con la garantía de atención de los derechos.</t>
  </si>
  <si>
    <t>Número de Centros de Internamiento preventivo en funcionamiento.</t>
  </si>
  <si>
    <t>Número de entes públicos incluidos en los servicios prestado en la casa de justicia.</t>
  </si>
  <si>
    <t>Número de jueces de paz implementados en el municipio.</t>
  </si>
  <si>
    <t>Número de centros de conciliación en equidad fortalecidos.</t>
  </si>
  <si>
    <t>Número de unidades de justicia móvil creadas y mantenidas.</t>
  </si>
  <si>
    <t>Número de casas de justicia del norte de la ciudad mantenidas.</t>
  </si>
  <si>
    <t>Número de talleres de promoción de los derechos humanos de la población privada de la libertad realizados.</t>
  </si>
  <si>
    <t>Número de iniciativas apoyadas que promocionen los DDHH para prevenir la violencia intrafamiliar y las violencias contra la mujer.</t>
  </si>
  <si>
    <t>Número de capacitaciones realizadas de promoción de los derechos humanos a la población víctima del conflicto armado.</t>
  </si>
  <si>
    <t>Número de capacitaciones realizadas de promoción de los derechos humanos a los líderes comunitarios.</t>
  </si>
  <si>
    <t>Número de talleres realizados de los derechos humanos a organizaciones juveniles y barras bravas de fútbol.</t>
  </si>
  <si>
    <t>Número de programas "semilleros de paz" para jóvenes en alto riesgo creados e implementados.</t>
  </si>
  <si>
    <t>Número de campañas masivas realizadas en medios sobre el conocimiento y prevención de la trata de personas.</t>
  </si>
  <si>
    <t>Porcentaje de víctimas de la trata de personas con atención inicial.</t>
  </si>
  <si>
    <t>Porcentaje de seguimiento de los casos de atención a niños, niñas y adolescentes y sus familias desde las comisarías de familias.</t>
  </si>
  <si>
    <t>Número de comisarías de familia creadas.</t>
  </si>
  <si>
    <t>Número de mapas de riesgo de la población víctima del conflicto armado actualizados.</t>
  </si>
  <si>
    <t>Número de PIUs de las víctimas del conflicto armado actualizados.</t>
  </si>
  <si>
    <t>Número de planes de contingencia de víctimas del conflicto armado formulados y actualizados.</t>
  </si>
  <si>
    <t>Número de rutas de protección a víctimas del conflicto armado en servicio.</t>
  </si>
  <si>
    <t>Número de censos y caracterizaciones de las víctimas del conflicto armado realizados.</t>
  </si>
  <si>
    <t>Número de comités territoriales de justicia transicional y mesas temáticas mantenidas con apoyo logístico para su realización.</t>
  </si>
  <si>
    <t>Número de procesos fortalecidos en las organizaciones de víctimas del conflicto armado con enfoque diferencial.</t>
  </si>
  <si>
    <t>Porcentaje de población víctima del conflicto armado que cumpla con los requisitos de ley con ayuda humanitaria de urgencia y en transición garantizada.</t>
  </si>
  <si>
    <t>Porcentaje de víctimas del conflicto interno armado apoyados con subsidio funerario a quien cumplan con los requisitos.</t>
  </si>
  <si>
    <t>Número de familias de la población víctima del conflicto interno armado con proyectos de emprendimiento y fortalecimiento de iniciativas económicas.</t>
  </si>
  <si>
    <t>Porcentaje de procesos de retorno y reubicación apoyados presentados en el municipio.</t>
  </si>
  <si>
    <t>Porcentaje de avance en la construcción y dotación del centro de atención integral a víctimas del conflicto armado.</t>
  </si>
  <si>
    <t>Número de capacitaciones realizados en temas de emprendimiento dirigidas a personas desmovilizadas en proceso de reintegración.</t>
  </si>
  <si>
    <t>Número de personas desmovilizadas capacitadas en proceso de reintegración en temas de derechos humanos y deberes ciudadanos, justicia transicional, tolerancia, reconciliación y paz.</t>
  </si>
  <si>
    <t>SEGURIDAD Y CONVIVENCIA CIUDADANA CON HUMANISMO</t>
  </si>
  <si>
    <t>CONTROL A LA COMERCIALIZACIÓN DE COMBUSTIBLES</t>
  </si>
  <si>
    <t>PROTECCIÓN AL CONSUMIDOR</t>
  </si>
  <si>
    <t>ATENCIÓN A ADOLESCENTES INFRACTORES DE LA LEY PENAL</t>
  </si>
  <si>
    <t>SISTEMAS ALTERNATIVOS DE PREVENCIÓN Y JUSTICIA FORMAL Y COMUNITARIA</t>
  </si>
  <si>
    <t>PROMOCIÓN DE LOS DERECHOS HUMANOS</t>
  </si>
  <si>
    <t>PREVENCIÓN A LA TRATA DE PERSONAS</t>
  </si>
  <si>
    <t>PRIMERA INFANCIA, NIÑEZ Y ADOLESCENCIA</t>
  </si>
  <si>
    <t>PREVENCIÓN, ATENCIÓN Y ASISTENCIA INTEGRAL A VÍCTIMAS DEL CONFLICTO INTERNO ARMADO</t>
  </si>
  <si>
    <t>ATENCIÓN A LA POBLACIÓN REINSERTADA Y DESMOVILIZADA</t>
  </si>
  <si>
    <t>CIUDAD SEGURA Y HABITABLE</t>
  </si>
  <si>
    <t>JUSTICIA EN CASA</t>
  </si>
  <si>
    <t>BUCARAMANGA EN PRO DE LOS DERECHOS HUMANOS</t>
  </si>
  <si>
    <t>BUCARAMANGA CRECE CONTIGO</t>
  </si>
  <si>
    <t>POBLACIONES INCLUIDAS AL DESARROLLO SOSTENIBLE</t>
  </si>
  <si>
    <t>CONVIVENCIA Y SEGURIDAD CIUDADANA</t>
  </si>
  <si>
    <t>LO SOCIAL ES VITAL</t>
  </si>
  <si>
    <t>DIMENSIÓN 1: SOSTENIBILIDAD SOCIAL Y ECONÓMICA</t>
  </si>
  <si>
    <t>Número de políticas públicas de la gestión del riesgo formuladas e implementadas.</t>
  </si>
  <si>
    <t>Número de planes municipales de gestión de riesgo elaborados.</t>
  </si>
  <si>
    <t>Número de redes de gestión de desastre implementadas y mantenidas en el municipio.</t>
  </si>
  <si>
    <t>Número de acciones de simulación y/o simulacros realizados en eventos que generen riesgo de desastre.</t>
  </si>
  <si>
    <t>Número de programas sociales y comunitarios de formación y prevención de gestión de riesgo.</t>
  </si>
  <si>
    <t>Número de sectores identificados con riesgo de desastre intervenidos mediante dispositivos telemétricos.</t>
  </si>
  <si>
    <t>Porcentaje de personas afectadas por desastres suministrados con elementos básicos.</t>
  </si>
  <si>
    <t>Porcentaje de emergencias ocurridas evaluados los daños y analizadas las necesidades.</t>
  </si>
  <si>
    <t>Número de fondos locales de emergencias creadas.</t>
  </si>
  <si>
    <t>CONOCIMIENTO, PREVENCIÓN Y REDUCCIÓN DEL RIESGO</t>
  </si>
  <si>
    <t>MANEJO DEL DESASTRE</t>
  </si>
  <si>
    <t>BUCARAMANGA FRENTE A LA GESTIÓN INTEGRAL DEL RIESGO</t>
  </si>
  <si>
    <t>MEDIO AMBIENTE Y ORDENAMIENTO TERRITORIAL</t>
  </si>
  <si>
    <t>DIMENSIÓN 2: SOSTENIBILIDAD AMBIENTAL, CAMBIO CLIMÁTICO Y ORDENAMIENTO TERRITORIAL</t>
  </si>
  <si>
    <t>Número de operativos de recuperación, control y preservación del espacio público.</t>
  </si>
  <si>
    <t>Número de plazas de mercado en funcionamiento.</t>
  </si>
  <si>
    <t>Número de estudios técnicos realizados para la implementación de una estrategia de ecoplaza.</t>
  </si>
  <si>
    <t>CONSTRUCCIÓN Y/O MANTENIMIENTO DE PLAZAS DE MERCADO</t>
  </si>
  <si>
    <t>RECUPERACIÓN VOLUNTARIA DE ESPACIOS PÚBLICOS</t>
  </si>
  <si>
    <t>INFRAESTRUCTURA DE CIUDAD</t>
  </si>
  <si>
    <t>MOVILIDAD VIAL Y PEATONAL</t>
  </si>
  <si>
    <t>PLAZAS DE MERCADO Y SERVICIOS PÚBLICOS EFICIENTES</t>
  </si>
  <si>
    <t>ESPACIO PÚBLICO: DE TODAS Y TODOS PARA TODAS Y TODOS</t>
  </si>
  <si>
    <t>DIMENSIÓN 3: SOSTENIBILIDAD URBANA</t>
  </si>
  <si>
    <t>Porcentaje de los programas y actividades que desarrolla la administración mantenidos.</t>
  </si>
  <si>
    <t>FORTALECIMIENTO INSTITUCIONAL Y LOGÍSTICO</t>
  </si>
  <si>
    <t>ADMINISTRACIÓN EFICIENTE Y BIENESTAR PARA TODAS Y TODOS</t>
  </si>
  <si>
    <t>ADMINISTRACIÓN EFICIENTE ES UN BUEN GOBIERNO</t>
  </si>
  <si>
    <t>DIMENSIÓN 4: SOSTENIBILIDAD FISCAL Y GOBERNANZA</t>
  </si>
  <si>
    <t>Realizar convenios interadministrativos con las diferentes Secretarías e Institutos Descentralizados.</t>
  </si>
  <si>
    <t>Establecer convenios interinstitucionales para aumentar la seguridad y la convivencia ciudadana.</t>
  </si>
  <si>
    <t>Realizar convenios interadministrativos con las diferentes secretarías e institutos descentralizados, Alta Consejería para la Reintegración y otros organismos privados.</t>
  </si>
  <si>
    <t>Apoyar el desarrollo de iniciativas o proyectos comunitarios de convivencia y reconciliación, basados en el fortalecimiento de los derechos humanos, la resolución pacífica de conflictos y el mejoramiento de competencias ciudadanas que promuevan la reintegración.</t>
  </si>
  <si>
    <t>Realizar controles a los establecimientos públicos de la ciudad.</t>
  </si>
  <si>
    <t>Gestionar ante las entidades respectivas para fortalecer la comercialización lícita de combustibles.</t>
  </si>
  <si>
    <t>Mantener, adecuar y fortalecer la casa de justicia como espacio de atención y descongestión de los servicios de justicia.</t>
  </si>
  <si>
    <t>Fortalecer y adecuar el centro de internamiento preventivo para brindar atención integral a estos infractores de la ley.</t>
  </si>
  <si>
    <t>Garantizar el cumplimiento a los derechos humanos de las ciudadanas y ciudadanos del municipio de Bucaramanga.</t>
  </si>
  <si>
    <t>Prevenir la trata de personas y así como de atender los casos detectados con el fin de prestar una atención adecuada y digna.</t>
  </si>
  <si>
    <t>Mantener actualizada la caracterización de las personas víctimas del conflicto interno armada así como de sus respectivas rutas de atención a esta población.</t>
  </si>
  <si>
    <t>Brindar atención integral a las personas víctimas del conflicto interno armado.</t>
  </si>
  <si>
    <t>Garantizar la restitución de los derechos de las personas víctimas del conflicto interno armado (receptoras).</t>
  </si>
  <si>
    <t>Mantener operativos permanentes para el control del espacio público.</t>
  </si>
  <si>
    <t>Mantener en funcionamiento los programas y actividades que desarrolla la Secretaría.</t>
  </si>
  <si>
    <t>Mantener actualizado el estudio de las plazas de mercado con el objetivo de garantizar su funcionamiento.</t>
  </si>
  <si>
    <t>Atender la población afectada los desastres que se presenten en el municipio de Bucaramanga.</t>
  </si>
  <si>
    <t>Prevenir y mitigar los posibles desastres que se puedan presentar en el municipio a traves de los planes de contigencia.</t>
  </si>
  <si>
    <t>PLAN DE ACCIÓN - SECRETARÍA DEL INTERIOR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</si>
</sst>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  <numFmt numFmtId="203" formatCode="#,##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800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42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justify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horizontal="center" vertical="center" wrapText="1"/>
    </xf>
    <xf numFmtId="0" fontId="42" fillId="34" borderId="26" xfId="0" applyFont="1" applyFill="1" applyBorder="1" applyAlignment="1">
      <alignment horizontal="center" vertical="center" wrapText="1"/>
    </xf>
    <xf numFmtId="202" fontId="42" fillId="34" borderId="26" xfId="0" applyNumberFormat="1" applyFont="1" applyFill="1" applyBorder="1" applyAlignment="1">
      <alignment horizontal="center" vertical="center" wrapText="1"/>
    </xf>
    <xf numFmtId="0" fontId="42" fillId="34" borderId="26" xfId="0" applyFont="1" applyFill="1" applyBorder="1" applyAlignment="1">
      <alignment horizontal="justify" vertical="center" wrapText="1"/>
    </xf>
    <xf numFmtId="3" fontId="42" fillId="34" borderId="26" xfId="0" applyNumberFormat="1" applyFont="1" applyFill="1" applyBorder="1" applyAlignment="1">
      <alignment horizontal="center" vertical="center"/>
    </xf>
    <xf numFmtId="9" fontId="42" fillId="34" borderId="26" xfId="0" applyNumberFormat="1" applyFont="1" applyFill="1" applyBorder="1" applyAlignment="1">
      <alignment horizontal="center" vertical="center" wrapText="1"/>
    </xf>
    <xf numFmtId="202" fontId="42" fillId="34" borderId="27" xfId="0" applyNumberFormat="1" applyFont="1" applyFill="1" applyBorder="1" applyAlignment="1">
      <alignment horizontal="center" vertical="center" wrapText="1"/>
    </xf>
    <xf numFmtId="0" fontId="42" fillId="35" borderId="25" xfId="0" applyFont="1" applyFill="1" applyBorder="1" applyAlignment="1">
      <alignment horizontal="center" vertical="center" wrapText="1"/>
    </xf>
    <xf numFmtId="0" fontId="42" fillId="35" borderId="26" xfId="0" applyFont="1" applyFill="1" applyBorder="1" applyAlignment="1">
      <alignment horizontal="center" vertical="center" wrapText="1"/>
    </xf>
    <xf numFmtId="9" fontId="42" fillId="35" borderId="26" xfId="0" applyNumberFormat="1" applyFont="1" applyFill="1" applyBorder="1" applyAlignment="1">
      <alignment horizontal="center" vertical="center" wrapText="1"/>
    </xf>
    <xf numFmtId="3" fontId="42" fillId="35" borderId="26" xfId="0" applyNumberFormat="1" applyFont="1" applyFill="1" applyBorder="1" applyAlignment="1">
      <alignment horizontal="center" vertical="center" wrapText="1"/>
    </xf>
    <xf numFmtId="0" fontId="42" fillId="35" borderId="26" xfId="0" applyFont="1" applyFill="1" applyBorder="1" applyAlignment="1">
      <alignment horizontal="justify" vertical="center" wrapText="1"/>
    </xf>
    <xf numFmtId="202" fontId="42" fillId="35" borderId="26" xfId="0" applyNumberFormat="1" applyFont="1" applyFill="1" applyBorder="1" applyAlignment="1">
      <alignment horizontal="center" vertical="center" wrapText="1"/>
    </xf>
    <xf numFmtId="202" fontId="42" fillId="35" borderId="27" xfId="0" applyNumberFormat="1" applyFont="1" applyFill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9" fontId="42" fillId="0" borderId="28" xfId="0" applyNumberFormat="1" applyFont="1" applyBorder="1" applyAlignment="1">
      <alignment horizontal="center" vertical="center" wrapText="1"/>
    </xf>
    <xf numFmtId="9" fontId="42" fillId="0" borderId="29" xfId="0" applyNumberFormat="1" applyFont="1" applyBorder="1" applyAlignment="1">
      <alignment horizontal="center" vertical="center" wrapText="1"/>
    </xf>
    <xf numFmtId="3" fontId="42" fillId="0" borderId="30" xfId="0" applyNumberFormat="1" applyFont="1" applyBorder="1" applyAlignment="1">
      <alignment horizontal="center" vertical="center" wrapText="1"/>
    </xf>
    <xf numFmtId="3" fontId="42" fillId="0" borderId="31" xfId="0" applyNumberFormat="1" applyFont="1" applyBorder="1" applyAlignment="1">
      <alignment horizontal="center" vertical="center" wrapText="1"/>
    </xf>
    <xf numFmtId="3" fontId="42" fillId="0" borderId="32" xfId="0" applyNumberFormat="1" applyFont="1" applyBorder="1" applyAlignment="1">
      <alignment horizontal="center" vertical="center" wrapText="1"/>
    </xf>
    <xf numFmtId="3" fontId="42" fillId="0" borderId="33" xfId="0" applyNumberFormat="1" applyFont="1" applyBorder="1" applyAlignment="1">
      <alignment horizontal="center" vertical="center" wrapText="1"/>
    </xf>
    <xf numFmtId="3" fontId="42" fillId="0" borderId="34" xfId="0" applyNumberFormat="1" applyFont="1" applyBorder="1" applyAlignment="1">
      <alignment horizontal="center" vertical="center" wrapText="1"/>
    </xf>
    <xf numFmtId="9" fontId="42" fillId="0" borderId="34" xfId="0" applyNumberFormat="1" applyFont="1" applyBorder="1" applyAlignment="1">
      <alignment horizontal="center" vertical="center" wrapText="1"/>
    </xf>
    <xf numFmtId="9" fontId="42" fillId="0" borderId="3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9" fontId="42" fillId="0" borderId="36" xfId="0" applyNumberFormat="1" applyFont="1" applyBorder="1" applyAlignment="1">
      <alignment horizontal="center" vertical="center" wrapText="1"/>
    </xf>
    <xf numFmtId="9" fontId="42" fillId="0" borderId="33" xfId="0" applyNumberFormat="1" applyFont="1" applyBorder="1" applyAlignment="1">
      <alignment horizontal="center" vertical="center" wrapText="1"/>
    </xf>
    <xf numFmtId="9" fontId="42" fillId="0" borderId="37" xfId="0" applyNumberFormat="1" applyFont="1" applyBorder="1" applyAlignment="1">
      <alignment horizontal="center" vertical="center" wrapText="1"/>
    </xf>
    <xf numFmtId="9" fontId="42" fillId="0" borderId="38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justify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9" fontId="42" fillId="0" borderId="19" xfId="0" applyNumberFormat="1" applyFont="1" applyBorder="1" applyAlignment="1">
      <alignment horizontal="center" vertical="center" wrapText="1"/>
    </xf>
    <xf numFmtId="3" fontId="42" fillId="0" borderId="39" xfId="0" applyNumberFormat="1" applyFont="1" applyBorder="1" applyAlignment="1">
      <alignment horizontal="center" vertical="center" wrapText="1"/>
    </xf>
    <xf numFmtId="9" fontId="42" fillId="0" borderId="20" xfId="0" applyNumberFormat="1" applyFont="1" applyBorder="1" applyAlignment="1">
      <alignment horizontal="center" vertical="center" wrapText="1"/>
    </xf>
    <xf numFmtId="0" fontId="42" fillId="0" borderId="40" xfId="0" applyFont="1" applyBorder="1" applyAlignment="1">
      <alignment horizontal="justify" vertical="center" wrapText="1"/>
    </xf>
    <xf numFmtId="3" fontId="42" fillId="0" borderId="40" xfId="0" applyNumberFormat="1" applyFont="1" applyBorder="1" applyAlignment="1">
      <alignment horizontal="center" vertical="center" wrapText="1"/>
    </xf>
    <xf numFmtId="3" fontId="42" fillId="0" borderId="41" xfId="0" applyNumberFormat="1" applyFont="1" applyBorder="1" applyAlignment="1">
      <alignment horizontal="center" vertical="center" wrapText="1"/>
    </xf>
    <xf numFmtId="9" fontId="42" fillId="0" borderId="42" xfId="0" applyNumberFormat="1" applyFont="1" applyBorder="1" applyAlignment="1">
      <alignment horizontal="center" vertical="center" wrapText="1"/>
    </xf>
    <xf numFmtId="9" fontId="42" fillId="0" borderId="41" xfId="0" applyNumberFormat="1" applyFont="1" applyBorder="1" applyAlignment="1">
      <alignment horizontal="center" vertical="center" wrapText="1"/>
    </xf>
    <xf numFmtId="3" fontId="42" fillId="0" borderId="43" xfId="0" applyNumberFormat="1" applyFont="1" applyBorder="1" applyAlignment="1">
      <alignment horizontal="center" vertical="center" wrapText="1"/>
    </xf>
    <xf numFmtId="9" fontId="42" fillId="0" borderId="40" xfId="0" applyNumberFormat="1" applyFont="1" applyBorder="1" applyAlignment="1">
      <alignment horizontal="center" vertical="center" wrapText="1"/>
    </xf>
    <xf numFmtId="9" fontId="42" fillId="0" borderId="44" xfId="0" applyNumberFormat="1" applyFont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justify" vertical="center" wrapText="1"/>
    </xf>
    <xf numFmtId="3" fontId="42" fillId="0" borderId="35" xfId="0" applyNumberFormat="1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202" fontId="42" fillId="0" borderId="17" xfId="0" applyNumberFormat="1" applyFont="1" applyBorder="1" applyAlignment="1">
      <alignment horizontal="center" vertical="center" wrapText="1"/>
    </xf>
    <xf numFmtId="0" fontId="42" fillId="0" borderId="45" xfId="0" applyFont="1" applyBorder="1" applyAlignment="1">
      <alignment horizontal="justify" vertical="center" wrapText="1"/>
    </xf>
    <xf numFmtId="202" fontId="42" fillId="0" borderId="46" xfId="0" applyNumberFormat="1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202" fontId="42" fillId="0" borderId="50" xfId="0" applyNumberFormat="1" applyFont="1" applyBorder="1" applyAlignment="1">
      <alignment horizontal="center" vertical="center" wrapText="1"/>
    </xf>
    <xf numFmtId="0" fontId="42" fillId="0" borderId="50" xfId="0" applyFont="1" applyBorder="1" applyAlignment="1">
      <alignment horizontal="justify" vertical="center" wrapText="1"/>
    </xf>
    <xf numFmtId="3" fontId="42" fillId="0" borderId="50" xfId="0" applyNumberFormat="1" applyFont="1" applyBorder="1" applyAlignment="1">
      <alignment horizontal="center" vertical="center" wrapText="1"/>
    </xf>
    <xf numFmtId="3" fontId="42" fillId="0" borderId="51" xfId="0" applyNumberFormat="1" applyFont="1" applyBorder="1" applyAlignment="1">
      <alignment horizontal="center" vertical="center" wrapText="1"/>
    </xf>
    <xf numFmtId="9" fontId="42" fillId="0" borderId="49" xfId="0" applyNumberFormat="1" applyFont="1" applyBorder="1" applyAlignment="1">
      <alignment horizontal="center" vertical="center" wrapText="1"/>
    </xf>
    <xf numFmtId="3" fontId="42" fillId="0" borderId="52" xfId="0" applyNumberFormat="1" applyFont="1" applyBorder="1" applyAlignment="1">
      <alignment horizontal="center" vertical="center" wrapText="1"/>
    </xf>
    <xf numFmtId="0" fontId="42" fillId="0" borderId="49" xfId="0" applyFont="1" applyBorder="1" applyAlignment="1">
      <alignment horizontal="justify" vertical="center" wrapText="1"/>
    </xf>
    <xf numFmtId="202" fontId="42" fillId="0" borderId="5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202" fontId="42" fillId="0" borderId="55" xfId="0" applyNumberFormat="1" applyFont="1" applyBorder="1" applyAlignment="1">
      <alignment horizontal="center" vertical="center" wrapText="1"/>
    </xf>
    <xf numFmtId="0" fontId="42" fillId="0" borderId="55" xfId="0" applyFont="1" applyBorder="1" applyAlignment="1">
      <alignment horizontal="justify" vertical="center" wrapText="1"/>
    </xf>
    <xf numFmtId="9" fontId="42" fillId="0" borderId="55" xfId="0" applyNumberFormat="1" applyFont="1" applyBorder="1" applyAlignment="1">
      <alignment horizontal="center" vertical="center" wrapText="1"/>
    </xf>
    <xf numFmtId="9" fontId="42" fillId="0" borderId="56" xfId="0" applyNumberFormat="1" applyFont="1" applyBorder="1" applyAlignment="1">
      <alignment horizontal="center" vertical="center" wrapText="1"/>
    </xf>
    <xf numFmtId="0" fontId="42" fillId="0" borderId="54" xfId="0" applyFont="1" applyBorder="1" applyAlignment="1">
      <alignment horizontal="justify" vertical="center" wrapText="1"/>
    </xf>
    <xf numFmtId="202" fontId="42" fillId="0" borderId="56" xfId="0" applyNumberFormat="1" applyFont="1" applyBorder="1" applyAlignment="1">
      <alignment horizontal="center" vertical="center" wrapText="1"/>
    </xf>
    <xf numFmtId="14" fontId="7" fillId="33" borderId="26" xfId="0" applyNumberFormat="1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 wrapText="1"/>
    </xf>
    <xf numFmtId="0" fontId="42" fillId="35" borderId="26" xfId="0" applyFont="1" applyFill="1" applyBorder="1" applyAlignment="1">
      <alignment/>
    </xf>
    <xf numFmtId="9" fontId="43" fillId="36" borderId="45" xfId="0" applyNumberFormat="1" applyFont="1" applyFill="1" applyBorder="1" applyAlignment="1">
      <alignment horizontal="center" vertical="center"/>
    </xf>
    <xf numFmtId="9" fontId="43" fillId="36" borderId="46" xfId="0" applyNumberFormat="1" applyFont="1" applyFill="1" applyBorder="1" applyAlignment="1">
      <alignment horizontal="center" vertical="center"/>
    </xf>
    <xf numFmtId="3" fontId="43" fillId="36" borderId="45" xfId="0" applyNumberFormat="1" applyFont="1" applyFill="1" applyBorder="1" applyAlignment="1">
      <alignment horizontal="center" vertical="center"/>
    </xf>
    <xf numFmtId="3" fontId="43" fillId="36" borderId="17" xfId="0" applyNumberFormat="1" applyFont="1" applyFill="1" applyBorder="1" applyAlignment="1">
      <alignment horizontal="center" vertical="center"/>
    </xf>
    <xf numFmtId="9" fontId="44" fillId="34" borderId="26" xfId="0" applyNumberFormat="1" applyFont="1" applyFill="1" applyBorder="1" applyAlignment="1">
      <alignment horizontal="center" vertical="center" wrapText="1"/>
    </xf>
    <xf numFmtId="9" fontId="44" fillId="35" borderId="26" xfId="0" applyNumberFormat="1" applyFont="1" applyFill="1" applyBorder="1" applyAlignment="1">
      <alignment horizontal="center" vertical="center" wrapText="1"/>
    </xf>
    <xf numFmtId="9" fontId="44" fillId="0" borderId="22" xfId="0" applyNumberFormat="1" applyFont="1" applyBorder="1" applyAlignment="1">
      <alignment horizontal="center" vertical="center" wrapText="1"/>
    </xf>
    <xf numFmtId="9" fontId="44" fillId="0" borderId="23" xfId="0" applyNumberFormat="1" applyFont="1" applyBorder="1" applyAlignment="1">
      <alignment horizontal="center" vertical="center" wrapText="1"/>
    </xf>
    <xf numFmtId="9" fontId="44" fillId="0" borderId="57" xfId="0" applyNumberFormat="1" applyFont="1" applyBorder="1" applyAlignment="1">
      <alignment horizontal="center" vertical="center" wrapText="1"/>
    </xf>
    <xf numFmtId="9" fontId="44" fillId="0" borderId="58" xfId="0" applyNumberFormat="1" applyFont="1" applyBorder="1" applyAlignment="1">
      <alignment horizontal="center" vertical="center" wrapText="1"/>
    </xf>
    <xf numFmtId="9" fontId="44" fillId="0" borderId="24" xfId="0" applyNumberFormat="1" applyFont="1" applyBorder="1" applyAlignment="1">
      <alignment horizontal="center" vertical="center" wrapText="1"/>
    </xf>
    <xf numFmtId="9" fontId="44" fillId="33" borderId="26" xfId="0" applyNumberFormat="1" applyFont="1" applyFill="1" applyBorder="1" applyAlignment="1">
      <alignment horizontal="center" vertical="center" wrapText="1"/>
    </xf>
    <xf numFmtId="9" fontId="44" fillId="0" borderId="0" xfId="0" applyNumberFormat="1" applyFont="1" applyBorder="1" applyAlignment="1">
      <alignment horizontal="center" vertical="center" wrapText="1"/>
    </xf>
    <xf numFmtId="9" fontId="44" fillId="0" borderId="59" xfId="0" applyNumberFormat="1" applyFont="1" applyBorder="1" applyAlignment="1">
      <alignment horizontal="center" vertical="center" wrapText="1"/>
    </xf>
    <xf numFmtId="3" fontId="42" fillId="0" borderId="56" xfId="0" applyNumberFormat="1" applyFont="1" applyBorder="1" applyAlignment="1">
      <alignment horizontal="center" vertical="center" wrapText="1"/>
    </xf>
    <xf numFmtId="9" fontId="42" fillId="0" borderId="54" xfId="0" applyNumberFormat="1" applyFont="1" applyBorder="1" applyAlignment="1">
      <alignment horizontal="center" vertical="center" wrapText="1"/>
    </xf>
    <xf numFmtId="3" fontId="42" fillId="0" borderId="55" xfId="0" applyNumberFormat="1" applyFont="1" applyBorder="1" applyAlignment="1">
      <alignment horizontal="center" vertical="center" wrapText="1"/>
    </xf>
    <xf numFmtId="3" fontId="42" fillId="0" borderId="60" xfId="0" applyNumberFormat="1" applyFont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 vertical="center" wrapText="1"/>
    </xf>
    <xf numFmtId="202" fontId="42" fillId="0" borderId="40" xfId="0" applyNumberFormat="1" applyFont="1" applyBorder="1" applyAlignment="1">
      <alignment horizontal="center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18" xfId="0" applyNumberFormat="1" applyFont="1" applyBorder="1" applyAlignment="1">
      <alignment horizontal="center" vertical="center" wrapText="1"/>
    </xf>
    <xf numFmtId="202" fontId="42" fillId="0" borderId="16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9" fontId="43" fillId="36" borderId="61" xfId="0" applyNumberFormat="1" applyFont="1" applyFill="1" applyBorder="1" applyAlignment="1">
      <alignment horizontal="center" vertical="center"/>
    </xf>
    <xf numFmtId="3" fontId="42" fillId="0" borderId="34" xfId="0" applyNumberFormat="1" applyFont="1" applyFill="1" applyBorder="1" applyAlignment="1">
      <alignment horizontal="center" vertical="center" wrapText="1"/>
    </xf>
    <xf numFmtId="9" fontId="42" fillId="0" borderId="34" xfId="0" applyNumberFormat="1" applyFont="1" applyFill="1" applyBorder="1" applyAlignment="1">
      <alignment horizontal="center" vertical="center" wrapText="1"/>
    </xf>
    <xf numFmtId="3" fontId="42" fillId="0" borderId="35" xfId="0" applyNumberFormat="1" applyFont="1" applyFill="1" applyBorder="1" applyAlignment="1">
      <alignment horizontal="center" vertical="center" wrapText="1"/>
    </xf>
    <xf numFmtId="3" fontId="42" fillId="0" borderId="41" xfId="0" applyNumberFormat="1" applyFont="1" applyFill="1" applyBorder="1" applyAlignment="1">
      <alignment horizontal="center" vertical="center" wrapText="1"/>
    </xf>
    <xf numFmtId="9" fontId="42" fillId="0" borderId="35" xfId="0" applyNumberFormat="1" applyFont="1" applyFill="1" applyBorder="1" applyAlignment="1">
      <alignment horizontal="center" vertical="center" wrapText="1"/>
    </xf>
    <xf numFmtId="202" fontId="42" fillId="0" borderId="34" xfId="0" applyNumberFormat="1" applyFont="1" applyBorder="1" applyAlignment="1">
      <alignment horizontal="center" vertical="center" wrapText="1"/>
    </xf>
    <xf numFmtId="202" fontId="42" fillId="0" borderId="35" xfId="0" applyNumberFormat="1" applyFont="1" applyBorder="1" applyAlignment="1">
      <alignment horizontal="center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16" xfId="0" applyNumberFormat="1" applyFont="1" applyBorder="1" applyAlignment="1">
      <alignment horizontal="center" vertical="center" wrapText="1"/>
    </xf>
    <xf numFmtId="202" fontId="42" fillId="0" borderId="40" xfId="0" applyNumberFormat="1" applyFont="1" applyBorder="1" applyAlignment="1">
      <alignment horizontal="center" vertical="center" wrapText="1"/>
    </xf>
    <xf numFmtId="202" fontId="42" fillId="0" borderId="41" xfId="0" applyNumberFormat="1" applyFont="1" applyBorder="1" applyAlignment="1">
      <alignment horizontal="center" vertical="center" wrapText="1"/>
    </xf>
    <xf numFmtId="202" fontId="42" fillId="0" borderId="21" xfId="0" applyNumberFormat="1" applyFont="1" applyBorder="1" applyAlignment="1">
      <alignment horizontal="center" vertical="center" wrapText="1"/>
    </xf>
    <xf numFmtId="202" fontId="42" fillId="0" borderId="18" xfId="0" applyNumberFormat="1" applyFont="1" applyBorder="1" applyAlignment="1">
      <alignment horizontal="center" vertical="center" wrapText="1"/>
    </xf>
    <xf numFmtId="202" fontId="42" fillId="0" borderId="33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0" fontId="42" fillId="0" borderId="42" xfId="0" applyFont="1" applyBorder="1" applyAlignment="1">
      <alignment horizontal="justify" vertical="center" wrapText="1"/>
    </xf>
    <xf numFmtId="0" fontId="42" fillId="0" borderId="37" xfId="0" applyFont="1" applyBorder="1" applyAlignment="1">
      <alignment horizontal="justify" vertical="center" wrapText="1"/>
    </xf>
    <xf numFmtId="0" fontId="42" fillId="0" borderId="19" xfId="0" applyFont="1" applyBorder="1" applyAlignment="1">
      <alignment horizontal="justify" vertical="center" wrapText="1"/>
    </xf>
    <xf numFmtId="0" fontId="42" fillId="0" borderId="38" xfId="0" applyFont="1" applyBorder="1" applyAlignment="1">
      <alignment horizontal="justify" vertical="center" wrapText="1"/>
    </xf>
    <xf numFmtId="0" fontId="42" fillId="0" borderId="36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0" fontId="42" fillId="0" borderId="7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1571625</xdr:colOff>
      <xdr:row>1</xdr:row>
      <xdr:rowOff>123825</xdr:rowOff>
    </xdr:from>
    <xdr:to>
      <xdr:col>18</xdr:col>
      <xdr:colOff>847725</xdr:colOff>
      <xdr:row>4</xdr:row>
      <xdr:rowOff>85725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83200" y="304800"/>
          <a:ext cx="3000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0</xdr:row>
      <xdr:rowOff>142875</xdr:rowOff>
    </xdr:from>
    <xdr:to>
      <xdr:col>7</xdr:col>
      <xdr:colOff>1095375</xdr:colOff>
      <xdr:row>5</xdr:row>
      <xdr:rowOff>66675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42875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0">
        <row r="11">
          <cell r="Y11">
            <v>1</v>
          </cell>
        </row>
        <row r="12">
          <cell r="Y12">
            <v>0</v>
          </cell>
        </row>
        <row r="13">
          <cell r="Y13">
            <v>1</v>
          </cell>
        </row>
        <row r="14">
          <cell r="Y14">
            <v>0</v>
          </cell>
        </row>
        <row r="15">
          <cell r="Y15">
            <v>10</v>
          </cell>
        </row>
        <row r="16">
          <cell r="Y16">
            <v>10</v>
          </cell>
        </row>
        <row r="17">
          <cell r="Y17">
            <v>1</v>
          </cell>
        </row>
        <row r="18">
          <cell r="Y18">
            <v>1</v>
          </cell>
        </row>
        <row r="19">
          <cell r="Y19">
            <v>1</v>
          </cell>
        </row>
        <row r="20">
          <cell r="Y20">
            <v>1</v>
          </cell>
        </row>
        <row r="21">
          <cell r="Y21">
            <v>1</v>
          </cell>
        </row>
        <row r="22">
          <cell r="Y22">
            <v>1</v>
          </cell>
        </row>
        <row r="23">
          <cell r="Y23">
            <v>150</v>
          </cell>
        </row>
        <row r="24">
          <cell r="Y24">
            <v>0</v>
          </cell>
        </row>
        <row r="25">
          <cell r="Y25">
            <v>250</v>
          </cell>
        </row>
        <row r="26">
          <cell r="Y26">
            <v>1</v>
          </cell>
        </row>
        <row r="27">
          <cell r="Y27">
            <v>3000</v>
          </cell>
        </row>
        <row r="28">
          <cell r="Y28">
            <v>1</v>
          </cell>
        </row>
        <row r="29">
          <cell r="Y29">
            <v>1</v>
          </cell>
        </row>
        <row r="31">
          <cell r="Y31">
            <v>1</v>
          </cell>
        </row>
        <row r="32">
          <cell r="Y32">
            <v>1</v>
          </cell>
        </row>
        <row r="33">
          <cell r="Y33">
            <v>0</v>
          </cell>
        </row>
        <row r="34">
          <cell r="Y34">
            <v>1</v>
          </cell>
        </row>
        <row r="35">
          <cell r="Y35">
            <v>1</v>
          </cell>
        </row>
        <row r="37">
          <cell r="Y37">
            <v>2</v>
          </cell>
        </row>
        <row r="38">
          <cell r="Y38">
            <v>1</v>
          </cell>
        </row>
        <row r="39">
          <cell r="Y39">
            <v>2</v>
          </cell>
        </row>
        <row r="40">
          <cell r="Y40">
            <v>1</v>
          </cell>
        </row>
        <row r="41">
          <cell r="Y41">
            <v>1</v>
          </cell>
        </row>
        <row r="42">
          <cell r="Y42">
            <v>1</v>
          </cell>
        </row>
        <row r="43">
          <cell r="Y43">
            <v>1</v>
          </cell>
        </row>
        <row r="44">
          <cell r="Y44">
            <v>1</v>
          </cell>
        </row>
        <row r="95">
          <cell r="Y95">
            <v>1</v>
          </cell>
        </row>
        <row r="96">
          <cell r="Y96">
            <v>0</v>
          </cell>
        </row>
        <row r="162">
          <cell r="Y162">
            <v>1</v>
          </cell>
        </row>
        <row r="163">
          <cell r="Y163">
            <v>1</v>
          </cell>
        </row>
        <row r="164">
          <cell r="Y164">
            <v>1</v>
          </cell>
        </row>
        <row r="165">
          <cell r="Y165">
            <v>1</v>
          </cell>
        </row>
        <row r="166">
          <cell r="Y166">
            <v>0</v>
          </cell>
        </row>
        <row r="167">
          <cell r="Y167">
            <v>6</v>
          </cell>
        </row>
        <row r="168">
          <cell r="Y168">
            <v>0</v>
          </cell>
        </row>
        <row r="169">
          <cell r="Y169">
            <v>1</v>
          </cell>
        </row>
        <row r="170">
          <cell r="Y170">
            <v>1</v>
          </cell>
        </row>
        <row r="171">
          <cell r="Y171">
            <v>20</v>
          </cell>
        </row>
        <row r="172">
          <cell r="Y172">
            <v>1</v>
          </cell>
        </row>
        <row r="173">
          <cell r="Y173">
            <v>0.3</v>
          </cell>
        </row>
        <row r="182">
          <cell r="Y182">
            <v>1</v>
          </cell>
        </row>
        <row r="183">
          <cell r="Y183">
            <v>110</v>
          </cell>
        </row>
      </sheetData>
      <sheetData sheetId="1">
        <row r="11">
          <cell r="Y11">
            <v>1</v>
          </cell>
        </row>
        <row r="12">
          <cell r="Y12">
            <v>1</v>
          </cell>
        </row>
        <row r="13">
          <cell r="Y13">
            <v>1</v>
          </cell>
        </row>
        <row r="14">
          <cell r="Y14">
            <v>2</v>
          </cell>
        </row>
        <row r="15">
          <cell r="Y15">
            <v>1</v>
          </cell>
        </row>
        <row r="16">
          <cell r="Y16">
            <v>15</v>
          </cell>
        </row>
        <row r="23">
          <cell r="Y23">
            <v>1</v>
          </cell>
        </row>
        <row r="24">
          <cell r="Y24">
            <v>1</v>
          </cell>
        </row>
        <row r="25">
          <cell r="Y25">
            <v>0</v>
          </cell>
        </row>
      </sheetData>
      <sheetData sheetId="2">
        <row r="18">
          <cell r="Y18">
            <v>500</v>
          </cell>
        </row>
        <row r="67">
          <cell r="Y67">
            <v>4</v>
          </cell>
        </row>
        <row r="68">
          <cell r="Y68">
            <v>0</v>
          </cell>
        </row>
      </sheetData>
      <sheetData sheetId="3">
        <row r="21">
          <cell r="Y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82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149" t="s">
        <v>25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2:21" ht="18.75" customHeight="1">
      <c r="B3" s="149" t="s">
        <v>26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2:21" ht="18.75" customHeight="1">
      <c r="B4" s="149" t="s">
        <v>140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2015</v>
      </c>
      <c r="C8" s="8">
        <v>42369</v>
      </c>
      <c r="D8" s="7"/>
      <c r="E8" s="150" t="s">
        <v>3</v>
      </c>
      <c r="F8" s="151"/>
      <c r="G8" s="151"/>
      <c r="H8" s="151"/>
      <c r="I8" s="151"/>
      <c r="J8" s="152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153" t="s">
        <v>23</v>
      </c>
      <c r="C9" s="156" t="s">
        <v>24</v>
      </c>
      <c r="D9" s="153" t="s">
        <v>0</v>
      </c>
      <c r="E9" s="158" t="s">
        <v>22</v>
      </c>
      <c r="F9" s="161" t="s">
        <v>4</v>
      </c>
      <c r="G9" s="161"/>
      <c r="H9" s="161" t="s">
        <v>5</v>
      </c>
      <c r="I9" s="161"/>
      <c r="J9" s="163"/>
      <c r="K9" s="19"/>
      <c r="L9" s="158" t="s">
        <v>6</v>
      </c>
      <c r="M9" s="163"/>
      <c r="N9" s="167" t="s">
        <v>15</v>
      </c>
      <c r="O9" s="168"/>
      <c r="P9" s="169"/>
      <c r="Q9" s="169"/>
      <c r="R9" s="169"/>
      <c r="S9" s="158" t="s">
        <v>7</v>
      </c>
      <c r="T9" s="161"/>
      <c r="U9" s="163"/>
    </row>
    <row r="10" spans="2:21" ht="15" customHeight="1">
      <c r="B10" s="154"/>
      <c r="C10" s="157"/>
      <c r="D10" s="154"/>
      <c r="E10" s="159"/>
      <c r="F10" s="162"/>
      <c r="G10" s="162"/>
      <c r="H10" s="162"/>
      <c r="I10" s="162"/>
      <c r="J10" s="164"/>
      <c r="K10" s="20"/>
      <c r="L10" s="159"/>
      <c r="M10" s="164"/>
      <c r="N10" s="170"/>
      <c r="O10" s="171"/>
      <c r="P10" s="172"/>
      <c r="Q10" s="172"/>
      <c r="R10" s="172"/>
      <c r="S10" s="159"/>
      <c r="T10" s="162"/>
      <c r="U10" s="164"/>
    </row>
    <row r="11" spans="2:21" ht="15" customHeight="1">
      <c r="B11" s="154"/>
      <c r="C11" s="157"/>
      <c r="D11" s="154"/>
      <c r="E11" s="159"/>
      <c r="F11" s="162"/>
      <c r="G11" s="162"/>
      <c r="H11" s="162" t="s">
        <v>8</v>
      </c>
      <c r="I11" s="174" t="s">
        <v>1</v>
      </c>
      <c r="J11" s="165" t="s">
        <v>9</v>
      </c>
      <c r="K11" s="21"/>
      <c r="L11" s="176" t="s">
        <v>10</v>
      </c>
      <c r="M11" s="178" t="s">
        <v>11</v>
      </c>
      <c r="N11" s="170"/>
      <c r="O11" s="171"/>
      <c r="P11" s="172"/>
      <c r="Q11" s="172"/>
      <c r="R11" s="172"/>
      <c r="S11" s="159"/>
      <c r="T11" s="162"/>
      <c r="U11" s="164"/>
    </row>
    <row r="12" spans="2:21" ht="37.5" customHeight="1" thickBot="1">
      <c r="B12" s="155"/>
      <c r="C12" s="157"/>
      <c r="D12" s="155"/>
      <c r="E12" s="160"/>
      <c r="F12" s="13" t="s">
        <v>12</v>
      </c>
      <c r="G12" s="13" t="s">
        <v>13</v>
      </c>
      <c r="H12" s="173"/>
      <c r="I12" s="175"/>
      <c r="J12" s="166"/>
      <c r="K12" s="22"/>
      <c r="L12" s="177"/>
      <c r="M12" s="179"/>
      <c r="N12" s="14" t="s">
        <v>19</v>
      </c>
      <c r="O12" s="15" t="s">
        <v>20</v>
      </c>
      <c r="P12" s="16" t="s">
        <v>21</v>
      </c>
      <c r="Q12" s="16" t="s">
        <v>17</v>
      </c>
      <c r="R12" s="16" t="s">
        <v>18</v>
      </c>
      <c r="S12" s="56" t="s">
        <v>14</v>
      </c>
      <c r="T12" s="13" t="s">
        <v>12</v>
      </c>
      <c r="U12" s="17" t="s">
        <v>13</v>
      </c>
    </row>
    <row r="13" spans="2:21" ht="29.25" customHeight="1">
      <c r="B13" s="192" t="s">
        <v>92</v>
      </c>
      <c r="C13" s="192" t="s">
        <v>90</v>
      </c>
      <c r="D13" s="188" t="s">
        <v>85</v>
      </c>
      <c r="E13" s="180" t="s">
        <v>75</v>
      </c>
      <c r="F13" s="127">
        <v>42005</v>
      </c>
      <c r="G13" s="127">
        <v>42369</v>
      </c>
      <c r="H13" s="9" t="s">
        <v>27</v>
      </c>
      <c r="I13" s="43">
        <f>+'[1]DIMENSIÓN 1'!Y11</f>
        <v>1</v>
      </c>
      <c r="J13" s="52">
        <v>0</v>
      </c>
      <c r="K13" s="110">
        <f>+J13/I13</f>
        <v>0</v>
      </c>
      <c r="L13" s="57">
        <f>+DAYS360(F13,$C$8)/DAYS360(F13,G13)</f>
        <v>1</v>
      </c>
      <c r="M13" s="58">
        <f>IF(I13=0," -",IF(K13&gt;100%,100%,K13))</f>
        <v>0</v>
      </c>
      <c r="N13" s="49">
        <v>0</v>
      </c>
      <c r="O13" s="43">
        <v>0</v>
      </c>
      <c r="P13" s="43">
        <v>0</v>
      </c>
      <c r="Q13" s="44" t="str">
        <f>IF(N13=0," -",O13/N13)</f>
        <v> -</v>
      </c>
      <c r="R13" s="47" t="str">
        <f>IF(P13=0," -",IF(O13=0,100%,P13/O13))</f>
        <v> -</v>
      </c>
      <c r="S13" s="148" t="s">
        <v>123</v>
      </c>
      <c r="T13" s="143">
        <v>42005</v>
      </c>
      <c r="U13" s="142">
        <v>42369</v>
      </c>
    </row>
    <row r="14" spans="2:21" ht="29.25" customHeight="1">
      <c r="B14" s="186"/>
      <c r="C14" s="186"/>
      <c r="D14" s="189"/>
      <c r="E14" s="181"/>
      <c r="F14" s="124">
        <v>42005</v>
      </c>
      <c r="G14" s="124">
        <v>42369</v>
      </c>
      <c r="H14" s="10" t="s">
        <v>28</v>
      </c>
      <c r="I14" s="18">
        <f>+'[1]DIMENSIÓN 1'!Y12</f>
        <v>0</v>
      </c>
      <c r="J14" s="53">
        <v>0</v>
      </c>
      <c r="K14" s="111" t="e">
        <f aca="true" t="shared" si="0" ref="K14:K76">+J14/I14</f>
        <v>#DIV/0!</v>
      </c>
      <c r="L14" s="59">
        <f aca="true" t="shared" si="1" ref="L14:L76">+DAYS360(F14,$C$8)/DAYS360(F14,G14)</f>
        <v>1</v>
      </c>
      <c r="M14" s="54" t="str">
        <f>IF(I14=0," -",IF(K14&gt;100%,100%,K14))</f>
        <v> -</v>
      </c>
      <c r="N14" s="50">
        <v>0</v>
      </c>
      <c r="O14" s="18">
        <v>0</v>
      </c>
      <c r="P14" s="18">
        <v>0</v>
      </c>
      <c r="Q14" s="23" t="str">
        <f>IF(N14=0," -",O14/N14)</f>
        <v> -</v>
      </c>
      <c r="R14" s="48" t="str">
        <f>IF(P14=0," -",IF(O14=0,100%,P14/O14))</f>
        <v> -</v>
      </c>
      <c r="S14" s="145"/>
      <c r="T14" s="136"/>
      <c r="U14" s="134"/>
    </row>
    <row r="15" spans="2:21" ht="29.25" customHeight="1">
      <c r="B15" s="186"/>
      <c r="C15" s="186"/>
      <c r="D15" s="189"/>
      <c r="E15" s="181"/>
      <c r="F15" s="124">
        <v>42005</v>
      </c>
      <c r="G15" s="124">
        <v>42369</v>
      </c>
      <c r="H15" s="10" t="s">
        <v>29</v>
      </c>
      <c r="I15" s="18">
        <f>+'[1]DIMENSIÓN 1'!Y13</f>
        <v>1</v>
      </c>
      <c r="J15" s="53">
        <v>1</v>
      </c>
      <c r="K15" s="111">
        <f t="shared" si="0"/>
        <v>1</v>
      </c>
      <c r="L15" s="59">
        <f t="shared" si="1"/>
        <v>1</v>
      </c>
      <c r="M15" s="54">
        <f aca="true" t="shared" si="2" ref="M15:M78">IF(I15=0," -",IF(K15&gt;100%,100%,K15))</f>
        <v>1</v>
      </c>
      <c r="N15" s="50">
        <v>17000</v>
      </c>
      <c r="O15" s="18">
        <v>17000</v>
      </c>
      <c r="P15" s="18">
        <v>0</v>
      </c>
      <c r="Q15" s="23">
        <f aca="true" t="shared" si="3" ref="Q15:Q78">IF(N15=0," -",O15/N15)</f>
        <v>1</v>
      </c>
      <c r="R15" s="48" t="str">
        <f aca="true" t="shared" si="4" ref="R15:R78">IF(P15=0," -",IF(O15=0,100%,P15/O15))</f>
        <v> -</v>
      </c>
      <c r="S15" s="145"/>
      <c r="T15" s="136"/>
      <c r="U15" s="134"/>
    </row>
    <row r="16" spans="2:21" ht="29.25" customHeight="1">
      <c r="B16" s="186"/>
      <c r="C16" s="186"/>
      <c r="D16" s="189"/>
      <c r="E16" s="181"/>
      <c r="F16" s="124">
        <v>42005</v>
      </c>
      <c r="G16" s="124">
        <v>42369</v>
      </c>
      <c r="H16" s="10" t="s">
        <v>30</v>
      </c>
      <c r="I16" s="18">
        <f>+'[1]DIMENSIÓN 1'!Y14</f>
        <v>0</v>
      </c>
      <c r="J16" s="53">
        <v>1</v>
      </c>
      <c r="K16" s="111" t="e">
        <f t="shared" si="0"/>
        <v>#DIV/0!</v>
      </c>
      <c r="L16" s="59">
        <f t="shared" si="1"/>
        <v>1</v>
      </c>
      <c r="M16" s="54" t="str">
        <f t="shared" si="2"/>
        <v> -</v>
      </c>
      <c r="N16" s="50">
        <v>0</v>
      </c>
      <c r="O16" s="18">
        <v>0</v>
      </c>
      <c r="P16" s="18">
        <v>0</v>
      </c>
      <c r="Q16" s="23" t="str">
        <f t="shared" si="3"/>
        <v> -</v>
      </c>
      <c r="R16" s="48" t="str">
        <f t="shared" si="4"/>
        <v> -</v>
      </c>
      <c r="S16" s="145"/>
      <c r="T16" s="136"/>
      <c r="U16" s="134"/>
    </row>
    <row r="17" spans="2:21" ht="29.25" customHeight="1">
      <c r="B17" s="186"/>
      <c r="C17" s="186"/>
      <c r="D17" s="189"/>
      <c r="E17" s="181"/>
      <c r="F17" s="124">
        <v>42005</v>
      </c>
      <c r="G17" s="124">
        <v>42369</v>
      </c>
      <c r="H17" s="10" t="s">
        <v>31</v>
      </c>
      <c r="I17" s="18">
        <f>+'[1]DIMENSIÓN 1'!Y15</f>
        <v>10</v>
      </c>
      <c r="J17" s="53">
        <v>45</v>
      </c>
      <c r="K17" s="111">
        <f t="shared" si="0"/>
        <v>4.5</v>
      </c>
      <c r="L17" s="59">
        <f t="shared" si="1"/>
        <v>1</v>
      </c>
      <c r="M17" s="54">
        <f t="shared" si="2"/>
        <v>1</v>
      </c>
      <c r="N17" s="50">
        <v>3439520</v>
      </c>
      <c r="O17" s="18">
        <v>689520</v>
      </c>
      <c r="P17" s="18">
        <v>0</v>
      </c>
      <c r="Q17" s="23">
        <f t="shared" si="3"/>
        <v>0.2004698329999535</v>
      </c>
      <c r="R17" s="48" t="str">
        <f t="shared" si="4"/>
        <v> -</v>
      </c>
      <c r="S17" s="145"/>
      <c r="T17" s="136"/>
      <c r="U17" s="134"/>
    </row>
    <row r="18" spans="2:21" ht="29.25" customHeight="1">
      <c r="B18" s="186"/>
      <c r="C18" s="186"/>
      <c r="D18" s="189"/>
      <c r="E18" s="181"/>
      <c r="F18" s="124">
        <v>42005</v>
      </c>
      <c r="G18" s="124">
        <v>42369</v>
      </c>
      <c r="H18" s="10" t="s">
        <v>32</v>
      </c>
      <c r="I18" s="18">
        <f>+'[1]DIMENSIÓN 1'!Y16</f>
        <v>10</v>
      </c>
      <c r="J18" s="53">
        <v>0</v>
      </c>
      <c r="K18" s="111">
        <f t="shared" si="0"/>
        <v>0</v>
      </c>
      <c r="L18" s="59">
        <f t="shared" si="1"/>
        <v>1</v>
      </c>
      <c r="M18" s="54">
        <f t="shared" si="2"/>
        <v>0</v>
      </c>
      <c r="N18" s="50">
        <v>0</v>
      </c>
      <c r="O18" s="18">
        <v>0</v>
      </c>
      <c r="P18" s="18">
        <v>0</v>
      </c>
      <c r="Q18" s="23" t="str">
        <f t="shared" si="3"/>
        <v> -</v>
      </c>
      <c r="R18" s="48" t="str">
        <f t="shared" si="4"/>
        <v> -</v>
      </c>
      <c r="S18" s="145"/>
      <c r="T18" s="136"/>
      <c r="U18" s="134"/>
    </row>
    <row r="19" spans="2:21" ht="29.25" customHeight="1">
      <c r="B19" s="186"/>
      <c r="C19" s="186"/>
      <c r="D19" s="189"/>
      <c r="E19" s="181"/>
      <c r="F19" s="124">
        <v>42005</v>
      </c>
      <c r="G19" s="124">
        <v>42369</v>
      </c>
      <c r="H19" s="10" t="s">
        <v>33</v>
      </c>
      <c r="I19" s="18">
        <f>+'[1]DIMENSIÓN 1'!Y17</f>
        <v>1</v>
      </c>
      <c r="J19" s="53">
        <v>1</v>
      </c>
      <c r="K19" s="111">
        <f t="shared" si="0"/>
        <v>1</v>
      </c>
      <c r="L19" s="59">
        <f t="shared" si="1"/>
        <v>1</v>
      </c>
      <c r="M19" s="54">
        <f t="shared" si="2"/>
        <v>1</v>
      </c>
      <c r="N19" s="50">
        <v>249887</v>
      </c>
      <c r="O19" s="18">
        <v>249887</v>
      </c>
      <c r="P19" s="18">
        <v>0</v>
      </c>
      <c r="Q19" s="23">
        <f t="shared" si="3"/>
        <v>1</v>
      </c>
      <c r="R19" s="48" t="str">
        <f t="shared" si="4"/>
        <v> -</v>
      </c>
      <c r="S19" s="145"/>
      <c r="T19" s="136"/>
      <c r="U19" s="134"/>
    </row>
    <row r="20" spans="2:21" ht="54.75" customHeight="1">
      <c r="B20" s="186"/>
      <c r="C20" s="186"/>
      <c r="D20" s="189"/>
      <c r="E20" s="181"/>
      <c r="F20" s="124">
        <v>42005</v>
      </c>
      <c r="G20" s="124">
        <v>42369</v>
      </c>
      <c r="H20" s="10" t="s">
        <v>34</v>
      </c>
      <c r="I20" s="18">
        <f>+'[1]DIMENSIÓN 1'!Y18</f>
        <v>1</v>
      </c>
      <c r="J20" s="53">
        <v>0</v>
      </c>
      <c r="K20" s="111">
        <f t="shared" si="0"/>
        <v>0</v>
      </c>
      <c r="L20" s="59">
        <f t="shared" si="1"/>
        <v>1</v>
      </c>
      <c r="M20" s="54">
        <f t="shared" si="2"/>
        <v>0</v>
      </c>
      <c r="N20" s="50">
        <v>0</v>
      </c>
      <c r="O20" s="18">
        <v>0</v>
      </c>
      <c r="P20" s="18">
        <v>0</v>
      </c>
      <c r="Q20" s="23" t="str">
        <f t="shared" si="3"/>
        <v> -</v>
      </c>
      <c r="R20" s="48" t="str">
        <f t="shared" si="4"/>
        <v> -</v>
      </c>
      <c r="S20" s="145"/>
      <c r="T20" s="136"/>
      <c r="U20" s="134"/>
    </row>
    <row r="21" spans="2:21" ht="44.25" customHeight="1">
      <c r="B21" s="186"/>
      <c r="C21" s="186"/>
      <c r="D21" s="189"/>
      <c r="E21" s="181"/>
      <c r="F21" s="124">
        <v>42005</v>
      </c>
      <c r="G21" s="124">
        <v>42369</v>
      </c>
      <c r="H21" s="10" t="s">
        <v>35</v>
      </c>
      <c r="I21" s="48">
        <f>+'[1]DIMENSIÓN 1'!Y19</f>
        <v>1</v>
      </c>
      <c r="J21" s="54">
        <v>1</v>
      </c>
      <c r="K21" s="111">
        <f t="shared" si="0"/>
        <v>1</v>
      </c>
      <c r="L21" s="59">
        <f t="shared" si="1"/>
        <v>1</v>
      </c>
      <c r="M21" s="54">
        <f t="shared" si="2"/>
        <v>1</v>
      </c>
      <c r="N21" s="50">
        <v>3622500</v>
      </c>
      <c r="O21" s="18">
        <v>0</v>
      </c>
      <c r="P21" s="18">
        <v>0</v>
      </c>
      <c r="Q21" s="23">
        <f t="shared" si="3"/>
        <v>0</v>
      </c>
      <c r="R21" s="48" t="str">
        <f t="shared" si="4"/>
        <v> -</v>
      </c>
      <c r="S21" s="145" t="s">
        <v>125</v>
      </c>
      <c r="T21" s="136">
        <v>42005</v>
      </c>
      <c r="U21" s="134">
        <v>42369</v>
      </c>
    </row>
    <row r="22" spans="2:21" ht="44.25" customHeight="1">
      <c r="B22" s="186"/>
      <c r="C22" s="186"/>
      <c r="D22" s="189"/>
      <c r="E22" s="181"/>
      <c r="F22" s="124">
        <v>42005</v>
      </c>
      <c r="G22" s="124">
        <v>42369</v>
      </c>
      <c r="H22" s="10" t="s">
        <v>36</v>
      </c>
      <c r="I22" s="18">
        <f>+'[1]DIMENSIÓN 1'!Y20</f>
        <v>1</v>
      </c>
      <c r="J22" s="53">
        <v>1</v>
      </c>
      <c r="K22" s="111">
        <f t="shared" si="0"/>
        <v>1</v>
      </c>
      <c r="L22" s="59">
        <f t="shared" si="1"/>
        <v>1</v>
      </c>
      <c r="M22" s="54">
        <f t="shared" si="2"/>
        <v>1</v>
      </c>
      <c r="N22" s="50">
        <v>70000</v>
      </c>
      <c r="O22" s="18">
        <v>50800</v>
      </c>
      <c r="P22" s="18">
        <v>0</v>
      </c>
      <c r="Q22" s="23">
        <f t="shared" si="3"/>
        <v>0.7257142857142858</v>
      </c>
      <c r="R22" s="48" t="str">
        <f t="shared" si="4"/>
        <v> -</v>
      </c>
      <c r="S22" s="145"/>
      <c r="T22" s="136"/>
      <c r="U22" s="134"/>
    </row>
    <row r="23" spans="2:21" ht="44.25" customHeight="1">
      <c r="B23" s="186"/>
      <c r="C23" s="186"/>
      <c r="D23" s="189"/>
      <c r="E23" s="181"/>
      <c r="F23" s="124">
        <v>42005</v>
      </c>
      <c r="G23" s="124">
        <v>42369</v>
      </c>
      <c r="H23" s="10" t="s">
        <v>37</v>
      </c>
      <c r="I23" s="18">
        <f>+'[1]DIMENSIÓN 1'!Y21</f>
        <v>1</v>
      </c>
      <c r="J23" s="129">
        <v>1</v>
      </c>
      <c r="K23" s="111">
        <f t="shared" si="0"/>
        <v>1</v>
      </c>
      <c r="L23" s="59">
        <f t="shared" si="1"/>
        <v>1</v>
      </c>
      <c r="M23" s="54">
        <f t="shared" si="2"/>
        <v>1</v>
      </c>
      <c r="N23" s="50">
        <v>22000</v>
      </c>
      <c r="O23" s="18">
        <v>22000</v>
      </c>
      <c r="P23" s="18">
        <v>0</v>
      </c>
      <c r="Q23" s="23">
        <f t="shared" si="3"/>
        <v>1</v>
      </c>
      <c r="R23" s="48" t="str">
        <f t="shared" si="4"/>
        <v> -</v>
      </c>
      <c r="S23" s="145"/>
      <c r="T23" s="136"/>
      <c r="U23" s="134"/>
    </row>
    <row r="24" spans="2:21" ht="29.25" customHeight="1">
      <c r="B24" s="186"/>
      <c r="C24" s="186"/>
      <c r="D24" s="189"/>
      <c r="E24" s="181"/>
      <c r="F24" s="124">
        <v>42005</v>
      </c>
      <c r="G24" s="124">
        <v>42369</v>
      </c>
      <c r="H24" s="10" t="s">
        <v>38</v>
      </c>
      <c r="I24" s="18">
        <f>+'[1]DIMENSIÓN 1'!Y22</f>
        <v>1</v>
      </c>
      <c r="J24" s="129">
        <v>1</v>
      </c>
      <c r="K24" s="111">
        <f t="shared" si="0"/>
        <v>1</v>
      </c>
      <c r="L24" s="59">
        <f t="shared" si="1"/>
        <v>1</v>
      </c>
      <c r="M24" s="54">
        <f t="shared" si="2"/>
        <v>1</v>
      </c>
      <c r="N24" s="50">
        <v>100000</v>
      </c>
      <c r="O24" s="18">
        <v>100000</v>
      </c>
      <c r="P24" s="18">
        <v>0</v>
      </c>
      <c r="Q24" s="23">
        <f t="shared" si="3"/>
        <v>1</v>
      </c>
      <c r="R24" s="48" t="str">
        <f t="shared" si="4"/>
        <v> -</v>
      </c>
      <c r="S24" s="145"/>
      <c r="T24" s="136"/>
      <c r="U24" s="134"/>
    </row>
    <row r="25" spans="2:21" ht="44.25" customHeight="1">
      <c r="B25" s="186"/>
      <c r="C25" s="186"/>
      <c r="D25" s="189"/>
      <c r="E25" s="181"/>
      <c r="F25" s="124">
        <v>42005</v>
      </c>
      <c r="G25" s="124">
        <v>42369</v>
      </c>
      <c r="H25" s="10" t="s">
        <v>39</v>
      </c>
      <c r="I25" s="18">
        <f>+'[1]DIMENSIÓN 1'!Y23</f>
        <v>150</v>
      </c>
      <c r="J25" s="129">
        <v>175</v>
      </c>
      <c r="K25" s="111">
        <f t="shared" si="0"/>
        <v>1.1666666666666667</v>
      </c>
      <c r="L25" s="59">
        <f t="shared" si="1"/>
        <v>1</v>
      </c>
      <c r="M25" s="54">
        <f t="shared" si="2"/>
        <v>1</v>
      </c>
      <c r="N25" s="50">
        <v>2816744</v>
      </c>
      <c r="O25" s="18">
        <v>2114917</v>
      </c>
      <c r="P25" s="18">
        <v>0</v>
      </c>
      <c r="Q25" s="23">
        <f t="shared" si="3"/>
        <v>0.7508374917990417</v>
      </c>
      <c r="R25" s="48" t="str">
        <f t="shared" si="4"/>
        <v> -</v>
      </c>
      <c r="S25" s="145"/>
      <c r="T25" s="136"/>
      <c r="U25" s="134"/>
    </row>
    <row r="26" spans="2:21" ht="29.25" customHeight="1" thickBot="1">
      <c r="B26" s="186"/>
      <c r="C26" s="186"/>
      <c r="D26" s="189"/>
      <c r="E26" s="182"/>
      <c r="F26" s="126">
        <v>42005</v>
      </c>
      <c r="G26" s="126">
        <v>42369</v>
      </c>
      <c r="H26" s="11" t="s">
        <v>40</v>
      </c>
      <c r="I26" s="46">
        <f>+'[1]DIMENSIÓN 1'!Y24</f>
        <v>0</v>
      </c>
      <c r="J26" s="131">
        <v>0</v>
      </c>
      <c r="K26" s="112" t="e">
        <f t="shared" si="0"/>
        <v>#DIV/0!</v>
      </c>
      <c r="L26" s="60">
        <f t="shared" si="1"/>
        <v>1</v>
      </c>
      <c r="M26" s="55" t="str">
        <f t="shared" si="2"/>
        <v> -</v>
      </c>
      <c r="N26" s="51">
        <v>0</v>
      </c>
      <c r="O26" s="46">
        <v>0</v>
      </c>
      <c r="P26" s="46">
        <v>0</v>
      </c>
      <c r="Q26" s="45" t="str">
        <f t="shared" si="3"/>
        <v> -</v>
      </c>
      <c r="R26" s="55" t="str">
        <f t="shared" si="4"/>
        <v> -</v>
      </c>
      <c r="S26" s="147"/>
      <c r="T26" s="137"/>
      <c r="U26" s="135"/>
    </row>
    <row r="27" spans="2:21" ht="29.25" customHeight="1">
      <c r="B27" s="186"/>
      <c r="C27" s="186"/>
      <c r="D27" s="189"/>
      <c r="E27" s="183" t="s">
        <v>76</v>
      </c>
      <c r="F27" s="123">
        <v>42005</v>
      </c>
      <c r="G27" s="123">
        <v>42369</v>
      </c>
      <c r="H27" s="67" t="s">
        <v>41</v>
      </c>
      <c r="I27" s="68">
        <f>+'[1]DIMENSIÓN 1'!Y25</f>
        <v>250</v>
      </c>
      <c r="J27" s="132">
        <v>309</v>
      </c>
      <c r="K27" s="113">
        <f t="shared" si="0"/>
        <v>1.236</v>
      </c>
      <c r="L27" s="70">
        <f t="shared" si="1"/>
        <v>1</v>
      </c>
      <c r="M27" s="71">
        <f t="shared" si="2"/>
        <v>1</v>
      </c>
      <c r="N27" s="72">
        <v>57600</v>
      </c>
      <c r="O27" s="68">
        <v>57600</v>
      </c>
      <c r="P27" s="68">
        <v>0</v>
      </c>
      <c r="Q27" s="73">
        <f t="shared" si="3"/>
        <v>1</v>
      </c>
      <c r="R27" s="74" t="str">
        <f t="shared" si="4"/>
        <v> -</v>
      </c>
      <c r="S27" s="144" t="s">
        <v>127</v>
      </c>
      <c r="T27" s="138">
        <v>42005</v>
      </c>
      <c r="U27" s="139">
        <v>42369</v>
      </c>
    </row>
    <row r="28" spans="2:21" ht="44.25" customHeight="1" thickBot="1">
      <c r="B28" s="186"/>
      <c r="C28" s="186"/>
      <c r="D28" s="189"/>
      <c r="E28" s="184"/>
      <c r="F28" s="125">
        <v>42005</v>
      </c>
      <c r="G28" s="125">
        <v>42369</v>
      </c>
      <c r="H28" s="61" t="s">
        <v>42</v>
      </c>
      <c r="I28" s="46">
        <f>+'[1]DIMENSIÓN 1'!Y26</f>
        <v>1</v>
      </c>
      <c r="J28" s="131">
        <v>1</v>
      </c>
      <c r="K28" s="112">
        <f t="shared" si="0"/>
        <v>1</v>
      </c>
      <c r="L28" s="60">
        <f t="shared" si="1"/>
        <v>1</v>
      </c>
      <c r="M28" s="55">
        <f t="shared" si="2"/>
        <v>1</v>
      </c>
      <c r="N28" s="51">
        <v>50000</v>
      </c>
      <c r="O28" s="46">
        <v>46092</v>
      </c>
      <c r="P28" s="46">
        <v>0</v>
      </c>
      <c r="Q28" s="45">
        <f t="shared" si="3"/>
        <v>0.92184</v>
      </c>
      <c r="R28" s="55" t="str">
        <f t="shared" si="4"/>
        <v> -</v>
      </c>
      <c r="S28" s="146"/>
      <c r="T28" s="141"/>
      <c r="U28" s="140"/>
    </row>
    <row r="29" spans="2:21" ht="29.25" customHeight="1" thickBot="1">
      <c r="B29" s="186"/>
      <c r="C29" s="186"/>
      <c r="D29" s="189"/>
      <c r="E29" s="77" t="s">
        <v>77</v>
      </c>
      <c r="F29" s="78">
        <v>42005</v>
      </c>
      <c r="G29" s="78">
        <v>42369</v>
      </c>
      <c r="H29" s="12" t="s">
        <v>43</v>
      </c>
      <c r="I29" s="120">
        <f>+'[1]DIMENSIÓN 1'!Y27</f>
        <v>3000</v>
      </c>
      <c r="J29" s="118">
        <v>2459</v>
      </c>
      <c r="K29" s="117">
        <f t="shared" si="0"/>
        <v>0.8196666666666667</v>
      </c>
      <c r="L29" s="119">
        <f t="shared" si="1"/>
        <v>1</v>
      </c>
      <c r="M29" s="98">
        <f t="shared" si="2"/>
        <v>0.8196666666666667</v>
      </c>
      <c r="N29" s="121">
        <v>100000</v>
      </c>
      <c r="O29" s="120">
        <v>7518</v>
      </c>
      <c r="P29" s="120">
        <v>0</v>
      </c>
      <c r="Q29" s="97">
        <f t="shared" si="3"/>
        <v>0.07518</v>
      </c>
      <c r="R29" s="98" t="str">
        <f t="shared" si="4"/>
        <v> -</v>
      </c>
      <c r="S29" s="79" t="s">
        <v>126</v>
      </c>
      <c r="T29" s="78">
        <v>42005</v>
      </c>
      <c r="U29" s="80">
        <v>42369</v>
      </c>
    </row>
    <row r="30" spans="2:21" ht="44.25" customHeight="1">
      <c r="B30" s="186"/>
      <c r="C30" s="186"/>
      <c r="D30" s="189"/>
      <c r="E30" s="183" t="s">
        <v>78</v>
      </c>
      <c r="F30" s="123">
        <v>42005</v>
      </c>
      <c r="G30" s="123">
        <v>42369</v>
      </c>
      <c r="H30" s="75" t="s">
        <v>44</v>
      </c>
      <c r="I30" s="74">
        <f>+'[1]DIMENSIÓN 1'!Y28</f>
        <v>1</v>
      </c>
      <c r="J30" s="71">
        <v>1</v>
      </c>
      <c r="K30" s="113">
        <f t="shared" si="0"/>
        <v>1</v>
      </c>
      <c r="L30" s="70">
        <f t="shared" si="1"/>
        <v>1</v>
      </c>
      <c r="M30" s="71">
        <f t="shared" si="2"/>
        <v>1</v>
      </c>
      <c r="N30" s="72">
        <v>1200000</v>
      </c>
      <c r="O30" s="68">
        <v>1200000</v>
      </c>
      <c r="P30" s="68">
        <v>0</v>
      </c>
      <c r="Q30" s="73">
        <f t="shared" si="3"/>
        <v>1</v>
      </c>
      <c r="R30" s="74" t="str">
        <f t="shared" si="4"/>
        <v> -</v>
      </c>
      <c r="S30" s="144" t="s">
        <v>129</v>
      </c>
      <c r="T30" s="138">
        <v>42005</v>
      </c>
      <c r="U30" s="139">
        <v>42369</v>
      </c>
    </row>
    <row r="31" spans="2:21" ht="29.25" customHeight="1" thickBot="1">
      <c r="B31" s="186"/>
      <c r="C31" s="186"/>
      <c r="D31" s="190"/>
      <c r="E31" s="184"/>
      <c r="F31" s="125">
        <v>42005</v>
      </c>
      <c r="G31" s="125">
        <v>42369</v>
      </c>
      <c r="H31" s="61" t="s">
        <v>45</v>
      </c>
      <c r="I31" s="18">
        <f>+'[1]DIMENSIÓN 1'!Y29</f>
        <v>1</v>
      </c>
      <c r="J31" s="63">
        <v>1</v>
      </c>
      <c r="K31" s="114">
        <f t="shared" si="0"/>
        <v>1</v>
      </c>
      <c r="L31" s="64">
        <f t="shared" si="1"/>
        <v>1</v>
      </c>
      <c r="M31" s="54">
        <f t="shared" si="2"/>
        <v>1</v>
      </c>
      <c r="N31" s="50">
        <v>324530</v>
      </c>
      <c r="O31" s="62">
        <v>311807</v>
      </c>
      <c r="P31" s="62">
        <v>0</v>
      </c>
      <c r="Q31" s="23">
        <f t="shared" si="3"/>
        <v>0.9607956121159831</v>
      </c>
      <c r="R31" s="48" t="str">
        <f t="shared" si="4"/>
        <v> -</v>
      </c>
      <c r="S31" s="146"/>
      <c r="T31" s="141"/>
      <c r="U31" s="140"/>
    </row>
    <row r="32" spans="2:21" ht="11.25" customHeight="1" thickBot="1">
      <c r="B32" s="186"/>
      <c r="C32" s="189"/>
      <c r="D32" s="24"/>
      <c r="E32" s="25"/>
      <c r="F32" s="101"/>
      <c r="G32" s="101"/>
      <c r="H32" s="27"/>
      <c r="I32" s="102"/>
      <c r="J32" s="102"/>
      <c r="K32" s="115"/>
      <c r="L32" s="26"/>
      <c r="M32" s="26"/>
      <c r="N32" s="26"/>
      <c r="O32" s="26"/>
      <c r="P32" s="26"/>
      <c r="Q32" s="26"/>
      <c r="R32" s="26"/>
      <c r="S32" s="27"/>
      <c r="T32" s="25"/>
      <c r="U32" s="28"/>
    </row>
    <row r="33" spans="2:21" ht="29.25" customHeight="1">
      <c r="B33" s="186"/>
      <c r="C33" s="186"/>
      <c r="D33" s="191" t="s">
        <v>86</v>
      </c>
      <c r="E33" s="183" t="s">
        <v>79</v>
      </c>
      <c r="F33" s="123">
        <v>42005</v>
      </c>
      <c r="G33" s="123">
        <v>42369</v>
      </c>
      <c r="H33" s="67" t="s">
        <v>46</v>
      </c>
      <c r="I33" s="68">
        <f>+'[1]DIMENSIÓN 1'!Y31</f>
        <v>1</v>
      </c>
      <c r="J33" s="69">
        <v>0</v>
      </c>
      <c r="K33" s="113">
        <f t="shared" si="0"/>
        <v>0</v>
      </c>
      <c r="L33" s="70">
        <f t="shared" si="1"/>
        <v>1</v>
      </c>
      <c r="M33" s="54">
        <f t="shared" si="2"/>
        <v>0</v>
      </c>
      <c r="N33" s="72">
        <v>16667</v>
      </c>
      <c r="O33" s="68">
        <v>0</v>
      </c>
      <c r="P33" s="68">
        <v>0</v>
      </c>
      <c r="Q33" s="23">
        <f t="shared" si="3"/>
        <v>0</v>
      </c>
      <c r="R33" s="48" t="str">
        <f t="shared" si="4"/>
        <v> -</v>
      </c>
      <c r="S33" s="144" t="s">
        <v>128</v>
      </c>
      <c r="T33" s="138">
        <v>42005</v>
      </c>
      <c r="U33" s="139">
        <v>42369</v>
      </c>
    </row>
    <row r="34" spans="2:21" ht="29.25" customHeight="1">
      <c r="B34" s="186"/>
      <c r="C34" s="186"/>
      <c r="D34" s="189"/>
      <c r="E34" s="181"/>
      <c r="F34" s="124">
        <v>42005</v>
      </c>
      <c r="G34" s="124">
        <v>42369</v>
      </c>
      <c r="H34" s="10" t="s">
        <v>47</v>
      </c>
      <c r="I34" s="18">
        <f>+'[1]DIMENSIÓN 1'!Y32</f>
        <v>1</v>
      </c>
      <c r="J34" s="53">
        <v>0</v>
      </c>
      <c r="K34" s="111">
        <f t="shared" si="0"/>
        <v>0</v>
      </c>
      <c r="L34" s="59">
        <f t="shared" si="1"/>
        <v>1</v>
      </c>
      <c r="M34" s="54">
        <f t="shared" si="2"/>
        <v>0</v>
      </c>
      <c r="N34" s="50">
        <v>16667</v>
      </c>
      <c r="O34" s="18">
        <v>0</v>
      </c>
      <c r="P34" s="18">
        <v>0</v>
      </c>
      <c r="Q34" s="23">
        <f t="shared" si="3"/>
        <v>0</v>
      </c>
      <c r="R34" s="48" t="str">
        <f t="shared" si="4"/>
        <v> -</v>
      </c>
      <c r="S34" s="145"/>
      <c r="T34" s="136"/>
      <c r="U34" s="134"/>
    </row>
    <row r="35" spans="2:21" ht="29.25" customHeight="1">
      <c r="B35" s="186"/>
      <c r="C35" s="186"/>
      <c r="D35" s="189"/>
      <c r="E35" s="181"/>
      <c r="F35" s="124">
        <v>42005</v>
      </c>
      <c r="G35" s="124">
        <v>42369</v>
      </c>
      <c r="H35" s="10" t="s">
        <v>48</v>
      </c>
      <c r="I35" s="18">
        <f>+'[1]DIMENSIÓN 1'!Y33</f>
        <v>0</v>
      </c>
      <c r="J35" s="53">
        <v>0</v>
      </c>
      <c r="K35" s="111" t="e">
        <f t="shared" si="0"/>
        <v>#DIV/0!</v>
      </c>
      <c r="L35" s="59">
        <f t="shared" si="1"/>
        <v>1</v>
      </c>
      <c r="M35" s="54" t="str">
        <f t="shared" si="2"/>
        <v> -</v>
      </c>
      <c r="N35" s="50">
        <v>0</v>
      </c>
      <c r="O35" s="18">
        <v>0</v>
      </c>
      <c r="P35" s="18">
        <v>0</v>
      </c>
      <c r="Q35" s="23" t="str">
        <f t="shared" si="3"/>
        <v> -</v>
      </c>
      <c r="R35" s="48" t="str">
        <f t="shared" si="4"/>
        <v> -</v>
      </c>
      <c r="S35" s="145"/>
      <c r="T35" s="136"/>
      <c r="U35" s="134"/>
    </row>
    <row r="36" spans="2:21" ht="29.25" customHeight="1">
      <c r="B36" s="186"/>
      <c r="C36" s="186"/>
      <c r="D36" s="189"/>
      <c r="E36" s="181"/>
      <c r="F36" s="124">
        <v>42005</v>
      </c>
      <c r="G36" s="124">
        <v>42369</v>
      </c>
      <c r="H36" s="10" t="s">
        <v>49</v>
      </c>
      <c r="I36" s="18">
        <f>+'[1]DIMENSIÓN 1'!Y34</f>
        <v>1</v>
      </c>
      <c r="J36" s="53">
        <v>1</v>
      </c>
      <c r="K36" s="111">
        <f t="shared" si="0"/>
        <v>1</v>
      </c>
      <c r="L36" s="59">
        <f t="shared" si="1"/>
        <v>1</v>
      </c>
      <c r="M36" s="54">
        <f t="shared" si="2"/>
        <v>1</v>
      </c>
      <c r="N36" s="50">
        <v>16666</v>
      </c>
      <c r="O36" s="18">
        <v>16666</v>
      </c>
      <c r="P36" s="18">
        <v>0</v>
      </c>
      <c r="Q36" s="23">
        <f t="shared" si="3"/>
        <v>1</v>
      </c>
      <c r="R36" s="48" t="str">
        <f t="shared" si="4"/>
        <v> -</v>
      </c>
      <c r="S36" s="145"/>
      <c r="T36" s="136"/>
      <c r="U36" s="134"/>
    </row>
    <row r="37" spans="2:21" ht="29.25" customHeight="1" thickBot="1">
      <c r="B37" s="186"/>
      <c r="C37" s="186"/>
      <c r="D37" s="190"/>
      <c r="E37" s="184"/>
      <c r="F37" s="125">
        <v>42005</v>
      </c>
      <c r="G37" s="125">
        <v>42369</v>
      </c>
      <c r="H37" s="61" t="s">
        <v>50</v>
      </c>
      <c r="I37" s="18">
        <f>+'[1]DIMENSIÓN 1'!Y35</f>
        <v>1</v>
      </c>
      <c r="J37" s="63">
        <v>1</v>
      </c>
      <c r="K37" s="114">
        <f t="shared" si="0"/>
        <v>1</v>
      </c>
      <c r="L37" s="64">
        <f t="shared" si="1"/>
        <v>1</v>
      </c>
      <c r="M37" s="54">
        <f t="shared" si="2"/>
        <v>1</v>
      </c>
      <c r="N37" s="50">
        <v>350000</v>
      </c>
      <c r="O37" s="62">
        <v>132913</v>
      </c>
      <c r="P37" s="62">
        <v>0</v>
      </c>
      <c r="Q37" s="23">
        <f t="shared" si="3"/>
        <v>0.3797514285714286</v>
      </c>
      <c r="R37" s="48" t="str">
        <f t="shared" si="4"/>
        <v> -</v>
      </c>
      <c r="S37" s="146"/>
      <c r="T37" s="141"/>
      <c r="U37" s="140"/>
    </row>
    <row r="38" spans="2:21" ht="11.25" customHeight="1" thickBot="1">
      <c r="B38" s="186"/>
      <c r="C38" s="189"/>
      <c r="D38" s="24"/>
      <c r="E38" s="25"/>
      <c r="F38" s="101"/>
      <c r="G38" s="101"/>
      <c r="H38" s="27"/>
      <c r="I38" s="102"/>
      <c r="J38" s="102"/>
      <c r="K38" s="115"/>
      <c r="L38" s="26"/>
      <c r="M38" s="26"/>
      <c r="N38" s="26"/>
      <c r="O38" s="26"/>
      <c r="P38" s="26"/>
      <c r="Q38" s="26"/>
      <c r="R38" s="26"/>
      <c r="S38" s="27"/>
      <c r="T38" s="25"/>
      <c r="U38" s="28"/>
    </row>
    <row r="39" spans="2:21" ht="44.25" customHeight="1">
      <c r="B39" s="186"/>
      <c r="C39" s="186"/>
      <c r="D39" s="191" t="s">
        <v>87</v>
      </c>
      <c r="E39" s="183" t="s">
        <v>80</v>
      </c>
      <c r="F39" s="123">
        <v>42005</v>
      </c>
      <c r="G39" s="123">
        <v>42369</v>
      </c>
      <c r="H39" s="67" t="s">
        <v>51</v>
      </c>
      <c r="I39" s="68">
        <f>+'[1]DIMENSIÓN 1'!Y37</f>
        <v>2</v>
      </c>
      <c r="J39" s="69">
        <v>3</v>
      </c>
      <c r="K39" s="113">
        <f t="shared" si="0"/>
        <v>1.5</v>
      </c>
      <c r="L39" s="70">
        <f t="shared" si="1"/>
        <v>1</v>
      </c>
      <c r="M39" s="54">
        <f t="shared" si="2"/>
        <v>1</v>
      </c>
      <c r="N39" s="72">
        <v>50000</v>
      </c>
      <c r="O39" s="68">
        <v>49636</v>
      </c>
      <c r="P39" s="68">
        <v>0</v>
      </c>
      <c r="Q39" s="23">
        <f t="shared" si="3"/>
        <v>0.99272</v>
      </c>
      <c r="R39" s="48" t="str">
        <f t="shared" si="4"/>
        <v> -</v>
      </c>
      <c r="S39" s="144" t="s">
        <v>130</v>
      </c>
      <c r="T39" s="138">
        <v>42005</v>
      </c>
      <c r="U39" s="139">
        <v>42369</v>
      </c>
    </row>
    <row r="40" spans="2:21" ht="44.25" customHeight="1">
      <c r="B40" s="186"/>
      <c r="C40" s="186"/>
      <c r="D40" s="189"/>
      <c r="E40" s="181"/>
      <c r="F40" s="124">
        <v>42005</v>
      </c>
      <c r="G40" s="124">
        <v>42369</v>
      </c>
      <c r="H40" s="10" t="s">
        <v>52</v>
      </c>
      <c r="I40" s="18">
        <f>+'[1]DIMENSIÓN 1'!Y38</f>
        <v>1</v>
      </c>
      <c r="J40" s="129">
        <v>1</v>
      </c>
      <c r="K40" s="111">
        <f t="shared" si="0"/>
        <v>1</v>
      </c>
      <c r="L40" s="59">
        <f t="shared" si="1"/>
        <v>1</v>
      </c>
      <c r="M40" s="54">
        <f t="shared" si="2"/>
        <v>1</v>
      </c>
      <c r="N40" s="50">
        <v>6000</v>
      </c>
      <c r="O40" s="18">
        <v>4500</v>
      </c>
      <c r="P40" s="18">
        <v>0</v>
      </c>
      <c r="Q40" s="23">
        <f t="shared" si="3"/>
        <v>0.75</v>
      </c>
      <c r="R40" s="48" t="str">
        <f t="shared" si="4"/>
        <v> -</v>
      </c>
      <c r="S40" s="145"/>
      <c r="T40" s="136"/>
      <c r="U40" s="134"/>
    </row>
    <row r="41" spans="2:21" ht="44.25" customHeight="1">
      <c r="B41" s="186"/>
      <c r="C41" s="186"/>
      <c r="D41" s="189"/>
      <c r="E41" s="181"/>
      <c r="F41" s="124">
        <v>42005</v>
      </c>
      <c r="G41" s="124">
        <v>42369</v>
      </c>
      <c r="H41" s="10" t="s">
        <v>53</v>
      </c>
      <c r="I41" s="18">
        <f>+'[1]DIMENSIÓN 1'!Y39</f>
        <v>2</v>
      </c>
      <c r="J41" s="129">
        <v>4</v>
      </c>
      <c r="K41" s="111">
        <f t="shared" si="0"/>
        <v>2</v>
      </c>
      <c r="L41" s="59">
        <f t="shared" si="1"/>
        <v>1</v>
      </c>
      <c r="M41" s="54">
        <f t="shared" si="2"/>
        <v>1</v>
      </c>
      <c r="N41" s="50">
        <v>6000</v>
      </c>
      <c r="O41" s="18">
        <v>4500</v>
      </c>
      <c r="P41" s="18">
        <v>0</v>
      </c>
      <c r="Q41" s="23">
        <f t="shared" si="3"/>
        <v>0.75</v>
      </c>
      <c r="R41" s="48" t="str">
        <f t="shared" si="4"/>
        <v> -</v>
      </c>
      <c r="S41" s="145"/>
      <c r="T41" s="136"/>
      <c r="U41" s="134"/>
    </row>
    <row r="42" spans="2:21" ht="44.25" customHeight="1">
      <c r="B42" s="186"/>
      <c r="C42" s="186"/>
      <c r="D42" s="189"/>
      <c r="E42" s="181"/>
      <c r="F42" s="124">
        <v>42005</v>
      </c>
      <c r="G42" s="124">
        <v>42369</v>
      </c>
      <c r="H42" s="10" t="s">
        <v>54</v>
      </c>
      <c r="I42" s="18">
        <f>+'[1]DIMENSIÓN 1'!Y40</f>
        <v>1</v>
      </c>
      <c r="J42" s="129">
        <v>1</v>
      </c>
      <c r="K42" s="111">
        <f t="shared" si="0"/>
        <v>1</v>
      </c>
      <c r="L42" s="59">
        <f t="shared" si="1"/>
        <v>1</v>
      </c>
      <c r="M42" s="54">
        <f t="shared" si="2"/>
        <v>1</v>
      </c>
      <c r="N42" s="50">
        <v>6000</v>
      </c>
      <c r="O42" s="18">
        <v>4500</v>
      </c>
      <c r="P42" s="18">
        <v>0</v>
      </c>
      <c r="Q42" s="23">
        <f t="shared" si="3"/>
        <v>0.75</v>
      </c>
      <c r="R42" s="48" t="str">
        <f t="shared" si="4"/>
        <v> -</v>
      </c>
      <c r="S42" s="145"/>
      <c r="T42" s="136"/>
      <c r="U42" s="134"/>
    </row>
    <row r="43" spans="2:21" ht="44.25" customHeight="1">
      <c r="B43" s="186"/>
      <c r="C43" s="186"/>
      <c r="D43" s="189"/>
      <c r="E43" s="181"/>
      <c r="F43" s="124">
        <v>42005</v>
      </c>
      <c r="G43" s="124">
        <v>42369</v>
      </c>
      <c r="H43" s="10" t="s">
        <v>55</v>
      </c>
      <c r="I43" s="18">
        <f>+'[1]DIMENSIÓN 1'!Y41</f>
        <v>1</v>
      </c>
      <c r="J43" s="53">
        <v>1</v>
      </c>
      <c r="K43" s="111">
        <f t="shared" si="0"/>
        <v>1</v>
      </c>
      <c r="L43" s="59">
        <f t="shared" si="1"/>
        <v>1</v>
      </c>
      <c r="M43" s="54">
        <f t="shared" si="2"/>
        <v>1</v>
      </c>
      <c r="N43" s="50">
        <v>60000</v>
      </c>
      <c r="O43" s="18">
        <v>4500</v>
      </c>
      <c r="P43" s="18">
        <v>0</v>
      </c>
      <c r="Q43" s="23">
        <f t="shared" si="3"/>
        <v>0.075</v>
      </c>
      <c r="R43" s="48" t="str">
        <f t="shared" si="4"/>
        <v> -</v>
      </c>
      <c r="S43" s="145"/>
      <c r="T43" s="136"/>
      <c r="U43" s="134"/>
    </row>
    <row r="44" spans="2:21" ht="44.25" customHeight="1" thickBot="1">
      <c r="B44" s="186"/>
      <c r="C44" s="186"/>
      <c r="D44" s="189"/>
      <c r="E44" s="182"/>
      <c r="F44" s="126">
        <v>42005</v>
      </c>
      <c r="G44" s="126">
        <v>42369</v>
      </c>
      <c r="H44" s="11" t="s">
        <v>56</v>
      </c>
      <c r="I44" s="46">
        <f>+'[1]DIMENSIÓN 1'!Y42</f>
        <v>1</v>
      </c>
      <c r="J44" s="76">
        <v>1</v>
      </c>
      <c r="K44" s="112">
        <f t="shared" si="0"/>
        <v>1</v>
      </c>
      <c r="L44" s="60">
        <f t="shared" si="1"/>
        <v>1</v>
      </c>
      <c r="M44" s="55">
        <f t="shared" si="2"/>
        <v>1</v>
      </c>
      <c r="N44" s="122">
        <v>50000</v>
      </c>
      <c r="O44" s="46">
        <v>0</v>
      </c>
      <c r="P44" s="46">
        <v>0</v>
      </c>
      <c r="Q44" s="45">
        <f t="shared" si="3"/>
        <v>0</v>
      </c>
      <c r="R44" s="55" t="str">
        <f t="shared" si="4"/>
        <v> -</v>
      </c>
      <c r="S44" s="147"/>
      <c r="T44" s="137"/>
      <c r="U44" s="135"/>
    </row>
    <row r="45" spans="2:21" ht="44.25" customHeight="1">
      <c r="B45" s="186"/>
      <c r="C45" s="186"/>
      <c r="D45" s="189"/>
      <c r="E45" s="183" t="s">
        <v>81</v>
      </c>
      <c r="F45" s="123">
        <v>42005</v>
      </c>
      <c r="G45" s="123">
        <v>42369</v>
      </c>
      <c r="H45" s="67" t="s">
        <v>57</v>
      </c>
      <c r="I45" s="68">
        <f>+'[1]DIMENSIÓN 1'!Y43</f>
        <v>1</v>
      </c>
      <c r="J45" s="69">
        <v>1</v>
      </c>
      <c r="K45" s="113">
        <f t="shared" si="0"/>
        <v>1</v>
      </c>
      <c r="L45" s="70">
        <f t="shared" si="1"/>
        <v>1</v>
      </c>
      <c r="M45" s="71">
        <f t="shared" si="2"/>
        <v>1</v>
      </c>
      <c r="N45" s="72">
        <v>140000</v>
      </c>
      <c r="O45" s="68">
        <v>98024</v>
      </c>
      <c r="P45" s="68">
        <v>0</v>
      </c>
      <c r="Q45" s="73">
        <f t="shared" si="3"/>
        <v>0.7001714285714286</v>
      </c>
      <c r="R45" s="74" t="str">
        <f t="shared" si="4"/>
        <v> -</v>
      </c>
      <c r="S45" s="144" t="s">
        <v>131</v>
      </c>
      <c r="T45" s="138">
        <v>42005</v>
      </c>
      <c r="U45" s="139">
        <v>42369</v>
      </c>
    </row>
    <row r="46" spans="2:21" ht="29.25" customHeight="1" thickBot="1">
      <c r="B46" s="186"/>
      <c r="C46" s="187"/>
      <c r="D46" s="190"/>
      <c r="E46" s="184"/>
      <c r="F46" s="125">
        <v>42005</v>
      </c>
      <c r="G46" s="125">
        <v>42369</v>
      </c>
      <c r="H46" s="61" t="s">
        <v>58</v>
      </c>
      <c r="I46" s="66">
        <f>+'[1]DIMENSIÓN 1'!Y44</f>
        <v>1</v>
      </c>
      <c r="J46" s="55">
        <v>1</v>
      </c>
      <c r="K46" s="114">
        <f t="shared" si="0"/>
        <v>1</v>
      </c>
      <c r="L46" s="64">
        <f t="shared" si="1"/>
        <v>1</v>
      </c>
      <c r="M46" s="54">
        <f t="shared" si="2"/>
        <v>1</v>
      </c>
      <c r="N46" s="50">
        <v>24000</v>
      </c>
      <c r="O46" s="62">
        <v>18000</v>
      </c>
      <c r="P46" s="62">
        <v>0</v>
      </c>
      <c r="Q46" s="23">
        <f t="shared" si="3"/>
        <v>0.75</v>
      </c>
      <c r="R46" s="48" t="str">
        <f t="shared" si="4"/>
        <v> -</v>
      </c>
      <c r="S46" s="146"/>
      <c r="T46" s="141"/>
      <c r="U46" s="140"/>
    </row>
    <row r="47" spans="2:21" ht="11.25" customHeight="1" thickBot="1">
      <c r="B47" s="189"/>
      <c r="C47" s="29"/>
      <c r="D47" s="30"/>
      <c r="E47" s="30"/>
      <c r="F47" s="31"/>
      <c r="G47" s="31"/>
      <c r="H47" s="32"/>
      <c r="I47" s="33"/>
      <c r="J47" s="33"/>
      <c r="K47" s="108"/>
      <c r="L47" s="34"/>
      <c r="M47" s="34"/>
      <c r="N47" s="33"/>
      <c r="O47" s="33"/>
      <c r="P47" s="33"/>
      <c r="Q47" s="33"/>
      <c r="R47" s="33"/>
      <c r="S47" s="32"/>
      <c r="T47" s="31"/>
      <c r="U47" s="35"/>
    </row>
    <row r="48" spans="2:21" ht="44.25" customHeight="1">
      <c r="B48" s="186"/>
      <c r="C48" s="185" t="s">
        <v>91</v>
      </c>
      <c r="D48" s="191" t="s">
        <v>88</v>
      </c>
      <c r="E48" s="183" t="s">
        <v>82</v>
      </c>
      <c r="F48" s="123">
        <v>42005</v>
      </c>
      <c r="G48" s="123">
        <v>42369</v>
      </c>
      <c r="H48" s="67" t="s">
        <v>59</v>
      </c>
      <c r="I48" s="73">
        <f>+'[1]DIMENSIÓN 1'!Y95</f>
        <v>1</v>
      </c>
      <c r="J48" s="71">
        <v>1</v>
      </c>
      <c r="K48" s="113">
        <f t="shared" si="0"/>
        <v>1</v>
      </c>
      <c r="L48" s="70">
        <f t="shared" si="1"/>
        <v>1</v>
      </c>
      <c r="M48" s="54">
        <f t="shared" si="2"/>
        <v>1</v>
      </c>
      <c r="N48" s="72">
        <v>28800</v>
      </c>
      <c r="O48" s="68">
        <v>28800</v>
      </c>
      <c r="P48" s="68">
        <v>0</v>
      </c>
      <c r="Q48" s="23">
        <f t="shared" si="3"/>
        <v>1</v>
      </c>
      <c r="R48" s="48" t="str">
        <f t="shared" si="4"/>
        <v> -</v>
      </c>
      <c r="S48" s="144" t="s">
        <v>122</v>
      </c>
      <c r="T48" s="138">
        <v>42005</v>
      </c>
      <c r="U48" s="139">
        <v>42369</v>
      </c>
    </row>
    <row r="49" spans="2:21" ht="29.25" customHeight="1" thickBot="1">
      <c r="B49" s="186"/>
      <c r="C49" s="186"/>
      <c r="D49" s="190"/>
      <c r="E49" s="184"/>
      <c r="F49" s="125">
        <v>42005</v>
      </c>
      <c r="G49" s="125">
        <v>42369</v>
      </c>
      <c r="H49" s="61" t="s">
        <v>60</v>
      </c>
      <c r="I49" s="62">
        <f>+'[1]DIMENSIÓN 1'!Y96</f>
        <v>0</v>
      </c>
      <c r="J49" s="63">
        <v>0</v>
      </c>
      <c r="K49" s="114" t="e">
        <f t="shared" si="0"/>
        <v>#DIV/0!</v>
      </c>
      <c r="L49" s="64">
        <f t="shared" si="1"/>
        <v>1</v>
      </c>
      <c r="M49" s="54" t="str">
        <f t="shared" si="2"/>
        <v> -</v>
      </c>
      <c r="N49" s="65">
        <v>0</v>
      </c>
      <c r="O49" s="62">
        <v>0</v>
      </c>
      <c r="P49" s="62">
        <v>0</v>
      </c>
      <c r="Q49" s="23" t="str">
        <f t="shared" si="3"/>
        <v> -</v>
      </c>
      <c r="R49" s="48" t="str">
        <f t="shared" si="4"/>
        <v> -</v>
      </c>
      <c r="S49" s="146"/>
      <c r="T49" s="141"/>
      <c r="U49" s="140"/>
    </row>
    <row r="50" spans="2:21" ht="11.25" customHeight="1" thickBot="1">
      <c r="B50" s="186"/>
      <c r="C50" s="189"/>
      <c r="D50" s="24"/>
      <c r="E50" s="25"/>
      <c r="F50" s="101"/>
      <c r="G50" s="101"/>
      <c r="H50" s="27"/>
      <c r="I50" s="102"/>
      <c r="J50" s="102"/>
      <c r="K50" s="115"/>
      <c r="L50" s="26"/>
      <c r="M50" s="26"/>
      <c r="N50" s="26"/>
      <c r="O50" s="26"/>
      <c r="P50" s="26"/>
      <c r="Q50" s="26"/>
      <c r="R50" s="26"/>
      <c r="S50" s="27"/>
      <c r="T50" s="25"/>
      <c r="U50" s="28"/>
    </row>
    <row r="51" spans="2:21" ht="29.25" customHeight="1">
      <c r="B51" s="186"/>
      <c r="C51" s="186"/>
      <c r="D51" s="191" t="s">
        <v>89</v>
      </c>
      <c r="E51" s="183" t="s">
        <v>83</v>
      </c>
      <c r="F51" s="123">
        <v>42005</v>
      </c>
      <c r="G51" s="123">
        <v>42369</v>
      </c>
      <c r="H51" s="67" t="s">
        <v>61</v>
      </c>
      <c r="I51" s="68">
        <f>+'[1]DIMENSIÓN 1'!Y162</f>
        <v>1</v>
      </c>
      <c r="J51" s="69">
        <v>1</v>
      </c>
      <c r="K51" s="113">
        <f t="shared" si="0"/>
        <v>1</v>
      </c>
      <c r="L51" s="70">
        <f t="shared" si="1"/>
        <v>1</v>
      </c>
      <c r="M51" s="54">
        <f t="shared" si="2"/>
        <v>1</v>
      </c>
      <c r="N51" s="72">
        <v>20000</v>
      </c>
      <c r="O51" s="68">
        <v>20000</v>
      </c>
      <c r="P51" s="68">
        <v>0</v>
      </c>
      <c r="Q51" s="23">
        <f t="shared" si="3"/>
        <v>1</v>
      </c>
      <c r="R51" s="48" t="str">
        <f t="shared" si="4"/>
        <v> -</v>
      </c>
      <c r="S51" s="144" t="s">
        <v>132</v>
      </c>
      <c r="T51" s="138">
        <v>42005</v>
      </c>
      <c r="U51" s="139">
        <v>42369</v>
      </c>
    </row>
    <row r="52" spans="2:21" ht="29.25" customHeight="1">
      <c r="B52" s="186"/>
      <c r="C52" s="186"/>
      <c r="D52" s="189"/>
      <c r="E52" s="181"/>
      <c r="F52" s="124">
        <v>42005</v>
      </c>
      <c r="G52" s="124">
        <v>42369</v>
      </c>
      <c r="H52" s="10" t="s">
        <v>62</v>
      </c>
      <c r="I52" s="18">
        <f>+'[1]DIMENSIÓN 1'!Y163</f>
        <v>1</v>
      </c>
      <c r="J52" s="129">
        <v>1</v>
      </c>
      <c r="K52" s="111">
        <f t="shared" si="0"/>
        <v>1</v>
      </c>
      <c r="L52" s="59">
        <f t="shared" si="1"/>
        <v>1</v>
      </c>
      <c r="M52" s="54">
        <f t="shared" si="2"/>
        <v>1</v>
      </c>
      <c r="N52" s="50">
        <v>20000</v>
      </c>
      <c r="O52" s="18">
        <v>20000</v>
      </c>
      <c r="P52" s="18">
        <v>0</v>
      </c>
      <c r="Q52" s="23">
        <f t="shared" si="3"/>
        <v>1</v>
      </c>
      <c r="R52" s="48" t="str">
        <f t="shared" si="4"/>
        <v> -</v>
      </c>
      <c r="S52" s="145"/>
      <c r="T52" s="136"/>
      <c r="U52" s="134"/>
    </row>
    <row r="53" spans="2:21" ht="29.25" customHeight="1">
      <c r="B53" s="186"/>
      <c r="C53" s="186"/>
      <c r="D53" s="189"/>
      <c r="E53" s="181"/>
      <c r="F53" s="124">
        <v>42005</v>
      </c>
      <c r="G53" s="124">
        <v>42369</v>
      </c>
      <c r="H53" s="10" t="s">
        <v>63</v>
      </c>
      <c r="I53" s="18">
        <f>+'[1]DIMENSIÓN 1'!Y164</f>
        <v>1</v>
      </c>
      <c r="J53" s="129">
        <v>1</v>
      </c>
      <c r="K53" s="111">
        <f t="shared" si="0"/>
        <v>1</v>
      </c>
      <c r="L53" s="59">
        <f t="shared" si="1"/>
        <v>1</v>
      </c>
      <c r="M53" s="54">
        <f t="shared" si="2"/>
        <v>1</v>
      </c>
      <c r="N53" s="50">
        <v>20000</v>
      </c>
      <c r="O53" s="18">
        <v>20000</v>
      </c>
      <c r="P53" s="18">
        <v>0</v>
      </c>
      <c r="Q53" s="23">
        <f t="shared" si="3"/>
        <v>1</v>
      </c>
      <c r="R53" s="48" t="str">
        <f t="shared" si="4"/>
        <v> -</v>
      </c>
      <c r="S53" s="145"/>
      <c r="T53" s="136"/>
      <c r="U53" s="134"/>
    </row>
    <row r="54" spans="2:21" ht="29.25" customHeight="1">
      <c r="B54" s="186"/>
      <c r="C54" s="186"/>
      <c r="D54" s="189"/>
      <c r="E54" s="181"/>
      <c r="F54" s="124">
        <v>42005</v>
      </c>
      <c r="G54" s="124">
        <v>42369</v>
      </c>
      <c r="H54" s="10" t="s">
        <v>64</v>
      </c>
      <c r="I54" s="18">
        <f>+'[1]DIMENSIÓN 1'!Y165</f>
        <v>1</v>
      </c>
      <c r="J54" s="129">
        <v>1</v>
      </c>
      <c r="K54" s="111">
        <f t="shared" si="0"/>
        <v>1</v>
      </c>
      <c r="L54" s="59">
        <f t="shared" si="1"/>
        <v>1</v>
      </c>
      <c r="M54" s="54">
        <f t="shared" si="2"/>
        <v>1</v>
      </c>
      <c r="N54" s="50">
        <v>50000</v>
      </c>
      <c r="O54" s="18">
        <v>50000</v>
      </c>
      <c r="P54" s="18">
        <v>0</v>
      </c>
      <c r="Q54" s="23">
        <f t="shared" si="3"/>
        <v>1</v>
      </c>
      <c r="R54" s="48" t="str">
        <f t="shared" si="4"/>
        <v> -</v>
      </c>
      <c r="S54" s="145"/>
      <c r="T54" s="136"/>
      <c r="U54" s="134"/>
    </row>
    <row r="55" spans="2:21" ht="29.25" customHeight="1">
      <c r="B55" s="186"/>
      <c r="C55" s="186"/>
      <c r="D55" s="189"/>
      <c r="E55" s="181"/>
      <c r="F55" s="124">
        <v>42005</v>
      </c>
      <c r="G55" s="124">
        <v>42369</v>
      </c>
      <c r="H55" s="10" t="s">
        <v>65</v>
      </c>
      <c r="I55" s="18">
        <f>+'[1]DIMENSIÓN 1'!Y166</f>
        <v>0</v>
      </c>
      <c r="J55" s="129">
        <v>1</v>
      </c>
      <c r="K55" s="111" t="e">
        <f t="shared" si="0"/>
        <v>#DIV/0!</v>
      </c>
      <c r="L55" s="59">
        <f t="shared" si="1"/>
        <v>1</v>
      </c>
      <c r="M55" s="54" t="str">
        <f t="shared" si="2"/>
        <v> -</v>
      </c>
      <c r="N55" s="50">
        <v>21000</v>
      </c>
      <c r="O55" s="18">
        <v>21000</v>
      </c>
      <c r="P55" s="18">
        <v>0</v>
      </c>
      <c r="Q55" s="23">
        <f t="shared" si="3"/>
        <v>1</v>
      </c>
      <c r="R55" s="48" t="str">
        <f t="shared" si="4"/>
        <v> -</v>
      </c>
      <c r="S55" s="145"/>
      <c r="T55" s="136"/>
      <c r="U55" s="134"/>
    </row>
    <row r="56" spans="2:21" ht="44.25" customHeight="1">
      <c r="B56" s="186"/>
      <c r="C56" s="186"/>
      <c r="D56" s="189"/>
      <c r="E56" s="181"/>
      <c r="F56" s="124">
        <v>42005</v>
      </c>
      <c r="G56" s="124">
        <v>42369</v>
      </c>
      <c r="H56" s="10" t="s">
        <v>66</v>
      </c>
      <c r="I56" s="18">
        <f>+'[1]DIMENSIÓN 1'!Y167</f>
        <v>6</v>
      </c>
      <c r="J56" s="129">
        <v>6</v>
      </c>
      <c r="K56" s="111">
        <f t="shared" si="0"/>
        <v>1</v>
      </c>
      <c r="L56" s="59">
        <f t="shared" si="1"/>
        <v>1</v>
      </c>
      <c r="M56" s="54">
        <f t="shared" si="2"/>
        <v>1</v>
      </c>
      <c r="N56" s="50">
        <v>190000</v>
      </c>
      <c r="O56" s="18">
        <v>190000</v>
      </c>
      <c r="P56" s="18">
        <v>0</v>
      </c>
      <c r="Q56" s="23">
        <f t="shared" si="3"/>
        <v>1</v>
      </c>
      <c r="R56" s="48" t="str">
        <f t="shared" si="4"/>
        <v> -</v>
      </c>
      <c r="S56" s="145"/>
      <c r="T56" s="136"/>
      <c r="U56" s="134"/>
    </row>
    <row r="57" spans="2:21" ht="44.25" customHeight="1">
      <c r="B57" s="186"/>
      <c r="C57" s="186"/>
      <c r="D57" s="189"/>
      <c r="E57" s="181"/>
      <c r="F57" s="124">
        <v>42005</v>
      </c>
      <c r="G57" s="124">
        <v>42369</v>
      </c>
      <c r="H57" s="10" t="s">
        <v>67</v>
      </c>
      <c r="I57" s="18">
        <f>+'[1]DIMENSIÓN 1'!Y168</f>
        <v>0</v>
      </c>
      <c r="J57" s="129">
        <v>0</v>
      </c>
      <c r="K57" s="111" t="e">
        <f t="shared" si="0"/>
        <v>#DIV/0!</v>
      </c>
      <c r="L57" s="59">
        <f t="shared" si="1"/>
        <v>1</v>
      </c>
      <c r="M57" s="54" t="str">
        <f t="shared" si="2"/>
        <v> -</v>
      </c>
      <c r="N57" s="50">
        <v>0</v>
      </c>
      <c r="O57" s="18">
        <v>0</v>
      </c>
      <c r="P57" s="18">
        <v>0</v>
      </c>
      <c r="Q57" s="23" t="str">
        <f t="shared" si="3"/>
        <v> -</v>
      </c>
      <c r="R57" s="48" t="str">
        <f t="shared" si="4"/>
        <v> -</v>
      </c>
      <c r="S57" s="145" t="s">
        <v>133</v>
      </c>
      <c r="T57" s="136">
        <v>42005</v>
      </c>
      <c r="U57" s="134">
        <v>42369</v>
      </c>
    </row>
    <row r="58" spans="2:21" ht="54.75" customHeight="1">
      <c r="B58" s="186"/>
      <c r="C58" s="186"/>
      <c r="D58" s="189"/>
      <c r="E58" s="181"/>
      <c r="F58" s="124">
        <v>42005</v>
      </c>
      <c r="G58" s="124">
        <v>42369</v>
      </c>
      <c r="H58" s="10" t="s">
        <v>68</v>
      </c>
      <c r="I58" s="23">
        <f>+'[1]DIMENSIÓN 1'!Y169</f>
        <v>1</v>
      </c>
      <c r="J58" s="130">
        <v>1</v>
      </c>
      <c r="K58" s="111">
        <f t="shared" si="0"/>
        <v>1</v>
      </c>
      <c r="L58" s="59">
        <f t="shared" si="1"/>
        <v>1</v>
      </c>
      <c r="M58" s="54">
        <f t="shared" si="2"/>
        <v>1</v>
      </c>
      <c r="N58" s="50">
        <v>1201267</v>
      </c>
      <c r="O58" s="18">
        <v>1198787</v>
      </c>
      <c r="P58" s="18">
        <v>0</v>
      </c>
      <c r="Q58" s="23">
        <f t="shared" si="3"/>
        <v>0.9979355130874319</v>
      </c>
      <c r="R58" s="48" t="str">
        <f t="shared" si="4"/>
        <v> -</v>
      </c>
      <c r="S58" s="145"/>
      <c r="T58" s="136"/>
      <c r="U58" s="134"/>
    </row>
    <row r="59" spans="2:21" ht="44.25" customHeight="1">
      <c r="B59" s="186"/>
      <c r="C59" s="186"/>
      <c r="D59" s="189"/>
      <c r="E59" s="181"/>
      <c r="F59" s="124">
        <v>42005</v>
      </c>
      <c r="G59" s="124">
        <v>42369</v>
      </c>
      <c r="H59" s="10" t="s">
        <v>69</v>
      </c>
      <c r="I59" s="23">
        <f>+'[1]DIMENSIÓN 1'!Y170</f>
        <v>1</v>
      </c>
      <c r="J59" s="130">
        <v>1</v>
      </c>
      <c r="K59" s="111">
        <f t="shared" si="0"/>
        <v>1</v>
      </c>
      <c r="L59" s="59">
        <f t="shared" si="1"/>
        <v>1</v>
      </c>
      <c r="M59" s="54">
        <f t="shared" si="2"/>
        <v>1</v>
      </c>
      <c r="N59" s="50">
        <v>60000</v>
      </c>
      <c r="O59" s="18">
        <v>48533</v>
      </c>
      <c r="P59" s="18">
        <v>0</v>
      </c>
      <c r="Q59" s="23">
        <f t="shared" si="3"/>
        <v>0.8088833333333333</v>
      </c>
      <c r="R59" s="48" t="str">
        <f t="shared" si="4"/>
        <v> -</v>
      </c>
      <c r="S59" s="145"/>
      <c r="T59" s="136"/>
      <c r="U59" s="134"/>
    </row>
    <row r="60" spans="2:21" ht="54.75" customHeight="1">
      <c r="B60" s="186"/>
      <c r="C60" s="186"/>
      <c r="D60" s="189"/>
      <c r="E60" s="181"/>
      <c r="F60" s="124">
        <v>42005</v>
      </c>
      <c r="G60" s="124">
        <v>42369</v>
      </c>
      <c r="H60" s="10" t="s">
        <v>70</v>
      </c>
      <c r="I60" s="18">
        <f>+'[1]DIMENSIÓN 1'!Y171</f>
        <v>20</v>
      </c>
      <c r="J60" s="129">
        <v>132</v>
      </c>
      <c r="K60" s="111">
        <f t="shared" si="0"/>
        <v>6.6</v>
      </c>
      <c r="L60" s="59">
        <f t="shared" si="1"/>
        <v>1</v>
      </c>
      <c r="M60" s="54">
        <f t="shared" si="2"/>
        <v>1</v>
      </c>
      <c r="N60" s="50">
        <v>409000</v>
      </c>
      <c r="O60" s="18">
        <v>400000</v>
      </c>
      <c r="P60" s="18">
        <v>0</v>
      </c>
      <c r="Q60" s="23">
        <f t="shared" si="3"/>
        <v>0.9779951100244498</v>
      </c>
      <c r="R60" s="48" t="str">
        <f t="shared" si="4"/>
        <v> -</v>
      </c>
      <c r="S60" s="145" t="s">
        <v>134</v>
      </c>
      <c r="T60" s="136">
        <v>42005</v>
      </c>
      <c r="U60" s="134">
        <v>42369</v>
      </c>
    </row>
    <row r="61" spans="2:21" ht="44.25" customHeight="1">
      <c r="B61" s="186"/>
      <c r="C61" s="186"/>
      <c r="D61" s="189"/>
      <c r="E61" s="181"/>
      <c r="F61" s="124">
        <v>42005</v>
      </c>
      <c r="G61" s="124">
        <v>42369</v>
      </c>
      <c r="H61" s="10" t="s">
        <v>71</v>
      </c>
      <c r="I61" s="23">
        <f>+'[1]DIMENSIÓN 1'!Y172</f>
        <v>1</v>
      </c>
      <c r="J61" s="130">
        <v>1</v>
      </c>
      <c r="K61" s="111">
        <f t="shared" si="0"/>
        <v>1</v>
      </c>
      <c r="L61" s="59">
        <f t="shared" si="1"/>
        <v>1</v>
      </c>
      <c r="M61" s="54">
        <f t="shared" si="2"/>
        <v>1</v>
      </c>
      <c r="N61" s="50">
        <v>60000</v>
      </c>
      <c r="O61" s="18">
        <v>60000</v>
      </c>
      <c r="P61" s="18">
        <v>0</v>
      </c>
      <c r="Q61" s="23">
        <f t="shared" si="3"/>
        <v>1</v>
      </c>
      <c r="R61" s="48" t="str">
        <f t="shared" si="4"/>
        <v> -</v>
      </c>
      <c r="S61" s="145"/>
      <c r="T61" s="136"/>
      <c r="U61" s="134"/>
    </row>
    <row r="62" spans="2:21" ht="44.25" customHeight="1" thickBot="1">
      <c r="B62" s="186"/>
      <c r="C62" s="186"/>
      <c r="D62" s="189"/>
      <c r="E62" s="182"/>
      <c r="F62" s="126">
        <v>42005</v>
      </c>
      <c r="G62" s="126">
        <v>42369</v>
      </c>
      <c r="H62" s="11" t="s">
        <v>72</v>
      </c>
      <c r="I62" s="45">
        <f>+'[1]DIMENSIÓN 1'!Y173</f>
        <v>0.3</v>
      </c>
      <c r="J62" s="133">
        <v>0</v>
      </c>
      <c r="K62" s="112">
        <f t="shared" si="0"/>
        <v>0</v>
      </c>
      <c r="L62" s="60">
        <f t="shared" si="1"/>
        <v>1</v>
      </c>
      <c r="M62" s="55">
        <f t="shared" si="2"/>
        <v>0</v>
      </c>
      <c r="N62" s="51">
        <v>427733</v>
      </c>
      <c r="O62" s="46">
        <v>0</v>
      </c>
      <c r="P62" s="46">
        <v>0</v>
      </c>
      <c r="Q62" s="45">
        <f t="shared" si="3"/>
        <v>0</v>
      </c>
      <c r="R62" s="55" t="str">
        <f t="shared" si="4"/>
        <v> -</v>
      </c>
      <c r="S62" s="147"/>
      <c r="T62" s="137"/>
      <c r="U62" s="135"/>
    </row>
    <row r="63" spans="2:21" ht="44.25" customHeight="1">
      <c r="B63" s="186"/>
      <c r="C63" s="186"/>
      <c r="D63" s="189"/>
      <c r="E63" s="183" t="s">
        <v>84</v>
      </c>
      <c r="F63" s="123">
        <v>42005</v>
      </c>
      <c r="G63" s="123">
        <v>42369</v>
      </c>
      <c r="H63" s="67" t="s">
        <v>73</v>
      </c>
      <c r="I63" s="68">
        <f>+'[1]DIMENSIÓN 1'!Y182</f>
        <v>1</v>
      </c>
      <c r="J63" s="132">
        <v>0</v>
      </c>
      <c r="K63" s="113">
        <f t="shared" si="0"/>
        <v>0</v>
      </c>
      <c r="L63" s="70">
        <f t="shared" si="1"/>
        <v>1</v>
      </c>
      <c r="M63" s="71">
        <f t="shared" si="2"/>
        <v>0</v>
      </c>
      <c r="N63" s="72">
        <v>50000</v>
      </c>
      <c r="O63" s="68">
        <v>0</v>
      </c>
      <c r="P63" s="68">
        <v>0</v>
      </c>
      <c r="Q63" s="73">
        <f t="shared" si="3"/>
        <v>0</v>
      </c>
      <c r="R63" s="74" t="str">
        <f t="shared" si="4"/>
        <v> -</v>
      </c>
      <c r="S63" s="144" t="s">
        <v>124</v>
      </c>
      <c r="T63" s="138">
        <v>42005</v>
      </c>
      <c r="U63" s="139">
        <v>42369</v>
      </c>
    </row>
    <row r="64" spans="2:21" ht="71.25" customHeight="1" thickBot="1">
      <c r="B64" s="187"/>
      <c r="C64" s="187"/>
      <c r="D64" s="190"/>
      <c r="E64" s="184"/>
      <c r="F64" s="125">
        <v>42005</v>
      </c>
      <c r="G64" s="125">
        <v>42369</v>
      </c>
      <c r="H64" s="61" t="s">
        <v>74</v>
      </c>
      <c r="I64" s="18">
        <f>+'[1]DIMENSIÓN 1'!Y183</f>
        <v>110</v>
      </c>
      <c r="J64" s="63">
        <v>0</v>
      </c>
      <c r="K64" s="114">
        <f t="shared" si="0"/>
        <v>0</v>
      </c>
      <c r="L64" s="64">
        <f t="shared" si="1"/>
        <v>1</v>
      </c>
      <c r="M64" s="54">
        <f t="shared" si="2"/>
        <v>0</v>
      </c>
      <c r="N64" s="50">
        <v>28000</v>
      </c>
      <c r="O64" s="62">
        <v>0</v>
      </c>
      <c r="P64" s="62">
        <v>0</v>
      </c>
      <c r="Q64" s="23">
        <f t="shared" si="3"/>
        <v>0</v>
      </c>
      <c r="R64" s="48" t="str">
        <f t="shared" si="4"/>
        <v> -</v>
      </c>
      <c r="S64" s="146"/>
      <c r="T64" s="141"/>
      <c r="U64" s="140"/>
    </row>
    <row r="65" spans="2:21" ht="11.25" customHeight="1" thickBot="1">
      <c r="B65" s="36"/>
      <c r="C65" s="37"/>
      <c r="D65" s="37"/>
      <c r="E65" s="37"/>
      <c r="F65" s="41"/>
      <c r="G65" s="41"/>
      <c r="H65" s="103"/>
      <c r="I65" s="39"/>
      <c r="J65" s="39"/>
      <c r="K65" s="109"/>
      <c r="L65" s="38"/>
      <c r="M65" s="38"/>
      <c r="N65" s="39"/>
      <c r="O65" s="39"/>
      <c r="P65" s="39"/>
      <c r="Q65" s="39"/>
      <c r="R65" s="39"/>
      <c r="S65" s="40"/>
      <c r="T65" s="41"/>
      <c r="U65" s="42"/>
    </row>
    <row r="66" spans="2:21" ht="29.25" customHeight="1">
      <c r="B66" s="185" t="s">
        <v>106</v>
      </c>
      <c r="C66" s="185" t="s">
        <v>105</v>
      </c>
      <c r="D66" s="191" t="s">
        <v>104</v>
      </c>
      <c r="E66" s="183" t="s">
        <v>102</v>
      </c>
      <c r="F66" s="123">
        <v>42005</v>
      </c>
      <c r="G66" s="123">
        <v>42369</v>
      </c>
      <c r="H66" s="67" t="s">
        <v>93</v>
      </c>
      <c r="I66" s="68">
        <f>+'[1]DIMENSIÓN 2'!Y11</f>
        <v>1</v>
      </c>
      <c r="J66" s="69">
        <v>1</v>
      </c>
      <c r="K66" s="113">
        <f t="shared" si="0"/>
        <v>1</v>
      </c>
      <c r="L66" s="70">
        <f t="shared" si="1"/>
        <v>1</v>
      </c>
      <c r="M66" s="54">
        <f t="shared" si="2"/>
        <v>1</v>
      </c>
      <c r="N66" s="72">
        <v>92500</v>
      </c>
      <c r="O66" s="68">
        <v>92500</v>
      </c>
      <c r="P66" s="68">
        <v>0</v>
      </c>
      <c r="Q66" s="23">
        <f t="shared" si="3"/>
        <v>1</v>
      </c>
      <c r="R66" s="48" t="str">
        <f t="shared" si="4"/>
        <v> -</v>
      </c>
      <c r="S66" s="144" t="s">
        <v>139</v>
      </c>
      <c r="T66" s="138">
        <v>42005</v>
      </c>
      <c r="U66" s="139">
        <v>42369</v>
      </c>
    </row>
    <row r="67" spans="2:21" ht="29.25" customHeight="1">
      <c r="B67" s="186"/>
      <c r="C67" s="186"/>
      <c r="D67" s="189"/>
      <c r="E67" s="181"/>
      <c r="F67" s="124">
        <v>42005</v>
      </c>
      <c r="G67" s="124">
        <v>42369</v>
      </c>
      <c r="H67" s="10" t="s">
        <v>94</v>
      </c>
      <c r="I67" s="18">
        <f>+'[1]DIMENSIÓN 2'!Y12</f>
        <v>1</v>
      </c>
      <c r="J67" s="129">
        <v>1</v>
      </c>
      <c r="K67" s="111">
        <f t="shared" si="0"/>
        <v>1</v>
      </c>
      <c r="L67" s="59">
        <f t="shared" si="1"/>
        <v>1</v>
      </c>
      <c r="M67" s="54">
        <f t="shared" si="2"/>
        <v>1</v>
      </c>
      <c r="N67" s="50">
        <v>92500</v>
      </c>
      <c r="O67" s="18">
        <v>92500</v>
      </c>
      <c r="P67" s="18">
        <v>0</v>
      </c>
      <c r="Q67" s="23">
        <f t="shared" si="3"/>
        <v>1</v>
      </c>
      <c r="R67" s="48" t="str">
        <f t="shared" si="4"/>
        <v> -</v>
      </c>
      <c r="S67" s="145"/>
      <c r="T67" s="136"/>
      <c r="U67" s="134"/>
    </row>
    <row r="68" spans="2:21" ht="29.25" customHeight="1">
      <c r="B68" s="186"/>
      <c r="C68" s="186"/>
      <c r="D68" s="189"/>
      <c r="E68" s="181"/>
      <c r="F68" s="124">
        <v>42005</v>
      </c>
      <c r="G68" s="124">
        <v>42369</v>
      </c>
      <c r="H68" s="10" t="s">
        <v>95</v>
      </c>
      <c r="I68" s="18">
        <f>+'[1]DIMENSIÓN 2'!Y13</f>
        <v>1</v>
      </c>
      <c r="J68" s="129">
        <v>1</v>
      </c>
      <c r="K68" s="111">
        <f t="shared" si="0"/>
        <v>1</v>
      </c>
      <c r="L68" s="59">
        <f t="shared" si="1"/>
        <v>1</v>
      </c>
      <c r="M68" s="54">
        <f t="shared" si="2"/>
        <v>1</v>
      </c>
      <c r="N68" s="50">
        <v>500000</v>
      </c>
      <c r="O68" s="18">
        <v>299100</v>
      </c>
      <c r="P68" s="18">
        <v>0</v>
      </c>
      <c r="Q68" s="23">
        <f t="shared" si="3"/>
        <v>0.5982</v>
      </c>
      <c r="R68" s="48" t="str">
        <f t="shared" si="4"/>
        <v> -</v>
      </c>
      <c r="S68" s="145"/>
      <c r="T68" s="136"/>
      <c r="U68" s="134"/>
    </row>
    <row r="69" spans="2:21" ht="44.25" customHeight="1">
      <c r="B69" s="186"/>
      <c r="C69" s="186"/>
      <c r="D69" s="189"/>
      <c r="E69" s="181"/>
      <c r="F69" s="124">
        <v>42005</v>
      </c>
      <c r="G69" s="124">
        <v>42369</v>
      </c>
      <c r="H69" s="10" t="s">
        <v>96</v>
      </c>
      <c r="I69" s="18">
        <f>+'[1]DIMENSIÓN 2'!Y14</f>
        <v>2</v>
      </c>
      <c r="J69" s="129">
        <v>5</v>
      </c>
      <c r="K69" s="111">
        <f t="shared" si="0"/>
        <v>2.5</v>
      </c>
      <c r="L69" s="59">
        <f t="shared" si="1"/>
        <v>1</v>
      </c>
      <c r="M69" s="54">
        <f t="shared" si="2"/>
        <v>1</v>
      </c>
      <c r="N69" s="50">
        <v>150000</v>
      </c>
      <c r="O69" s="18">
        <v>150000</v>
      </c>
      <c r="P69" s="18">
        <v>0</v>
      </c>
      <c r="Q69" s="23">
        <f t="shared" si="3"/>
        <v>1</v>
      </c>
      <c r="R69" s="48" t="str">
        <f t="shared" si="4"/>
        <v> -</v>
      </c>
      <c r="S69" s="145"/>
      <c r="T69" s="136"/>
      <c r="U69" s="134"/>
    </row>
    <row r="70" spans="2:21" ht="44.25" customHeight="1">
      <c r="B70" s="186"/>
      <c r="C70" s="186"/>
      <c r="D70" s="189"/>
      <c r="E70" s="181"/>
      <c r="F70" s="124">
        <v>42005</v>
      </c>
      <c r="G70" s="124">
        <v>42369</v>
      </c>
      <c r="H70" s="10" t="s">
        <v>97</v>
      </c>
      <c r="I70" s="18">
        <f>+'[1]DIMENSIÓN 2'!Y15</f>
        <v>1</v>
      </c>
      <c r="J70" s="129">
        <v>1</v>
      </c>
      <c r="K70" s="111">
        <f t="shared" si="0"/>
        <v>1</v>
      </c>
      <c r="L70" s="59">
        <f t="shared" si="1"/>
        <v>1</v>
      </c>
      <c r="M70" s="54">
        <f t="shared" si="2"/>
        <v>1</v>
      </c>
      <c r="N70" s="50">
        <v>150000</v>
      </c>
      <c r="O70" s="18">
        <v>61000</v>
      </c>
      <c r="P70" s="18">
        <v>0</v>
      </c>
      <c r="Q70" s="23">
        <f t="shared" si="3"/>
        <v>0.4066666666666667</v>
      </c>
      <c r="R70" s="48" t="str">
        <f t="shared" si="4"/>
        <v> -</v>
      </c>
      <c r="S70" s="145"/>
      <c r="T70" s="136"/>
      <c r="U70" s="134"/>
    </row>
    <row r="71" spans="2:21" ht="44.25" customHeight="1" thickBot="1">
      <c r="B71" s="186"/>
      <c r="C71" s="186"/>
      <c r="D71" s="189"/>
      <c r="E71" s="182"/>
      <c r="F71" s="126">
        <v>42005</v>
      </c>
      <c r="G71" s="126">
        <v>42369</v>
      </c>
      <c r="H71" s="11" t="s">
        <v>98</v>
      </c>
      <c r="I71" s="46">
        <f>+'[1]DIMENSIÓN 2'!Y16</f>
        <v>15</v>
      </c>
      <c r="J71" s="131">
        <v>4</v>
      </c>
      <c r="K71" s="112">
        <f t="shared" si="0"/>
        <v>0.26666666666666666</v>
      </c>
      <c r="L71" s="60">
        <f t="shared" si="1"/>
        <v>1</v>
      </c>
      <c r="M71" s="55">
        <f t="shared" si="2"/>
        <v>0.26666666666666666</v>
      </c>
      <c r="N71" s="51">
        <v>500000</v>
      </c>
      <c r="O71" s="46">
        <v>461600</v>
      </c>
      <c r="P71" s="46">
        <v>0</v>
      </c>
      <c r="Q71" s="45">
        <f t="shared" si="3"/>
        <v>0.9232</v>
      </c>
      <c r="R71" s="55" t="str">
        <f t="shared" si="4"/>
        <v> -</v>
      </c>
      <c r="S71" s="147"/>
      <c r="T71" s="137"/>
      <c r="U71" s="135"/>
    </row>
    <row r="72" spans="2:21" ht="44.25" customHeight="1">
      <c r="B72" s="186"/>
      <c r="C72" s="186"/>
      <c r="D72" s="189"/>
      <c r="E72" s="183" t="s">
        <v>103</v>
      </c>
      <c r="F72" s="123">
        <v>42005</v>
      </c>
      <c r="G72" s="123">
        <v>42369</v>
      </c>
      <c r="H72" s="67" t="s">
        <v>99</v>
      </c>
      <c r="I72" s="73">
        <f>+'[1]DIMENSIÓN 2'!Y23</f>
        <v>1</v>
      </c>
      <c r="J72" s="71">
        <v>1</v>
      </c>
      <c r="K72" s="113">
        <f t="shared" si="0"/>
        <v>1</v>
      </c>
      <c r="L72" s="70">
        <f t="shared" si="1"/>
        <v>1</v>
      </c>
      <c r="M72" s="71">
        <f t="shared" si="2"/>
        <v>1</v>
      </c>
      <c r="N72" s="72">
        <v>1700584</v>
      </c>
      <c r="O72" s="68">
        <v>119700</v>
      </c>
      <c r="P72" s="68">
        <v>0</v>
      </c>
      <c r="Q72" s="73">
        <f t="shared" si="3"/>
        <v>0.0703875845003834</v>
      </c>
      <c r="R72" s="74" t="str">
        <f t="shared" si="4"/>
        <v> -</v>
      </c>
      <c r="S72" s="144" t="s">
        <v>138</v>
      </c>
      <c r="T72" s="138">
        <v>42005</v>
      </c>
      <c r="U72" s="139">
        <v>42369</v>
      </c>
    </row>
    <row r="73" spans="2:21" ht="44.25" customHeight="1">
      <c r="B73" s="186"/>
      <c r="C73" s="186"/>
      <c r="D73" s="189"/>
      <c r="E73" s="181"/>
      <c r="F73" s="124">
        <v>42005</v>
      </c>
      <c r="G73" s="124">
        <v>42369</v>
      </c>
      <c r="H73" s="10" t="s">
        <v>100</v>
      </c>
      <c r="I73" s="23">
        <f>+'[1]DIMENSIÓN 2'!Y24</f>
        <v>1</v>
      </c>
      <c r="J73" s="54">
        <v>0.2</v>
      </c>
      <c r="K73" s="111">
        <f t="shared" si="0"/>
        <v>0.2</v>
      </c>
      <c r="L73" s="59">
        <f t="shared" si="1"/>
        <v>1</v>
      </c>
      <c r="M73" s="54">
        <f t="shared" si="2"/>
        <v>0.2</v>
      </c>
      <c r="N73" s="50">
        <v>120000</v>
      </c>
      <c r="O73" s="18">
        <v>17000</v>
      </c>
      <c r="P73" s="18">
        <v>0</v>
      </c>
      <c r="Q73" s="23">
        <f t="shared" si="3"/>
        <v>0.14166666666666666</v>
      </c>
      <c r="R73" s="48" t="str">
        <f t="shared" si="4"/>
        <v> -</v>
      </c>
      <c r="S73" s="145"/>
      <c r="T73" s="136"/>
      <c r="U73" s="134"/>
    </row>
    <row r="74" spans="2:21" ht="29.25" customHeight="1" thickBot="1">
      <c r="B74" s="187"/>
      <c r="C74" s="187"/>
      <c r="D74" s="190"/>
      <c r="E74" s="184"/>
      <c r="F74" s="125">
        <v>42005</v>
      </c>
      <c r="G74" s="125">
        <v>42369</v>
      </c>
      <c r="H74" s="61" t="s">
        <v>101</v>
      </c>
      <c r="I74" s="62">
        <f>+'[1]DIMENSIÓN 2'!Y25</f>
        <v>0</v>
      </c>
      <c r="J74" s="63">
        <v>1</v>
      </c>
      <c r="K74" s="114" t="e">
        <f t="shared" si="0"/>
        <v>#DIV/0!</v>
      </c>
      <c r="L74" s="64">
        <f t="shared" si="1"/>
        <v>1</v>
      </c>
      <c r="M74" s="54" t="str">
        <f t="shared" si="2"/>
        <v> -</v>
      </c>
      <c r="N74" s="65">
        <v>0</v>
      </c>
      <c r="O74" s="62">
        <v>0</v>
      </c>
      <c r="P74" s="62">
        <v>0</v>
      </c>
      <c r="Q74" s="23" t="str">
        <f t="shared" si="3"/>
        <v> -</v>
      </c>
      <c r="R74" s="48" t="str">
        <f t="shared" si="4"/>
        <v> -</v>
      </c>
      <c r="S74" s="146"/>
      <c r="T74" s="141"/>
      <c r="U74" s="140"/>
    </row>
    <row r="75" spans="2:21" ht="11.25" customHeight="1" thickBot="1">
      <c r="B75" s="36"/>
      <c r="C75" s="37"/>
      <c r="D75" s="37"/>
      <c r="E75" s="37"/>
      <c r="F75" s="41"/>
      <c r="G75" s="41"/>
      <c r="H75" s="103"/>
      <c r="I75" s="39"/>
      <c r="J75" s="39"/>
      <c r="K75" s="109"/>
      <c r="L75" s="38"/>
      <c r="M75" s="38"/>
      <c r="N75" s="39"/>
      <c r="O75" s="39"/>
      <c r="P75" s="39"/>
      <c r="Q75" s="39"/>
      <c r="R75" s="39"/>
      <c r="S75" s="40"/>
      <c r="T75" s="41"/>
      <c r="U75" s="42"/>
    </row>
    <row r="76" spans="2:21" ht="64.5" thickBot="1">
      <c r="B76" s="185" t="s">
        <v>116</v>
      </c>
      <c r="C76" s="81" t="s">
        <v>113</v>
      </c>
      <c r="D76" s="82" t="s">
        <v>115</v>
      </c>
      <c r="E76" s="83" t="s">
        <v>111</v>
      </c>
      <c r="F76" s="84">
        <v>42005</v>
      </c>
      <c r="G76" s="84">
        <v>42369</v>
      </c>
      <c r="H76" s="85" t="s">
        <v>107</v>
      </c>
      <c r="I76" s="86">
        <f>+'[1]DIMENSIÓN 3'!Y18</f>
        <v>500</v>
      </c>
      <c r="J76" s="87">
        <v>638</v>
      </c>
      <c r="K76" s="116">
        <f t="shared" si="0"/>
        <v>1.276</v>
      </c>
      <c r="L76" s="88">
        <f t="shared" si="1"/>
        <v>1</v>
      </c>
      <c r="M76" s="54">
        <f t="shared" si="2"/>
        <v>1</v>
      </c>
      <c r="N76" s="89">
        <v>544000</v>
      </c>
      <c r="O76" s="86">
        <v>531620</v>
      </c>
      <c r="P76" s="86">
        <v>0</v>
      </c>
      <c r="Q76" s="23">
        <f t="shared" si="3"/>
        <v>0.9772426470588236</v>
      </c>
      <c r="R76" s="48" t="str">
        <f t="shared" si="4"/>
        <v> -</v>
      </c>
      <c r="S76" s="90" t="s">
        <v>135</v>
      </c>
      <c r="T76" s="84">
        <v>42005</v>
      </c>
      <c r="U76" s="91">
        <v>42369</v>
      </c>
    </row>
    <row r="77" spans="2:21" ht="11.25" customHeight="1" thickBot="1">
      <c r="B77" s="189"/>
      <c r="C77" s="29"/>
      <c r="D77" s="30"/>
      <c r="E77" s="30"/>
      <c r="F77" s="31"/>
      <c r="G77" s="31"/>
      <c r="H77" s="32"/>
      <c r="I77" s="33"/>
      <c r="J77" s="33"/>
      <c r="K77" s="108"/>
      <c r="L77" s="34"/>
      <c r="M77" s="34"/>
      <c r="N77" s="33"/>
      <c r="O77" s="33"/>
      <c r="P77" s="33"/>
      <c r="Q77" s="33"/>
      <c r="R77" s="33"/>
      <c r="S77" s="32"/>
      <c r="T77" s="31"/>
      <c r="U77" s="35"/>
    </row>
    <row r="78" spans="2:21" ht="29.25" customHeight="1">
      <c r="B78" s="186"/>
      <c r="C78" s="185" t="s">
        <v>112</v>
      </c>
      <c r="D78" s="191" t="s">
        <v>114</v>
      </c>
      <c r="E78" s="183" t="s">
        <v>110</v>
      </c>
      <c r="F78" s="123">
        <v>42005</v>
      </c>
      <c r="G78" s="123">
        <v>42369</v>
      </c>
      <c r="H78" s="67" t="s">
        <v>108</v>
      </c>
      <c r="I78" s="68">
        <f>+'[1]DIMENSIÓN 3'!Y67</f>
        <v>4</v>
      </c>
      <c r="J78" s="69">
        <v>4</v>
      </c>
      <c r="K78" s="113">
        <f>+J78/I78</f>
        <v>1</v>
      </c>
      <c r="L78" s="70">
        <f>+DAYS360(F78,$C$8)/DAYS360(F78,G78)</f>
        <v>1</v>
      </c>
      <c r="M78" s="54">
        <f t="shared" si="2"/>
        <v>1</v>
      </c>
      <c r="N78" s="72">
        <v>1300000</v>
      </c>
      <c r="O78" s="68">
        <v>1241458</v>
      </c>
      <c r="P78" s="68">
        <v>0</v>
      </c>
      <c r="Q78" s="23">
        <f t="shared" si="3"/>
        <v>0.9549676923076923</v>
      </c>
      <c r="R78" s="48" t="str">
        <f t="shared" si="4"/>
        <v> -</v>
      </c>
      <c r="S78" s="144" t="s">
        <v>137</v>
      </c>
      <c r="T78" s="138">
        <v>42005</v>
      </c>
      <c r="U78" s="139">
        <v>42369</v>
      </c>
    </row>
    <row r="79" spans="2:21" ht="44.25" customHeight="1" thickBot="1">
      <c r="B79" s="187"/>
      <c r="C79" s="187"/>
      <c r="D79" s="190"/>
      <c r="E79" s="184"/>
      <c r="F79" s="125">
        <v>42005</v>
      </c>
      <c r="G79" s="125">
        <v>42369</v>
      </c>
      <c r="H79" s="61" t="s">
        <v>109</v>
      </c>
      <c r="I79" s="62">
        <f>+'[1]DIMENSIÓN 3'!Y68</f>
        <v>0</v>
      </c>
      <c r="J79" s="63">
        <v>0</v>
      </c>
      <c r="K79" s="114" t="e">
        <f>+J79/I79</f>
        <v>#DIV/0!</v>
      </c>
      <c r="L79" s="64">
        <f>+DAYS360(F79,$C$8)/DAYS360(F79,G79)</f>
        <v>1</v>
      </c>
      <c r="M79" s="54" t="str">
        <f>IF(I79=0," -",IF(K79&gt;100%,100%,K79))</f>
        <v> -</v>
      </c>
      <c r="N79" s="65">
        <v>0</v>
      </c>
      <c r="O79" s="62">
        <v>0</v>
      </c>
      <c r="P79" s="62">
        <v>0</v>
      </c>
      <c r="Q79" s="23" t="str">
        <f>IF(N79=0," -",O79/N79)</f>
        <v> -</v>
      </c>
      <c r="R79" s="48" t="str">
        <f>IF(P79=0," -",IF(O79=0,100%,P79/O79))</f>
        <v> -</v>
      </c>
      <c r="S79" s="146"/>
      <c r="T79" s="141"/>
      <c r="U79" s="140"/>
    </row>
    <row r="80" spans="2:21" ht="11.25" customHeight="1" thickBot="1">
      <c r="B80" s="36"/>
      <c r="C80" s="37"/>
      <c r="D80" s="37"/>
      <c r="E80" s="37"/>
      <c r="F80" s="41"/>
      <c r="G80" s="41"/>
      <c r="H80" s="103"/>
      <c r="I80" s="39"/>
      <c r="J80" s="39"/>
      <c r="K80" s="109"/>
      <c r="L80" s="38"/>
      <c r="M80" s="38"/>
      <c r="N80" s="39"/>
      <c r="O80" s="39"/>
      <c r="P80" s="39"/>
      <c r="Q80" s="39"/>
      <c r="R80" s="39"/>
      <c r="S80" s="40"/>
      <c r="T80" s="41"/>
      <c r="U80" s="42"/>
    </row>
    <row r="81" spans="2:21" ht="60" customHeight="1" thickBot="1">
      <c r="B81" s="92" t="s">
        <v>121</v>
      </c>
      <c r="C81" s="92" t="s">
        <v>120</v>
      </c>
      <c r="D81" s="93" t="s">
        <v>119</v>
      </c>
      <c r="E81" s="94" t="s">
        <v>118</v>
      </c>
      <c r="F81" s="95">
        <v>42005</v>
      </c>
      <c r="G81" s="95">
        <v>42369</v>
      </c>
      <c r="H81" s="96" t="s">
        <v>117</v>
      </c>
      <c r="I81" s="97">
        <f>+'[1]DIMENSIÓN 4'!Y21</f>
        <v>1</v>
      </c>
      <c r="J81" s="98">
        <v>1</v>
      </c>
      <c r="K81" s="117">
        <f>+J81/I81</f>
        <v>1</v>
      </c>
      <c r="L81" s="88">
        <f>+DAYS360(F81,$C$8)/DAYS360(F81,G81)</f>
        <v>1</v>
      </c>
      <c r="M81" s="54">
        <f>IF(I81=0," -",IF(K81&gt;100%,100%,K81))</f>
        <v>1</v>
      </c>
      <c r="N81" s="89">
        <v>3087226</v>
      </c>
      <c r="O81" s="86">
        <v>3554822</v>
      </c>
      <c r="P81" s="86">
        <v>0</v>
      </c>
      <c r="Q81" s="23">
        <f>IF(N81=0," -",O81/N81)</f>
        <v>1.1514615386110378</v>
      </c>
      <c r="R81" s="48" t="str">
        <f>IF(P81=0," -",IF(O81=0,100%,P81/O81))</f>
        <v> -</v>
      </c>
      <c r="S81" s="99" t="s">
        <v>136</v>
      </c>
      <c r="T81" s="95">
        <v>42005</v>
      </c>
      <c r="U81" s="100">
        <v>42369</v>
      </c>
    </row>
    <row r="82" spans="12:18" ht="16.5" thickBot="1">
      <c r="L82" s="104">
        <f>+AVERAGE(L13:L31,L33:L37,L39:L46,L48:L49,L51:L64,L66:L74,L76,L78:L79,L81)</f>
        <v>1</v>
      </c>
      <c r="M82" s="105">
        <f>+AVERAGE(M13:M31,M33:M37,M39:M46,M48:M49,M51:M64,M66:M74,M76,M78:M79,M81)</f>
        <v>0.8131987179487179</v>
      </c>
      <c r="N82" s="106">
        <f>+SUM(N13:N31,N33:N37,N39:N46,N48:N49,N51:N64,N66:N74,N76,N78:N79,N81)</f>
        <v>23634391</v>
      </c>
      <c r="O82" s="107">
        <f>+SUM(O13:O31,O33:O37,O39:O46,O48:O49,O51:O64,O66:O74,O76,O78:O79,O81)</f>
        <v>13878800</v>
      </c>
      <c r="P82" s="107">
        <f>+SUM(P13:P31,P33:P37,P39:P46,P48:P49,P51:P64,P66:P74,P76,P78:P79,P81)</f>
        <v>0</v>
      </c>
      <c r="Q82" s="128">
        <f>IF(N82=0," -",O82/N82)</f>
        <v>0.5872290087779287</v>
      </c>
      <c r="R82" s="105" t="str">
        <f>IF(P82=0," -",IF(O82=0,100%,P82/O82))</f>
        <v> -</v>
      </c>
    </row>
  </sheetData>
  <sheetProtection/>
  <mergeCells count="89"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  <mergeCell ref="T30:T31"/>
    <mergeCell ref="D39:D46"/>
    <mergeCell ref="L9:M10"/>
    <mergeCell ref="N9:R11"/>
    <mergeCell ref="S9:U11"/>
    <mergeCell ref="H11:H12"/>
    <mergeCell ref="I11:I12"/>
    <mergeCell ref="J11:J12"/>
    <mergeCell ref="L11:L12"/>
    <mergeCell ref="M11:M12"/>
    <mergeCell ref="U13:U20"/>
    <mergeCell ref="S21:S26"/>
    <mergeCell ref="T21:T26"/>
    <mergeCell ref="U21:U26"/>
    <mergeCell ref="E27:E28"/>
    <mergeCell ref="S27:S28"/>
    <mergeCell ref="T27:T28"/>
    <mergeCell ref="U27:U28"/>
    <mergeCell ref="E13:E26"/>
    <mergeCell ref="S13:S20"/>
    <mergeCell ref="U30:U31"/>
    <mergeCell ref="D33:D37"/>
    <mergeCell ref="E33:E37"/>
    <mergeCell ref="S33:S37"/>
    <mergeCell ref="T33:T37"/>
    <mergeCell ref="U33:U37"/>
    <mergeCell ref="D13:D31"/>
    <mergeCell ref="T13:T20"/>
    <mergeCell ref="E30:E31"/>
    <mergeCell ref="S30:S31"/>
    <mergeCell ref="E39:E44"/>
    <mergeCell ref="S39:S44"/>
    <mergeCell ref="T39:T44"/>
    <mergeCell ref="U39:U44"/>
    <mergeCell ref="E45:E46"/>
    <mergeCell ref="S45:S46"/>
    <mergeCell ref="T45:T46"/>
    <mergeCell ref="U45:U46"/>
    <mergeCell ref="E48:E49"/>
    <mergeCell ref="S48:S49"/>
    <mergeCell ref="T48:T49"/>
    <mergeCell ref="U48:U49"/>
    <mergeCell ref="D51:D64"/>
    <mergeCell ref="E51:E62"/>
    <mergeCell ref="S51:S56"/>
    <mergeCell ref="T51:T56"/>
    <mergeCell ref="U51:U56"/>
    <mergeCell ref="S57:S59"/>
    <mergeCell ref="T57:T59"/>
    <mergeCell ref="U57:U59"/>
    <mergeCell ref="S60:S62"/>
    <mergeCell ref="T60:T62"/>
    <mergeCell ref="U60:U62"/>
    <mergeCell ref="T63:T64"/>
    <mergeCell ref="U63:U64"/>
    <mergeCell ref="B66:B74"/>
    <mergeCell ref="C66:C74"/>
    <mergeCell ref="D66:D74"/>
    <mergeCell ref="E66:E71"/>
    <mergeCell ref="S66:S71"/>
    <mergeCell ref="T66:T71"/>
    <mergeCell ref="E63:E64"/>
    <mergeCell ref="S63:S64"/>
    <mergeCell ref="B13:B64"/>
    <mergeCell ref="C13:C46"/>
    <mergeCell ref="T78:T79"/>
    <mergeCell ref="C48:C64"/>
    <mergeCell ref="D48:D49"/>
    <mergeCell ref="B76:B79"/>
    <mergeCell ref="C78:C79"/>
    <mergeCell ref="D78:D79"/>
    <mergeCell ref="U78:U79"/>
    <mergeCell ref="U66:U71"/>
    <mergeCell ref="E72:E74"/>
    <mergeCell ref="S72:S74"/>
    <mergeCell ref="T72:T74"/>
    <mergeCell ref="U72:U74"/>
    <mergeCell ref="S78:S79"/>
    <mergeCell ref="E78:E79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2022-10-04T22:44:44Z</dcterms:modified>
  <cp:category/>
  <cp:version/>
  <cp:contentType/>
  <cp:contentStatus/>
</cp:coreProperties>
</file>