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N16" i="8"/>
  <c r="L18" i="8"/>
  <c r="N18" i="8"/>
  <c r="L19" i="8"/>
  <c r="N19" i="8"/>
  <c r="L20" i="8"/>
  <c r="N20" i="8"/>
  <c r="L21" i="8"/>
  <c r="N21" i="8"/>
  <c r="L23" i="8"/>
  <c r="N23" i="8"/>
  <c r="L25" i="8"/>
  <c r="N25" i="8"/>
  <c r="L26" i="8"/>
  <c r="N26" i="8"/>
  <c r="L27" i="8"/>
  <c r="N27" i="8"/>
  <c r="N28" i="8"/>
  <c r="L30" i="8"/>
  <c r="N30" i="8"/>
  <c r="L32" i="8"/>
  <c r="N32" i="8"/>
  <c r="L33" i="8"/>
  <c r="N33" i="8"/>
  <c r="L35" i="8"/>
  <c r="N35" i="8"/>
  <c r="N36" i="8"/>
  <c r="N39" i="8"/>
  <c r="N40" i="8"/>
  <c r="L42" i="8"/>
  <c r="N42" i="8"/>
  <c r="L43" i="8"/>
  <c r="N43" i="8"/>
  <c r="L44" i="8"/>
  <c r="N44" i="8"/>
  <c r="L45" i="8"/>
  <c r="N45" i="8"/>
  <c r="L46" i="8"/>
  <c r="N46" i="8"/>
  <c r="N47" i="8"/>
  <c r="L48" i="8"/>
  <c r="N48" i="8"/>
  <c r="N49" i="8"/>
  <c r="L50" i="8"/>
  <c r="N50" i="8"/>
  <c r="L51" i="8"/>
  <c r="N51" i="8"/>
  <c r="L52" i="8"/>
  <c r="N52" i="8"/>
  <c r="L53" i="8"/>
  <c r="N53" i="8"/>
  <c r="N55" i="8"/>
  <c r="L56" i="8"/>
  <c r="N56" i="8"/>
  <c r="N57" i="8"/>
  <c r="N58" i="8"/>
  <c r="N59" i="8"/>
  <c r="L60" i="8"/>
  <c r="N60" i="8"/>
  <c r="N61" i="8"/>
  <c r="N62" i="8"/>
  <c r="L63" i="8"/>
  <c r="N63" i="8"/>
  <c r="N64" i="8"/>
  <c r="N65" i="8"/>
  <c r="N66" i="8"/>
  <c r="L67" i="8"/>
  <c r="N67" i="8"/>
  <c r="L68" i="8"/>
  <c r="N68" i="8"/>
  <c r="N70" i="8"/>
  <c r="N71" i="8"/>
  <c r="N72" i="8"/>
  <c r="N73" i="8"/>
  <c r="N74" i="8"/>
  <c r="N75" i="8"/>
  <c r="L76" i="8"/>
  <c r="N76" i="8"/>
  <c r="N77" i="8"/>
  <c r="L78" i="8"/>
  <c r="N78" i="8"/>
  <c r="N79" i="8"/>
  <c r="L80" i="8"/>
  <c r="N80" i="8"/>
  <c r="L81" i="8"/>
  <c r="N81" i="8"/>
  <c r="L82" i="8"/>
  <c r="N82" i="8"/>
  <c r="L83" i="8"/>
  <c r="N83" i="8"/>
  <c r="L84" i="8"/>
  <c r="N84" i="8"/>
  <c r="L85" i="8"/>
  <c r="N85" i="8"/>
  <c r="L86" i="8"/>
  <c r="N86" i="8"/>
  <c r="N38" i="8"/>
  <c r="I26" i="8"/>
  <c r="S26" i="8"/>
  <c r="T26" i="8"/>
  <c r="M26" i="8"/>
  <c r="R87" i="8"/>
  <c r="Q87" i="8"/>
  <c r="P87" i="8"/>
  <c r="N87" i="8"/>
  <c r="S20" i="8"/>
  <c r="T20" i="8"/>
  <c r="M20" i="8"/>
  <c r="T38" i="8"/>
  <c r="S38" i="8"/>
  <c r="M38" i="8"/>
  <c r="L38" i="8"/>
  <c r="M12" i="8"/>
  <c r="M14" i="8"/>
  <c r="M16" i="8"/>
  <c r="M18" i="8"/>
  <c r="M19" i="8"/>
  <c r="M21" i="8"/>
  <c r="M23" i="8"/>
  <c r="M25" i="8"/>
  <c r="M27" i="8"/>
  <c r="M28" i="8"/>
  <c r="M30" i="8"/>
  <c r="M32" i="8"/>
  <c r="M33" i="8"/>
  <c r="M35" i="8"/>
  <c r="M36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S53" i="8"/>
  <c r="T53" i="8"/>
  <c r="T25" i="8"/>
  <c r="S25" i="8"/>
  <c r="T18" i="8"/>
  <c r="S18" i="8"/>
  <c r="T19" i="8"/>
  <c r="S19" i="8"/>
  <c r="S56" i="8"/>
  <c r="T56" i="8"/>
  <c r="T39" i="8"/>
  <c r="S39" i="8"/>
  <c r="L39" i="8"/>
  <c r="T87" i="8"/>
  <c r="S87" i="8"/>
  <c r="L16" i="8"/>
  <c r="I23" i="8"/>
  <c r="I27" i="8"/>
  <c r="I28" i="8"/>
  <c r="I30" i="8"/>
  <c r="I32" i="8"/>
  <c r="I33" i="8"/>
  <c r="I35" i="8"/>
  <c r="I36" i="8"/>
  <c r="I40" i="8"/>
  <c r="I43" i="8"/>
  <c r="I44" i="8"/>
  <c r="I45" i="8"/>
  <c r="I46" i="8"/>
  <c r="I47" i="8"/>
  <c r="I48" i="8"/>
  <c r="I49" i="8"/>
  <c r="I50" i="8"/>
  <c r="I51" i="8"/>
  <c r="I52" i="8"/>
  <c r="I55" i="8"/>
  <c r="I57" i="8"/>
  <c r="I58" i="8"/>
  <c r="I59" i="8"/>
  <c r="I60" i="8"/>
  <c r="I61" i="8"/>
  <c r="I62" i="8"/>
  <c r="I63" i="8"/>
  <c r="I64" i="8"/>
  <c r="I65" i="8"/>
  <c r="I66" i="8"/>
  <c r="I68" i="8"/>
  <c r="I70" i="8"/>
  <c r="I71" i="8"/>
  <c r="I72" i="8"/>
  <c r="I73" i="8"/>
  <c r="I74" i="8"/>
  <c r="I75" i="8"/>
  <c r="I76" i="8"/>
  <c r="I77" i="8"/>
  <c r="I79" i="8"/>
  <c r="I80" i="8"/>
  <c r="I81" i="8"/>
  <c r="I82" i="8"/>
  <c r="I83" i="8"/>
  <c r="I84" i="8"/>
  <c r="I86" i="8"/>
  <c r="I85" i="8"/>
  <c r="I78" i="8"/>
  <c r="I67" i="8"/>
  <c r="I42" i="8"/>
  <c r="I21" i="8"/>
  <c r="I16" i="8"/>
  <c r="I14" i="8"/>
  <c r="I12" i="8"/>
  <c r="L79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L77" i="8"/>
  <c r="T76" i="8"/>
  <c r="S76" i="8"/>
  <c r="T75" i="8"/>
  <c r="S75" i="8"/>
  <c r="L75" i="8"/>
  <c r="T74" i="8"/>
  <c r="S74" i="8"/>
  <c r="L74" i="8"/>
  <c r="T73" i="8"/>
  <c r="S73" i="8"/>
  <c r="L73" i="8"/>
  <c r="T72" i="8"/>
  <c r="S72" i="8"/>
  <c r="L72" i="8"/>
  <c r="T71" i="8"/>
  <c r="S71" i="8"/>
  <c r="L71" i="8"/>
  <c r="T70" i="8"/>
  <c r="S70" i="8"/>
  <c r="L70" i="8"/>
  <c r="T68" i="8"/>
  <c r="S68" i="8"/>
  <c r="T67" i="8"/>
  <c r="S67" i="8"/>
  <c r="T66" i="8"/>
  <c r="S66" i="8"/>
  <c r="L66" i="8"/>
  <c r="T65" i="8"/>
  <c r="S65" i="8"/>
  <c r="L65" i="8"/>
  <c r="T64" i="8"/>
  <c r="S64" i="8"/>
  <c r="L64" i="8"/>
  <c r="T63" i="8"/>
  <c r="S63" i="8"/>
  <c r="T62" i="8"/>
  <c r="S62" i="8"/>
  <c r="L62" i="8"/>
  <c r="T61" i="8"/>
  <c r="S61" i="8"/>
  <c r="L61" i="8"/>
  <c r="T60" i="8"/>
  <c r="S60" i="8"/>
  <c r="T59" i="8"/>
  <c r="S59" i="8"/>
  <c r="L59" i="8"/>
  <c r="T58" i="8"/>
  <c r="S58" i="8"/>
  <c r="L58" i="8"/>
  <c r="T57" i="8"/>
  <c r="S57" i="8"/>
  <c r="L57" i="8"/>
  <c r="T55" i="8"/>
  <c r="S55" i="8"/>
  <c r="L55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L47" i="8"/>
  <c r="T46" i="8"/>
  <c r="S46" i="8"/>
  <c r="T45" i="8"/>
  <c r="S45" i="8"/>
  <c r="T44" i="8"/>
  <c r="S44" i="8"/>
  <c r="T43" i="8"/>
  <c r="S43" i="8"/>
  <c r="T42" i="8"/>
  <c r="S42" i="8"/>
  <c r="T40" i="8"/>
  <c r="S40" i="8"/>
  <c r="L40" i="8"/>
  <c r="T36" i="8"/>
  <c r="S36" i="8"/>
  <c r="L36" i="8"/>
  <c r="T35" i="8"/>
  <c r="S35" i="8"/>
  <c r="T33" i="8"/>
  <c r="S33" i="8"/>
  <c r="T32" i="8"/>
  <c r="S32" i="8"/>
  <c r="T30" i="8"/>
  <c r="S30" i="8"/>
  <c r="T28" i="8"/>
  <c r="S28" i="8"/>
  <c r="L28" i="8"/>
  <c r="T27" i="8"/>
  <c r="S27" i="8"/>
  <c r="T23" i="8"/>
  <c r="S23" i="8"/>
  <c r="T21" i="8"/>
  <c r="S21" i="8"/>
  <c r="T16" i="8"/>
  <c r="S16" i="8"/>
  <c r="T14" i="8"/>
  <c r="S14" i="8"/>
  <c r="T12" i="8"/>
  <c r="S12" i="8"/>
</calcChain>
</file>

<file path=xl/sharedStrings.xml><?xml version="1.0" encoding="utf-8"?>
<sst xmlns="http://schemas.openxmlformats.org/spreadsheetml/2006/main" count="156" uniqueCount="134">
  <si>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</si>
  <si>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</si>
  <si>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</si>
  <si>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</si>
  <si>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</si>
  <si>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</si>
  <si>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</si>
  <si>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</si>
  <si>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</si>
  <si>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</si>
  <si>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</si>
  <si>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</si>
  <si>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</si>
  <si>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</si>
  <si>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</si>
  <si>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</si>
  <si>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</si>
  <si>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</si>
  <si>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</si>
  <si>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</si>
  <si>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</si>
  <si>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</si>
  <si>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</si>
  <si>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</si>
  <si>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</si>
  <si>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</si>
  <si>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</si>
  <si>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</si>
  <si>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</si>
  <si>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</si>
  <si>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</si>
  <si>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</si>
  <si>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</si>
  <si>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</si>
  <si>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</si>
  <si>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</si>
  <si>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</si>
  <si>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</si>
  <si>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</si>
  <si>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</si>
  <si>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</si>
  <si>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</si>
  <si>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</si>
  <si>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</si>
  <si>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</si>
  <si>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</si>
  <si>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</si>
  <si>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</si>
  <si>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</si>
  <si>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</si>
  <si>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</si>
  <si>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</si>
  <si>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</si>
  <si>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</si>
  <si>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</si>
  <si>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</si>
  <si>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</si>
  <si>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</si>
  <si>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</si>
  <si>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</si>
  <si>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</si>
  <si>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</si>
  <si>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</si>
  <si>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</si>
  <si>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</si>
  <si>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</si>
  <si>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</si>
  <si>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</si>
  <si>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</si>
  <si>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</si>
  <si>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</si>
  <si>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</si>
  <si>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</si>
  <si>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</si>
  <si>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</si>
  <si>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</si>
  <si>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</si>
  <si>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</si>
  <si>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</si>
  <si>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</si>
  <si>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</si>
  <si>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</si>
  <si>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</si>
  <si>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</si>
  <si>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</si>
  <si>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</si>
  <si>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</si>
  <si>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</si>
  <si>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</si>
  <si>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</si>
  <si>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</si>
  <si>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</si>
  <si>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</si>
  <si>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</si>
  <si>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</si>
  <si>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</si>
  <si>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</si>
  <si>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</si>
  <si>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</si>
  <si>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</si>
  <si>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</si>
  <si>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</si>
  <si>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</si>
  <si>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</si>
  <si>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</si>
  <si>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</si>
  <si>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</si>
  <si>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</si>
  <si>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</si>
  <si>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</si>
  <si>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</si>
  <si>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</si>
  <si>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</si>
  <si>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</si>
  <si>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</si>
  <si>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</si>
  <si>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</si>
  <si>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</si>
  <si>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</si>
  <si>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</si>
  <si>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</si>
  <si>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</si>
  <si>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</si>
  <si>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</si>
  <si>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</si>
  <si>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</si>
  <si>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</si>
  <si>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</si>
  <si>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</si>
  <si>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 xml:space="preserve"> -</t>
  </si>
  <si>
    <t>2210606 2210196</t>
  </si>
  <si>
    <t>2210818 2210330</t>
  </si>
  <si>
    <t>2210662   2210275</t>
  </si>
  <si>
    <t>O535020101 O535020201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</si>
</sst>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5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3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2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7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64" fontId="6" fillId="0" borderId="68" xfId="0" applyNumberFormat="1" applyFont="1" applyFill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3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165" fontId="6" fillId="0" borderId="5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</cellXfs>
  <cellStyles count="7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33" t="s">
        <v>16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2:20" ht="20.100000000000001" customHeight="1" x14ac:dyDescent="0.2">
      <c r="B3" s="233" t="s">
        <v>19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2:20" ht="20.100000000000001" customHeight="1" x14ac:dyDescent="0.2">
      <c r="B4" s="233" t="s">
        <v>27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6">
        <v>43100</v>
      </c>
      <c r="D8" s="234" t="s">
        <v>3</v>
      </c>
      <c r="E8" s="235"/>
      <c r="F8" s="235"/>
      <c r="G8" s="235"/>
      <c r="H8" s="235"/>
      <c r="I8" s="235"/>
      <c r="J8" s="235"/>
      <c r="K8" s="2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37" t="s">
        <v>17</v>
      </c>
      <c r="C9" s="240" t="s">
        <v>18</v>
      </c>
      <c r="D9" s="243" t="s">
        <v>0</v>
      </c>
      <c r="E9" s="246" t="s">
        <v>4</v>
      </c>
      <c r="F9" s="246"/>
      <c r="G9" s="246" t="s">
        <v>5</v>
      </c>
      <c r="H9" s="246"/>
      <c r="I9" s="246"/>
      <c r="J9" s="246"/>
      <c r="K9" s="248"/>
      <c r="L9" s="5"/>
      <c r="M9" s="243" t="s">
        <v>6</v>
      </c>
      <c r="N9" s="248"/>
      <c r="O9" s="227" t="s">
        <v>24</v>
      </c>
      <c r="P9" s="228"/>
      <c r="Q9" s="228"/>
      <c r="R9" s="228"/>
      <c r="S9" s="228"/>
      <c r="T9" s="229"/>
    </row>
    <row r="10" spans="2:20" ht="17.100000000000001" customHeight="1" x14ac:dyDescent="0.2">
      <c r="B10" s="238"/>
      <c r="C10" s="241"/>
      <c r="D10" s="244"/>
      <c r="E10" s="247"/>
      <c r="F10" s="247"/>
      <c r="G10" s="247" t="s">
        <v>7</v>
      </c>
      <c r="H10" s="225" t="s">
        <v>25</v>
      </c>
      <c r="I10" s="225" t="s">
        <v>26</v>
      </c>
      <c r="J10" s="251" t="s">
        <v>1</v>
      </c>
      <c r="K10" s="249" t="s">
        <v>8</v>
      </c>
      <c r="L10" s="6"/>
      <c r="M10" s="253" t="s">
        <v>9</v>
      </c>
      <c r="N10" s="223" t="s">
        <v>10</v>
      </c>
      <c r="O10" s="230"/>
      <c r="P10" s="231"/>
      <c r="Q10" s="231"/>
      <c r="R10" s="231"/>
      <c r="S10" s="231"/>
      <c r="T10" s="232"/>
    </row>
    <row r="11" spans="2:20" ht="37.5" customHeight="1" thickBot="1" x14ac:dyDescent="0.25">
      <c r="B11" s="239"/>
      <c r="C11" s="242"/>
      <c r="D11" s="245"/>
      <c r="E11" s="29" t="s">
        <v>11</v>
      </c>
      <c r="F11" s="29" t="s">
        <v>12</v>
      </c>
      <c r="G11" s="225"/>
      <c r="H11" s="226"/>
      <c r="I11" s="264"/>
      <c r="J11" s="252"/>
      <c r="K11" s="250"/>
      <c r="L11" s="19"/>
      <c r="M11" s="254"/>
      <c r="N11" s="224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5.95" customHeight="1" thickBot="1" x14ac:dyDescent="0.25">
      <c r="B12" s="211" t="s">
        <v>90</v>
      </c>
      <c r="C12" s="139" t="s">
        <v>86</v>
      </c>
      <c r="D12" s="88" t="s">
        <v>82</v>
      </c>
      <c r="E12" s="89">
        <v>42736</v>
      </c>
      <c r="F12" s="89">
        <v>43100</v>
      </c>
      <c r="G12" s="98" t="s">
        <v>28</v>
      </c>
      <c r="H12" s="90">
        <v>17</v>
      </c>
      <c r="I12" s="91">
        <f>+J12</f>
        <v>17</v>
      </c>
      <c r="J12" s="90">
        <v>17</v>
      </c>
      <c r="K12" s="92">
        <v>7</v>
      </c>
      <c r="L12" s="93">
        <f>+K12/J12</f>
        <v>0.41176470588235292</v>
      </c>
      <c r="M12" s="94">
        <f>DAYS360(E12,$C$8)/DAYS360(E12,F12)</f>
        <v>1</v>
      </c>
      <c r="N12" s="95">
        <f>IF(J12=0," -",IF(L12&gt;100%,100%,L12))</f>
        <v>0.41176470588235292</v>
      </c>
      <c r="O12" s="96" t="s">
        <v>129</v>
      </c>
      <c r="P12" s="90">
        <v>755144</v>
      </c>
      <c r="Q12" s="90">
        <v>755144</v>
      </c>
      <c r="R12" s="90">
        <v>0</v>
      </c>
      <c r="S12" s="97">
        <f>IF(P12=0," -",Q12/P12)</f>
        <v>1</v>
      </c>
      <c r="T12" s="95" t="str">
        <f>IF(R12=0," -",IF(Q12=0,100%,R12/Q12))</f>
        <v xml:space="preserve"> -</v>
      </c>
    </row>
    <row r="13" spans="2:20" ht="12.95" customHeight="1" thickBot="1" x14ac:dyDescent="0.25">
      <c r="B13" s="212"/>
      <c r="C13" s="140"/>
      <c r="D13" s="27"/>
      <c r="E13" s="141"/>
      <c r="F13" s="142"/>
      <c r="G13" s="143"/>
      <c r="H13" s="144"/>
      <c r="I13" s="144"/>
      <c r="J13" s="144"/>
      <c r="K13" s="144"/>
      <c r="L13" s="145"/>
      <c r="M13" s="143"/>
      <c r="N13" s="143"/>
      <c r="O13" s="143"/>
      <c r="P13" s="146"/>
      <c r="Q13" s="146"/>
      <c r="R13" s="146"/>
      <c r="S13" s="147"/>
      <c r="T13" s="148"/>
    </row>
    <row r="14" spans="2:20" ht="78" customHeight="1" thickBot="1" x14ac:dyDescent="0.25">
      <c r="B14" s="212"/>
      <c r="C14" s="66" t="s">
        <v>87</v>
      </c>
      <c r="D14" s="63" t="s">
        <v>83</v>
      </c>
      <c r="E14" s="55">
        <v>42736</v>
      </c>
      <c r="F14" s="123">
        <v>43100</v>
      </c>
      <c r="G14" s="60" t="s">
        <v>29</v>
      </c>
      <c r="H14" s="56">
        <v>1</v>
      </c>
      <c r="I14" s="53">
        <f>+J14</f>
        <v>1</v>
      </c>
      <c r="J14" s="56">
        <v>1</v>
      </c>
      <c r="K14" s="74">
        <v>1</v>
      </c>
      <c r="L14" s="82">
        <f t="shared" ref="L14:L82" si="0">+K14/J14</f>
        <v>1</v>
      </c>
      <c r="M14" s="80">
        <f t="shared" ref="M14:M82" si="1">DAYS360(E14,$C$8)/DAYS360(E14,F14)</f>
        <v>1</v>
      </c>
      <c r="N14" s="58">
        <f t="shared" ref="N14:N82" si="2">IF(J14=0," -",IF(L14&gt;100%,100%,L14))</f>
        <v>1</v>
      </c>
      <c r="O14" s="77" t="s">
        <v>129</v>
      </c>
      <c r="P14" s="57">
        <v>0</v>
      </c>
      <c r="Q14" s="57">
        <v>0</v>
      </c>
      <c r="R14" s="57">
        <v>0</v>
      </c>
      <c r="S14" s="56" t="str">
        <f t="shared" ref="S14:S82" si="3">IF(P14=0," -",Q14/P14)</f>
        <v xml:space="preserve"> -</v>
      </c>
      <c r="T14" s="58" t="str">
        <f t="shared" ref="T14:T82" si="4">IF(R14=0," -",IF(Q14=0,100%,R14/Q14))</f>
        <v xml:space="preserve"> -</v>
      </c>
    </row>
    <row r="15" spans="2:20" ht="12.95" customHeight="1" thickBot="1" x14ac:dyDescent="0.25">
      <c r="B15" s="212"/>
      <c r="C15" s="28"/>
      <c r="D15" s="34"/>
      <c r="E15" s="36"/>
      <c r="F15" s="37"/>
      <c r="G15" s="33"/>
      <c r="H15" s="38"/>
      <c r="I15" s="85"/>
      <c r="J15" s="38"/>
      <c r="K15" s="38"/>
      <c r="L15" s="39"/>
      <c r="M15" s="33"/>
      <c r="N15" s="33"/>
      <c r="O15" s="33"/>
      <c r="P15" s="83"/>
      <c r="Q15" s="83"/>
      <c r="R15" s="83"/>
      <c r="S15" s="35"/>
      <c r="T15" s="40"/>
    </row>
    <row r="16" spans="2:20" ht="45.75" thickBot="1" x14ac:dyDescent="0.25">
      <c r="B16" s="212"/>
      <c r="C16" s="66" t="s">
        <v>88</v>
      </c>
      <c r="D16" s="63" t="s">
        <v>84</v>
      </c>
      <c r="E16" s="55">
        <v>42736</v>
      </c>
      <c r="F16" s="55">
        <v>43100</v>
      </c>
      <c r="G16" s="60" t="s">
        <v>30</v>
      </c>
      <c r="H16" s="57">
        <v>1</v>
      </c>
      <c r="I16" s="52">
        <f>+J16</f>
        <v>0</v>
      </c>
      <c r="J16" s="57">
        <v>0</v>
      </c>
      <c r="K16" s="73">
        <v>0</v>
      </c>
      <c r="L16" s="82" t="e">
        <f t="shared" si="0"/>
        <v>#DIV/0!</v>
      </c>
      <c r="M16" s="80">
        <f t="shared" si="1"/>
        <v>1</v>
      </c>
      <c r="N16" s="58" t="str">
        <f t="shared" si="2"/>
        <v xml:space="preserve"> -</v>
      </c>
      <c r="O16" s="77">
        <v>2210198</v>
      </c>
      <c r="P16" s="57">
        <v>0</v>
      </c>
      <c r="Q16" s="57">
        <v>0</v>
      </c>
      <c r="R16" s="57">
        <v>0</v>
      </c>
      <c r="S16" s="56" t="str">
        <f t="shared" si="3"/>
        <v xml:space="preserve"> -</v>
      </c>
      <c r="T16" s="58" t="str">
        <f t="shared" si="4"/>
        <v xml:space="preserve"> -</v>
      </c>
    </row>
    <row r="17" spans="2:20" ht="12.95" customHeight="1" thickBot="1" x14ac:dyDescent="0.25">
      <c r="B17" s="212"/>
      <c r="C17" s="34"/>
      <c r="D17" s="34"/>
      <c r="E17" s="36"/>
      <c r="F17" s="37"/>
      <c r="G17" s="33"/>
      <c r="H17" s="38"/>
      <c r="I17" s="131"/>
      <c r="J17" s="38"/>
      <c r="K17" s="38"/>
      <c r="L17" s="39"/>
      <c r="M17" s="33"/>
      <c r="N17" s="33"/>
      <c r="O17" s="33"/>
      <c r="P17" s="83"/>
      <c r="Q17" s="83"/>
      <c r="R17" s="83"/>
      <c r="S17" s="35"/>
      <c r="T17" s="40"/>
    </row>
    <row r="18" spans="2:20" ht="30" customHeight="1" x14ac:dyDescent="0.2">
      <c r="B18" s="255"/>
      <c r="C18" s="211" t="s">
        <v>89</v>
      </c>
      <c r="D18" s="214" t="s">
        <v>121</v>
      </c>
      <c r="E18" s="89">
        <v>42736</v>
      </c>
      <c r="F18" s="162">
        <v>43100</v>
      </c>
      <c r="G18" s="13" t="s">
        <v>119</v>
      </c>
      <c r="H18" s="163">
        <v>1</v>
      </c>
      <c r="I18" s="163">
        <v>1</v>
      </c>
      <c r="J18" s="163">
        <v>1</v>
      </c>
      <c r="K18" s="167">
        <v>1</v>
      </c>
      <c r="L18" s="169">
        <f t="shared" si="0"/>
        <v>1</v>
      </c>
      <c r="M18" s="173">
        <f t="shared" ref="M18" si="5">DAYS360(E18,$C$8)/DAYS360(E18,F18)</f>
        <v>1</v>
      </c>
      <c r="N18" s="166">
        <f t="shared" ref="N18" si="6">IF(J18=0," -",IF(L18&gt;100%,100%,L18))</f>
        <v>1</v>
      </c>
      <c r="O18" s="168">
        <v>2210269</v>
      </c>
      <c r="P18" s="164">
        <v>700156</v>
      </c>
      <c r="Q18" s="164">
        <v>670807</v>
      </c>
      <c r="R18" s="164">
        <v>0</v>
      </c>
      <c r="S18" s="165">
        <f t="shared" ref="S18" si="7">IF(P18=0," -",Q18/P18)</f>
        <v>0.95808219882426204</v>
      </c>
      <c r="T18" s="166" t="str">
        <f t="shared" ref="T18" si="8">IF(R18=0," -",IF(Q18=0,100%,R18/Q18))</f>
        <v xml:space="preserve"> -</v>
      </c>
    </row>
    <row r="19" spans="2:20" ht="45.95" customHeight="1" thickBot="1" x14ac:dyDescent="0.25">
      <c r="B19" s="255"/>
      <c r="C19" s="212"/>
      <c r="D19" s="215"/>
      <c r="E19" s="51">
        <v>42736</v>
      </c>
      <c r="F19" s="125">
        <v>43100</v>
      </c>
      <c r="G19" s="11" t="s">
        <v>120</v>
      </c>
      <c r="H19" s="170">
        <v>150</v>
      </c>
      <c r="I19" s="170">
        <v>60</v>
      </c>
      <c r="J19" s="170">
        <v>60</v>
      </c>
      <c r="K19" s="171">
        <v>35</v>
      </c>
      <c r="L19" s="172">
        <f t="shared" si="0"/>
        <v>0.58333333333333337</v>
      </c>
      <c r="M19" s="197">
        <f t="shared" ref="M19" si="9">DAYS360(E19,$C$8)/DAYS360(E19,F19)</f>
        <v>1</v>
      </c>
      <c r="N19" s="198">
        <f t="shared" ref="N19" si="10">IF(J19=0," -",IF(L19&gt;100%,100%,L19))</f>
        <v>0.58333333333333337</v>
      </c>
      <c r="O19" s="199" t="s">
        <v>129</v>
      </c>
      <c r="P19" s="200">
        <v>0</v>
      </c>
      <c r="Q19" s="200">
        <v>0</v>
      </c>
      <c r="R19" s="200">
        <v>0</v>
      </c>
      <c r="S19" s="201" t="str">
        <f t="shared" ref="S19" si="11">IF(P19=0," -",Q19/P19)</f>
        <v xml:space="preserve"> -</v>
      </c>
      <c r="T19" s="198" t="str">
        <f t="shared" ref="T19" si="12">IF(R19=0," -",IF(Q19=0,100%,R19/Q19))</f>
        <v xml:space="preserve"> -</v>
      </c>
    </row>
    <row r="20" spans="2:20" ht="60" customHeight="1" x14ac:dyDescent="0.2">
      <c r="B20" s="255"/>
      <c r="C20" s="212"/>
      <c r="D20" s="261" t="s">
        <v>85</v>
      </c>
      <c r="E20" s="49">
        <v>42736</v>
      </c>
      <c r="F20" s="196">
        <v>43100</v>
      </c>
      <c r="G20" s="8" t="s">
        <v>127</v>
      </c>
      <c r="H20" s="165">
        <v>1</v>
      </c>
      <c r="I20" s="165">
        <v>1</v>
      </c>
      <c r="J20" s="165">
        <v>1</v>
      </c>
      <c r="K20" s="204">
        <v>1</v>
      </c>
      <c r="L20" s="169">
        <f>+K20/J20</f>
        <v>1</v>
      </c>
      <c r="M20" s="173">
        <f t="shared" ref="M20" si="13">DAYS360(E20,$C$8)/DAYS360(E20,F20)</f>
        <v>1</v>
      </c>
      <c r="N20" s="166">
        <f t="shared" ref="N20" si="14">IF(J20=0," -",IF(L20&gt;100%,100%,L20))</f>
        <v>1</v>
      </c>
      <c r="O20" s="202">
        <v>2210270</v>
      </c>
      <c r="P20" s="164">
        <v>0</v>
      </c>
      <c r="Q20" s="164">
        <v>0</v>
      </c>
      <c r="R20" s="164">
        <v>0</v>
      </c>
      <c r="S20" s="165" t="str">
        <f t="shared" ref="S20" si="15">IF(P20=0," -",Q20/P20)</f>
        <v xml:space="preserve"> -</v>
      </c>
      <c r="T20" s="166" t="str">
        <f t="shared" ref="T20" si="16">IF(R20=0," -",IF(Q20=0,100%,R20/Q20))</f>
        <v xml:space="preserve"> -</v>
      </c>
    </row>
    <row r="21" spans="2:20" ht="75.75" thickBot="1" x14ac:dyDescent="0.25">
      <c r="B21" s="256"/>
      <c r="C21" s="213"/>
      <c r="D21" s="263"/>
      <c r="E21" s="149">
        <v>42736</v>
      </c>
      <c r="F21" s="159">
        <v>43100</v>
      </c>
      <c r="G21" s="150" t="s">
        <v>31</v>
      </c>
      <c r="H21" s="156">
        <v>1</v>
      </c>
      <c r="I21" s="156">
        <f>+J21</f>
        <v>1</v>
      </c>
      <c r="J21" s="156">
        <v>1</v>
      </c>
      <c r="K21" s="160">
        <v>1</v>
      </c>
      <c r="L21" s="152">
        <f t="shared" si="0"/>
        <v>1</v>
      </c>
      <c r="M21" s="153">
        <f t="shared" si="1"/>
        <v>1</v>
      </c>
      <c r="N21" s="154">
        <f t="shared" si="2"/>
        <v>1</v>
      </c>
      <c r="O21" s="203" t="s">
        <v>129</v>
      </c>
      <c r="P21" s="151">
        <v>3874264</v>
      </c>
      <c r="Q21" s="151">
        <v>3859550</v>
      </c>
      <c r="R21" s="151">
        <v>0</v>
      </c>
      <c r="S21" s="156">
        <f t="shared" si="3"/>
        <v>0.99620211735699993</v>
      </c>
      <c r="T21" s="154" t="str">
        <f t="shared" si="4"/>
        <v xml:space="preserve"> -</v>
      </c>
    </row>
    <row r="22" spans="2:20" ht="12.95" customHeight="1" thickBot="1" x14ac:dyDescent="0.25">
      <c r="B22" s="65"/>
      <c r="C22" s="64"/>
      <c r="D22" s="41"/>
      <c r="E22" s="42"/>
      <c r="F22" s="42"/>
      <c r="G22" s="41"/>
      <c r="H22" s="43"/>
      <c r="I22" s="86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0.75" thickBot="1" x14ac:dyDescent="0.25">
      <c r="B23" s="66" t="s">
        <v>93</v>
      </c>
      <c r="C23" s="66" t="s">
        <v>92</v>
      </c>
      <c r="D23" s="63" t="s">
        <v>91</v>
      </c>
      <c r="E23" s="55">
        <v>42736</v>
      </c>
      <c r="F23" s="55">
        <v>43100</v>
      </c>
      <c r="G23" s="59" t="s">
        <v>32</v>
      </c>
      <c r="H23" s="57">
        <v>3</v>
      </c>
      <c r="I23" s="52" t="e">
        <f>+J23+(#REF!-#REF!)</f>
        <v>#REF!</v>
      </c>
      <c r="J23" s="57">
        <v>1</v>
      </c>
      <c r="K23" s="73">
        <v>1</v>
      </c>
      <c r="L23" s="82">
        <f t="shared" si="0"/>
        <v>1</v>
      </c>
      <c r="M23" s="80">
        <f t="shared" si="1"/>
        <v>1</v>
      </c>
      <c r="N23" s="58">
        <f t="shared" si="2"/>
        <v>1</v>
      </c>
      <c r="O23" s="77">
        <v>2210333</v>
      </c>
      <c r="P23" s="57">
        <v>2191798</v>
      </c>
      <c r="Q23" s="57">
        <v>2169273</v>
      </c>
      <c r="R23" s="57">
        <v>0</v>
      </c>
      <c r="S23" s="56">
        <f t="shared" si="3"/>
        <v>0.98972304929560118</v>
      </c>
      <c r="T23" s="58" t="str">
        <f t="shared" si="4"/>
        <v xml:space="preserve"> -</v>
      </c>
    </row>
    <row r="24" spans="2:20" ht="12.95" customHeight="1" thickBot="1" x14ac:dyDescent="0.25">
      <c r="B24" s="65"/>
      <c r="C24" s="41"/>
      <c r="D24" s="41"/>
      <c r="E24" s="42"/>
      <c r="F24" s="42"/>
      <c r="G24" s="41"/>
      <c r="H24" s="43"/>
      <c r="I24" s="174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5.95" customHeight="1" x14ac:dyDescent="0.2">
      <c r="B25" s="211" t="s">
        <v>97</v>
      </c>
      <c r="C25" s="257" t="s">
        <v>123</v>
      </c>
      <c r="D25" s="270" t="s">
        <v>94</v>
      </c>
      <c r="E25" s="49">
        <v>42736</v>
      </c>
      <c r="F25" s="124">
        <v>43100</v>
      </c>
      <c r="G25" s="209" t="s">
        <v>122</v>
      </c>
      <c r="H25" s="164">
        <v>1</v>
      </c>
      <c r="I25" s="164">
        <v>1</v>
      </c>
      <c r="J25" s="164">
        <v>1</v>
      </c>
      <c r="K25" s="179">
        <v>1</v>
      </c>
      <c r="L25" s="175">
        <f t="shared" ref="L25" si="17">+K25/J25</f>
        <v>1</v>
      </c>
      <c r="M25" s="176">
        <f t="shared" ref="M25:M26" si="18">DAYS360(E25,$C$8)/DAYS360(E25,F25)</f>
        <v>1</v>
      </c>
      <c r="N25" s="177">
        <f t="shared" ref="N25:N26" si="19">IF(J25=0," -",IF(L25&gt;100%,100%,L25))</f>
        <v>1</v>
      </c>
      <c r="O25" s="180">
        <v>2210270</v>
      </c>
      <c r="P25" s="164">
        <v>791776</v>
      </c>
      <c r="Q25" s="164">
        <v>791776</v>
      </c>
      <c r="R25" s="164">
        <v>0</v>
      </c>
      <c r="S25" s="178">
        <f t="shared" ref="S25:S26" si="20">IF(P25=0," -",Q25/P25)</f>
        <v>1</v>
      </c>
      <c r="T25" s="177" t="str">
        <f t="shared" ref="T25:T26" si="21">IF(R25=0," -",IF(Q25=0,100%,R25/Q25))</f>
        <v xml:space="preserve"> -</v>
      </c>
    </row>
    <row r="26" spans="2:20" ht="45.95" customHeight="1" x14ac:dyDescent="0.2">
      <c r="B26" s="212"/>
      <c r="C26" s="269"/>
      <c r="D26" s="271"/>
      <c r="E26" s="116">
        <v>42736</v>
      </c>
      <c r="F26" s="128">
        <v>43100</v>
      </c>
      <c r="G26" s="10" t="s">
        <v>128</v>
      </c>
      <c r="H26" s="206">
        <v>1</v>
      </c>
      <c r="I26" s="84" t="e">
        <f>+J26+(#REF!-#REF!)</f>
        <v>#REF!</v>
      </c>
      <c r="J26" s="206">
        <v>1</v>
      </c>
      <c r="K26" s="207">
        <v>0</v>
      </c>
      <c r="L26" s="118">
        <f t="shared" si="0"/>
        <v>0</v>
      </c>
      <c r="M26" s="119">
        <f t="shared" si="18"/>
        <v>1</v>
      </c>
      <c r="N26" s="120">
        <f t="shared" si="19"/>
        <v>0</v>
      </c>
      <c r="O26" s="208">
        <v>2210270</v>
      </c>
      <c r="P26" s="206">
        <v>0</v>
      </c>
      <c r="Q26" s="206">
        <v>0</v>
      </c>
      <c r="R26" s="206">
        <v>0</v>
      </c>
      <c r="S26" s="87" t="str">
        <f t="shared" si="20"/>
        <v xml:space="preserve"> -</v>
      </c>
      <c r="T26" s="120" t="str">
        <f t="shared" si="21"/>
        <v xml:space="preserve"> -</v>
      </c>
    </row>
    <row r="27" spans="2:20" ht="60" x14ac:dyDescent="0.2">
      <c r="B27" s="212"/>
      <c r="C27" s="269"/>
      <c r="D27" s="271"/>
      <c r="E27" s="116">
        <v>42736</v>
      </c>
      <c r="F27" s="128">
        <v>43100</v>
      </c>
      <c r="G27" s="129" t="s">
        <v>33</v>
      </c>
      <c r="H27" s="87">
        <v>1</v>
      </c>
      <c r="I27" s="87" t="e">
        <f>+J27+(#REF!-#REF!)</f>
        <v>#REF!</v>
      </c>
      <c r="J27" s="87">
        <v>0.2</v>
      </c>
      <c r="K27" s="158">
        <v>0</v>
      </c>
      <c r="L27" s="118">
        <f t="shared" si="0"/>
        <v>0</v>
      </c>
      <c r="M27" s="119">
        <f t="shared" si="1"/>
        <v>1</v>
      </c>
      <c r="N27" s="120">
        <f t="shared" si="2"/>
        <v>0</v>
      </c>
      <c r="O27" s="121">
        <v>2210196</v>
      </c>
      <c r="P27" s="84">
        <v>168804</v>
      </c>
      <c r="Q27" s="84">
        <v>0</v>
      </c>
      <c r="R27" s="84">
        <v>0</v>
      </c>
      <c r="S27" s="87">
        <f t="shared" si="3"/>
        <v>0</v>
      </c>
      <c r="T27" s="120" t="str">
        <f t="shared" si="4"/>
        <v xml:space="preserve"> -</v>
      </c>
    </row>
    <row r="28" spans="2:20" ht="30.75" thickBot="1" x14ac:dyDescent="0.25">
      <c r="B28" s="212"/>
      <c r="C28" s="258"/>
      <c r="D28" s="272"/>
      <c r="E28" s="51">
        <v>42736</v>
      </c>
      <c r="F28" s="51">
        <v>43100</v>
      </c>
      <c r="G28" s="9" t="s">
        <v>34</v>
      </c>
      <c r="H28" s="52">
        <v>1</v>
      </c>
      <c r="I28" s="52" t="e">
        <f>+J28+(#REF!-#REF!)</f>
        <v>#REF!</v>
      </c>
      <c r="J28" s="52">
        <v>0</v>
      </c>
      <c r="K28" s="71">
        <v>0</v>
      </c>
      <c r="L28" s="81" t="e">
        <f t="shared" si="0"/>
        <v>#DIV/0!</v>
      </c>
      <c r="M28" s="79">
        <f t="shared" si="1"/>
        <v>1</v>
      </c>
      <c r="N28" s="54" t="str">
        <f t="shared" si="2"/>
        <v xml:space="preserve"> -</v>
      </c>
      <c r="O28" s="76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2.95" customHeight="1" thickBot="1" x14ac:dyDescent="0.25">
      <c r="B29" s="212"/>
      <c r="C29" s="28"/>
      <c r="D29" s="34"/>
      <c r="E29" s="36"/>
      <c r="F29" s="37"/>
      <c r="G29" s="33"/>
      <c r="H29" s="38"/>
      <c r="I29" s="85"/>
      <c r="J29" s="38"/>
      <c r="K29" s="38"/>
      <c r="L29" s="39"/>
      <c r="M29" s="33"/>
      <c r="N29" s="33"/>
      <c r="O29" s="33"/>
      <c r="P29" s="83"/>
      <c r="Q29" s="34"/>
      <c r="R29" s="34"/>
      <c r="S29" s="35"/>
      <c r="T29" s="40"/>
    </row>
    <row r="30" spans="2:20" ht="60.75" thickBot="1" x14ac:dyDescent="0.25">
      <c r="B30" s="213"/>
      <c r="C30" s="161" t="s">
        <v>96</v>
      </c>
      <c r="D30" s="63" t="s">
        <v>95</v>
      </c>
      <c r="E30" s="55">
        <v>42736</v>
      </c>
      <c r="F30" s="55">
        <v>43100</v>
      </c>
      <c r="G30" s="60" t="s">
        <v>35</v>
      </c>
      <c r="H30" s="57">
        <v>20</v>
      </c>
      <c r="I30" s="52" t="e">
        <f>+J30+(#REF!-#REF!)</f>
        <v>#REF!</v>
      </c>
      <c r="J30" s="57">
        <v>1</v>
      </c>
      <c r="K30" s="73">
        <v>1</v>
      </c>
      <c r="L30" s="82">
        <f t="shared" si="0"/>
        <v>1</v>
      </c>
      <c r="M30" s="80">
        <f t="shared" si="1"/>
        <v>1</v>
      </c>
      <c r="N30" s="58">
        <f t="shared" si="2"/>
        <v>1</v>
      </c>
      <c r="O30" s="77">
        <v>0</v>
      </c>
      <c r="P30" s="57">
        <v>3576839</v>
      </c>
      <c r="Q30" s="57">
        <v>3551524</v>
      </c>
      <c r="R30" s="57">
        <v>0</v>
      </c>
      <c r="S30" s="56">
        <f t="shared" si="3"/>
        <v>0.99292252181325469</v>
      </c>
      <c r="T30" s="58" t="str">
        <f t="shared" si="4"/>
        <v xml:space="preserve"> -</v>
      </c>
    </row>
    <row r="31" spans="2:20" ht="12.95" customHeight="1" thickBot="1" x14ac:dyDescent="0.25">
      <c r="B31" s="65"/>
      <c r="C31" s="64"/>
      <c r="D31" s="41"/>
      <c r="E31" s="42"/>
      <c r="F31" s="42"/>
      <c r="G31" s="41"/>
      <c r="H31" s="43"/>
      <c r="I31" s="86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45" x14ac:dyDescent="0.2">
      <c r="B32" s="211" t="s">
        <v>116</v>
      </c>
      <c r="C32" s="222" t="s">
        <v>102</v>
      </c>
      <c r="D32" s="214" t="s">
        <v>98</v>
      </c>
      <c r="E32" s="49">
        <v>42736</v>
      </c>
      <c r="F32" s="124">
        <v>43100</v>
      </c>
      <c r="G32" s="14" t="s">
        <v>36</v>
      </c>
      <c r="H32" s="18">
        <v>1</v>
      </c>
      <c r="I32" s="87" t="e">
        <f>+J32+(#REF!-#REF!)</f>
        <v>#REF!</v>
      </c>
      <c r="J32" s="18">
        <v>0.1</v>
      </c>
      <c r="K32" s="72">
        <v>0.1</v>
      </c>
      <c r="L32" s="15">
        <f t="shared" si="0"/>
        <v>1</v>
      </c>
      <c r="M32" s="16">
        <f t="shared" si="1"/>
        <v>1</v>
      </c>
      <c r="N32" s="17">
        <f t="shared" si="2"/>
        <v>1</v>
      </c>
      <c r="O32" s="75">
        <v>0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0.75" thickBot="1" x14ac:dyDescent="0.25">
      <c r="B33" s="212"/>
      <c r="C33" s="222"/>
      <c r="D33" s="215"/>
      <c r="E33" s="51">
        <v>42736</v>
      </c>
      <c r="F33" s="125">
        <v>43100</v>
      </c>
      <c r="G33" s="9" t="s">
        <v>37</v>
      </c>
      <c r="H33" s="53">
        <v>1</v>
      </c>
      <c r="I33" s="53" t="e">
        <f>+J33+(#REF!-#REF!)</f>
        <v>#REF!</v>
      </c>
      <c r="J33" s="53">
        <v>0.1</v>
      </c>
      <c r="K33" s="70">
        <v>0.1</v>
      </c>
      <c r="L33" s="81">
        <f t="shared" si="0"/>
        <v>1</v>
      </c>
      <c r="M33" s="79">
        <f t="shared" si="1"/>
        <v>1</v>
      </c>
      <c r="N33" s="54">
        <f t="shared" si="2"/>
        <v>1</v>
      </c>
      <c r="O33" s="76">
        <v>0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2.95" customHeight="1" thickBot="1" x14ac:dyDescent="0.25">
      <c r="B34" s="212"/>
      <c r="C34" s="27"/>
      <c r="D34" s="34"/>
      <c r="E34" s="36"/>
      <c r="F34" s="37"/>
      <c r="G34" s="33"/>
      <c r="H34" s="38"/>
      <c r="I34" s="85"/>
      <c r="J34" s="38"/>
      <c r="K34" s="38"/>
      <c r="L34" s="39"/>
      <c r="M34" s="33"/>
      <c r="N34" s="33"/>
      <c r="O34" s="33"/>
      <c r="P34" s="83"/>
      <c r="Q34" s="83"/>
      <c r="R34" s="34"/>
      <c r="S34" s="35"/>
      <c r="T34" s="40"/>
    </row>
    <row r="35" spans="2:20" ht="30" x14ac:dyDescent="0.2">
      <c r="B35" s="212"/>
      <c r="C35" s="257" t="s">
        <v>103</v>
      </c>
      <c r="D35" s="219" t="s">
        <v>99</v>
      </c>
      <c r="E35" s="49">
        <v>42736</v>
      </c>
      <c r="F35" s="49">
        <v>43100</v>
      </c>
      <c r="G35" s="61" t="s">
        <v>38</v>
      </c>
      <c r="H35" s="50">
        <v>3</v>
      </c>
      <c r="I35" s="84" t="e">
        <f>+J35+(#REF!-#REF!)</f>
        <v>#REF!</v>
      </c>
      <c r="J35" s="50">
        <v>1</v>
      </c>
      <c r="K35" s="67">
        <v>0</v>
      </c>
      <c r="L35" s="15">
        <f t="shared" si="0"/>
        <v>0</v>
      </c>
      <c r="M35" s="16">
        <f t="shared" si="1"/>
        <v>1</v>
      </c>
      <c r="N35" s="17">
        <f t="shared" si="2"/>
        <v>0</v>
      </c>
      <c r="O35" s="75">
        <v>0</v>
      </c>
      <c r="P35" s="50">
        <v>160735</v>
      </c>
      <c r="Q35" s="50">
        <v>0</v>
      </c>
      <c r="R35" s="50">
        <v>0</v>
      </c>
      <c r="S35" s="18">
        <f t="shared" si="3"/>
        <v>0</v>
      </c>
      <c r="T35" s="17" t="str">
        <f t="shared" si="4"/>
        <v xml:space="preserve"> -</v>
      </c>
    </row>
    <row r="36" spans="2:20" ht="30" customHeight="1" thickBot="1" x14ac:dyDescent="0.25">
      <c r="B36" s="212"/>
      <c r="C36" s="258"/>
      <c r="D36" s="218"/>
      <c r="E36" s="51">
        <v>42736</v>
      </c>
      <c r="F36" s="51">
        <v>43100</v>
      </c>
      <c r="G36" s="62" t="s">
        <v>39</v>
      </c>
      <c r="H36" s="52">
        <v>1</v>
      </c>
      <c r="I36" s="52" t="e">
        <f>+J36+(#REF!-#REF!)</f>
        <v>#REF!</v>
      </c>
      <c r="J36" s="52">
        <v>0</v>
      </c>
      <c r="K36" s="71">
        <v>0</v>
      </c>
      <c r="L36" s="81" t="e">
        <f t="shared" si="0"/>
        <v>#DIV/0!</v>
      </c>
      <c r="M36" s="79">
        <f t="shared" si="1"/>
        <v>1</v>
      </c>
      <c r="N36" s="54" t="str">
        <f t="shared" si="2"/>
        <v xml:space="preserve"> -</v>
      </c>
      <c r="O36" s="76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2.95" customHeight="1" thickBot="1" x14ac:dyDescent="0.25">
      <c r="B37" s="212"/>
      <c r="C37" s="34"/>
      <c r="D37" s="34"/>
      <c r="E37" s="36"/>
      <c r="F37" s="37"/>
      <c r="G37" s="33"/>
      <c r="H37" s="38"/>
      <c r="I37" s="131"/>
      <c r="J37" s="38"/>
      <c r="K37" s="38"/>
      <c r="L37" s="39"/>
      <c r="M37" s="33"/>
      <c r="N37" s="33"/>
      <c r="O37" s="33"/>
      <c r="P37" s="83"/>
      <c r="Q37" s="83"/>
      <c r="R37" s="34"/>
      <c r="S37" s="35"/>
      <c r="T37" s="40"/>
    </row>
    <row r="38" spans="2:20" ht="75.95" customHeight="1" thickBot="1" x14ac:dyDescent="0.25">
      <c r="B38" s="212"/>
      <c r="C38" s="268" t="s">
        <v>104</v>
      </c>
      <c r="D38" s="205" t="s">
        <v>125</v>
      </c>
      <c r="E38" s="55">
        <v>42736</v>
      </c>
      <c r="F38" s="55">
        <v>43100</v>
      </c>
      <c r="G38" s="59" t="s">
        <v>126</v>
      </c>
      <c r="H38" s="187">
        <v>1</v>
      </c>
      <c r="I38" s="187">
        <v>0</v>
      </c>
      <c r="J38" s="187">
        <v>0</v>
      </c>
      <c r="K38" s="192">
        <v>1</v>
      </c>
      <c r="L38" s="194" t="e">
        <f>+K38/J38</f>
        <v>#DIV/0!</v>
      </c>
      <c r="M38" s="195">
        <f t="shared" ref="M38" si="22">DAYS360(E38,$C$8)/DAYS360(E38,F38)</f>
        <v>1</v>
      </c>
      <c r="N38" s="191" t="str">
        <f t="shared" ref="N38" si="23">IF(J38=0," -",IF(L38&gt;100%,100%,L38))</f>
        <v xml:space="preserve"> -</v>
      </c>
      <c r="O38" s="193" t="s">
        <v>129</v>
      </c>
      <c r="P38" s="188">
        <v>2814631</v>
      </c>
      <c r="Q38" s="188">
        <v>2500000</v>
      </c>
      <c r="R38" s="189">
        <v>0</v>
      </c>
      <c r="S38" s="190">
        <f t="shared" ref="S38" si="24">IF(P38=0," -",Q38/P38)</f>
        <v>0.88821589757236385</v>
      </c>
      <c r="T38" s="191" t="str">
        <f t="shared" ref="T38" si="25">IF(R38=0," -",IF(Q38=0,100%,R38/Q38))</f>
        <v xml:space="preserve"> -</v>
      </c>
    </row>
    <row r="39" spans="2:20" ht="60" customHeight="1" x14ac:dyDescent="0.2">
      <c r="B39" s="212"/>
      <c r="C39" s="212"/>
      <c r="D39" s="259" t="s">
        <v>100</v>
      </c>
      <c r="E39" s="116">
        <v>42736</v>
      </c>
      <c r="F39" s="116">
        <v>43100</v>
      </c>
      <c r="G39" s="122" t="s">
        <v>117</v>
      </c>
      <c r="H39" s="84">
        <v>1</v>
      </c>
      <c r="I39" s="84">
        <v>0</v>
      </c>
      <c r="J39" s="84">
        <v>0</v>
      </c>
      <c r="K39" s="117">
        <v>0</v>
      </c>
      <c r="L39" s="118" t="e">
        <f t="shared" ref="L39" si="26">+K39/J39</f>
        <v>#DIV/0!</v>
      </c>
      <c r="M39" s="119">
        <f t="shared" ref="M39" si="27">DAYS360(E39,$C$8)/DAYS360(E39,F39)</f>
        <v>1</v>
      </c>
      <c r="N39" s="120" t="str">
        <f t="shared" ref="N39" si="28">IF(J39=0," -",IF(L39&gt;100%,100%,L39))</f>
        <v xml:space="preserve"> -</v>
      </c>
      <c r="O39" s="121" t="s">
        <v>129</v>
      </c>
      <c r="P39" s="84">
        <v>0</v>
      </c>
      <c r="Q39" s="84">
        <v>0</v>
      </c>
      <c r="R39" s="84">
        <v>0</v>
      </c>
      <c r="S39" s="87" t="str">
        <f t="shared" ref="S39" si="29">IF(P39=0," -",Q39/P39)</f>
        <v xml:space="preserve"> -</v>
      </c>
      <c r="T39" s="120" t="str">
        <f t="shared" ref="T39" si="30">IF(R39=0," -",IF(Q39=0,100%,R39/Q39))</f>
        <v xml:space="preserve"> -</v>
      </c>
    </row>
    <row r="40" spans="2:20" ht="30.75" thickBot="1" x14ac:dyDescent="0.25">
      <c r="B40" s="212"/>
      <c r="C40" s="213"/>
      <c r="D40" s="260"/>
      <c r="E40" s="149">
        <v>42736</v>
      </c>
      <c r="F40" s="149">
        <v>43100</v>
      </c>
      <c r="G40" s="150" t="s">
        <v>40</v>
      </c>
      <c r="H40" s="151">
        <v>1</v>
      </c>
      <c r="I40" s="151" t="e">
        <f>+J40+(#REF!-#REF!)</f>
        <v>#REF!</v>
      </c>
      <c r="J40" s="151">
        <v>0</v>
      </c>
      <c r="K40" s="157">
        <v>0</v>
      </c>
      <c r="L40" s="152" t="e">
        <f t="shared" si="0"/>
        <v>#DIV/0!</v>
      </c>
      <c r="M40" s="153">
        <f t="shared" si="1"/>
        <v>1</v>
      </c>
      <c r="N40" s="154" t="str">
        <f t="shared" si="2"/>
        <v xml:space="preserve"> -</v>
      </c>
      <c r="O40" s="155">
        <v>2210912</v>
      </c>
      <c r="P40" s="151">
        <v>0</v>
      </c>
      <c r="Q40" s="151">
        <v>0</v>
      </c>
      <c r="R40" s="151">
        <v>0</v>
      </c>
      <c r="S40" s="156" t="str">
        <f t="shared" si="3"/>
        <v xml:space="preserve"> -</v>
      </c>
      <c r="T40" s="154" t="str">
        <f t="shared" si="4"/>
        <v xml:space="preserve"> -</v>
      </c>
    </row>
    <row r="41" spans="2:20" ht="12.95" customHeight="1" thickBot="1" x14ac:dyDescent="0.25">
      <c r="B41" s="212"/>
      <c r="C41" s="28"/>
      <c r="D41" s="34"/>
      <c r="E41" s="36"/>
      <c r="F41" s="37"/>
      <c r="G41" s="33"/>
      <c r="H41" s="38"/>
      <c r="I41" s="131"/>
      <c r="J41" s="38"/>
      <c r="K41" s="38"/>
      <c r="L41" s="39"/>
      <c r="M41" s="33"/>
      <c r="N41" s="33"/>
      <c r="O41" s="33"/>
      <c r="P41" s="83"/>
      <c r="Q41" s="83"/>
      <c r="R41" s="34"/>
      <c r="S41" s="35"/>
      <c r="T41" s="40"/>
    </row>
    <row r="42" spans="2:20" ht="30" customHeight="1" x14ac:dyDescent="0.2">
      <c r="B42" s="212"/>
      <c r="C42" s="265" t="s">
        <v>105</v>
      </c>
      <c r="D42" s="214" t="s">
        <v>101</v>
      </c>
      <c r="E42" s="49">
        <v>42736</v>
      </c>
      <c r="F42" s="124">
        <v>43100</v>
      </c>
      <c r="G42" s="14" t="s">
        <v>41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184" t="s">
        <v>130</v>
      </c>
      <c r="P42" s="50">
        <v>5065417</v>
      </c>
      <c r="Q42" s="50">
        <v>4965816</v>
      </c>
      <c r="R42" s="50">
        <v>0</v>
      </c>
      <c r="S42" s="18">
        <f t="shared" si="3"/>
        <v>0.98033705813361471</v>
      </c>
      <c r="T42" s="17" t="str">
        <f t="shared" si="4"/>
        <v xml:space="preserve"> -</v>
      </c>
    </row>
    <row r="43" spans="2:20" ht="75" x14ac:dyDescent="0.2">
      <c r="B43" s="212"/>
      <c r="C43" s="266"/>
      <c r="D43" s="216"/>
      <c r="E43" s="47">
        <v>42736</v>
      </c>
      <c r="F43" s="126">
        <v>43100</v>
      </c>
      <c r="G43" s="8" t="s">
        <v>42</v>
      </c>
      <c r="H43" s="48">
        <v>100</v>
      </c>
      <c r="I43" s="48" t="e">
        <f>+J43+(#REF!-#REF!)</f>
        <v>#REF!</v>
      </c>
      <c r="J43" s="48">
        <v>30</v>
      </c>
      <c r="K43" s="183">
        <v>80</v>
      </c>
      <c r="L43" s="22">
        <f t="shared" si="0"/>
        <v>2.6666666666666665</v>
      </c>
      <c r="M43" s="23">
        <f t="shared" si="1"/>
        <v>1</v>
      </c>
      <c r="N43" s="24">
        <f t="shared" si="2"/>
        <v>1</v>
      </c>
      <c r="O43" s="185" t="s">
        <v>131</v>
      </c>
      <c r="P43" s="48">
        <v>19564527</v>
      </c>
      <c r="Q43" s="48">
        <v>19564527</v>
      </c>
      <c r="R43" s="48">
        <v>0</v>
      </c>
      <c r="S43" s="25">
        <f t="shared" si="3"/>
        <v>1</v>
      </c>
      <c r="T43" s="24" t="str">
        <f t="shared" si="4"/>
        <v xml:space="preserve"> -</v>
      </c>
    </row>
    <row r="44" spans="2:20" ht="30.95" customHeight="1" x14ac:dyDescent="0.2">
      <c r="B44" s="212"/>
      <c r="C44" s="266"/>
      <c r="D44" s="216"/>
      <c r="E44" s="47">
        <v>42736</v>
      </c>
      <c r="F44" s="126">
        <v>43100</v>
      </c>
      <c r="G44" s="8" t="s">
        <v>43</v>
      </c>
      <c r="H44" s="48">
        <v>30000</v>
      </c>
      <c r="I44" s="48" t="e">
        <f>+J44+(#REF!-#REF!)</f>
        <v>#REF!</v>
      </c>
      <c r="J44" s="48">
        <v>8200</v>
      </c>
      <c r="K44" s="183">
        <v>3777</v>
      </c>
      <c r="L44" s="22">
        <f t="shared" si="0"/>
        <v>0.460609756097561</v>
      </c>
      <c r="M44" s="23">
        <f t="shared" si="1"/>
        <v>1</v>
      </c>
      <c r="N44" s="24">
        <f t="shared" si="2"/>
        <v>0.460609756097561</v>
      </c>
      <c r="O44" s="185">
        <v>2210836</v>
      </c>
      <c r="P44" s="48">
        <v>664631</v>
      </c>
      <c r="Q44" s="48">
        <v>585621</v>
      </c>
      <c r="R44" s="48">
        <v>0</v>
      </c>
      <c r="S44" s="25">
        <f t="shared" si="3"/>
        <v>0.88112200604545976</v>
      </c>
      <c r="T44" s="24" t="str">
        <f t="shared" si="4"/>
        <v xml:space="preserve"> -</v>
      </c>
    </row>
    <row r="45" spans="2:20" ht="45" x14ac:dyDescent="0.2">
      <c r="B45" s="212"/>
      <c r="C45" s="266"/>
      <c r="D45" s="216"/>
      <c r="E45" s="47">
        <v>42736</v>
      </c>
      <c r="F45" s="126">
        <v>43100</v>
      </c>
      <c r="G45" s="8" t="s">
        <v>44</v>
      </c>
      <c r="H45" s="48">
        <v>4</v>
      </c>
      <c r="I45" s="48" t="e">
        <f>+J45+(#REF!-#REF!)</f>
        <v>#REF!</v>
      </c>
      <c r="J45" s="48">
        <v>1</v>
      </c>
      <c r="K45" s="183">
        <v>1</v>
      </c>
      <c r="L45" s="22">
        <f t="shared" si="0"/>
        <v>1</v>
      </c>
      <c r="M45" s="23">
        <f t="shared" si="1"/>
        <v>1</v>
      </c>
      <c r="N45" s="24">
        <f t="shared" si="2"/>
        <v>1</v>
      </c>
      <c r="O45" s="185">
        <v>0</v>
      </c>
      <c r="P45" s="48">
        <v>1564632</v>
      </c>
      <c r="Q45" s="48">
        <v>1499959</v>
      </c>
      <c r="R45" s="48">
        <v>0</v>
      </c>
      <c r="S45" s="25">
        <f t="shared" si="3"/>
        <v>0.95866567985315398</v>
      </c>
      <c r="T45" s="24" t="str">
        <f t="shared" si="4"/>
        <v xml:space="preserve"> -</v>
      </c>
    </row>
    <row r="46" spans="2:20" ht="45" x14ac:dyDescent="0.2">
      <c r="B46" s="212"/>
      <c r="C46" s="266"/>
      <c r="D46" s="216"/>
      <c r="E46" s="47">
        <v>42736</v>
      </c>
      <c r="F46" s="126">
        <v>43100</v>
      </c>
      <c r="G46" s="8" t="s">
        <v>45</v>
      </c>
      <c r="H46" s="48">
        <v>50</v>
      </c>
      <c r="I46" s="48" t="e">
        <f>+J46+(#REF!-#REF!)</f>
        <v>#REF!</v>
      </c>
      <c r="J46" s="48">
        <v>15</v>
      </c>
      <c r="K46" s="183">
        <v>2</v>
      </c>
      <c r="L46" s="22">
        <f t="shared" si="0"/>
        <v>0.13333333333333333</v>
      </c>
      <c r="M46" s="23">
        <f t="shared" si="1"/>
        <v>1</v>
      </c>
      <c r="N46" s="24">
        <f t="shared" si="2"/>
        <v>0.13333333333333333</v>
      </c>
      <c r="O46" s="185">
        <v>2210231</v>
      </c>
      <c r="P46" s="48">
        <v>564631</v>
      </c>
      <c r="Q46" s="48">
        <v>481173</v>
      </c>
      <c r="R46" s="48">
        <v>0</v>
      </c>
      <c r="S46" s="25">
        <f t="shared" si="3"/>
        <v>0.85219019147018138</v>
      </c>
      <c r="T46" s="24" t="str">
        <f t="shared" si="4"/>
        <v xml:space="preserve"> -</v>
      </c>
    </row>
    <row r="47" spans="2:20" ht="30" x14ac:dyDescent="0.2">
      <c r="B47" s="212"/>
      <c r="C47" s="266"/>
      <c r="D47" s="216"/>
      <c r="E47" s="47">
        <v>42736</v>
      </c>
      <c r="F47" s="126">
        <v>43100</v>
      </c>
      <c r="G47" s="8" t="s">
        <v>46</v>
      </c>
      <c r="H47" s="25">
        <v>1</v>
      </c>
      <c r="I47" s="25" t="e">
        <f>+J47+(#REF!-#REF!)</f>
        <v>#REF!</v>
      </c>
      <c r="J47" s="25">
        <v>0</v>
      </c>
      <c r="K47" s="24">
        <v>0</v>
      </c>
      <c r="L47" s="22" t="e">
        <f t="shared" si="0"/>
        <v>#DIV/0!</v>
      </c>
      <c r="M47" s="23">
        <f t="shared" si="1"/>
        <v>1</v>
      </c>
      <c r="N47" s="24" t="str">
        <f t="shared" si="2"/>
        <v xml:space="preserve"> -</v>
      </c>
      <c r="O47" s="185">
        <v>0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45" x14ac:dyDescent="0.2">
      <c r="B48" s="212"/>
      <c r="C48" s="266"/>
      <c r="D48" s="216"/>
      <c r="E48" s="47">
        <v>42736</v>
      </c>
      <c r="F48" s="126">
        <v>43100</v>
      </c>
      <c r="G48" s="8" t="s">
        <v>47</v>
      </c>
      <c r="H48" s="25">
        <v>1</v>
      </c>
      <c r="I48" s="25" t="e">
        <f>+J48+(#REF!-#REF!)</f>
        <v>#REF!</v>
      </c>
      <c r="J48" s="25">
        <v>0.2</v>
      </c>
      <c r="K48" s="24">
        <v>0</v>
      </c>
      <c r="L48" s="22">
        <f t="shared" si="0"/>
        <v>0</v>
      </c>
      <c r="M48" s="23">
        <f t="shared" si="1"/>
        <v>1</v>
      </c>
      <c r="N48" s="24">
        <f t="shared" si="2"/>
        <v>0</v>
      </c>
      <c r="O48" s="185" t="s">
        <v>129</v>
      </c>
      <c r="P48" s="48">
        <v>259738</v>
      </c>
      <c r="Q48" s="48">
        <v>0</v>
      </c>
      <c r="R48" s="48">
        <v>0</v>
      </c>
      <c r="S48" s="25">
        <f t="shared" si="3"/>
        <v>0</v>
      </c>
      <c r="T48" s="24" t="str">
        <f t="shared" si="4"/>
        <v xml:space="preserve"> -</v>
      </c>
    </row>
    <row r="49" spans="2:20" ht="45" x14ac:dyDescent="0.2">
      <c r="B49" s="212"/>
      <c r="C49" s="266"/>
      <c r="D49" s="216"/>
      <c r="E49" s="47">
        <v>42736</v>
      </c>
      <c r="F49" s="126">
        <v>43100</v>
      </c>
      <c r="G49" s="8" t="s">
        <v>48</v>
      </c>
      <c r="H49" s="25">
        <v>1</v>
      </c>
      <c r="I49" s="25" t="e">
        <f>+J49+(#REF!-#REF!)</f>
        <v>#REF!</v>
      </c>
      <c r="J49" s="25">
        <v>0</v>
      </c>
      <c r="K49" s="24">
        <v>0</v>
      </c>
      <c r="L49" s="22" t="e">
        <f t="shared" si="0"/>
        <v>#DIV/0!</v>
      </c>
      <c r="M49" s="23">
        <f t="shared" si="1"/>
        <v>1</v>
      </c>
      <c r="N49" s="24" t="str">
        <f t="shared" si="2"/>
        <v xml:space="preserve"> -</v>
      </c>
      <c r="O49" s="185" t="s">
        <v>129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 x14ac:dyDescent="0.2">
      <c r="B50" s="212"/>
      <c r="C50" s="266"/>
      <c r="D50" s="216"/>
      <c r="E50" s="47">
        <v>42736</v>
      </c>
      <c r="F50" s="126">
        <v>43100</v>
      </c>
      <c r="G50" s="8" t="s">
        <v>49</v>
      </c>
      <c r="H50" s="25">
        <v>1</v>
      </c>
      <c r="I50" s="25" t="e">
        <f>+J50+(#REF!-#REF!)</f>
        <v>#REF!</v>
      </c>
      <c r="J50" s="25">
        <v>0.2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185" t="s">
        <v>129</v>
      </c>
      <c r="P50" s="48">
        <v>64631</v>
      </c>
      <c r="Q50" s="48">
        <v>0</v>
      </c>
      <c r="R50" s="48">
        <v>0</v>
      </c>
      <c r="S50" s="25">
        <f t="shared" si="3"/>
        <v>0</v>
      </c>
      <c r="T50" s="24" t="str">
        <f t="shared" si="4"/>
        <v xml:space="preserve"> -</v>
      </c>
    </row>
    <row r="51" spans="2:20" ht="30" x14ac:dyDescent="0.2">
      <c r="B51" s="212"/>
      <c r="C51" s="266"/>
      <c r="D51" s="216"/>
      <c r="E51" s="47">
        <v>42736</v>
      </c>
      <c r="F51" s="126">
        <v>43100</v>
      </c>
      <c r="G51" s="8" t="s">
        <v>50</v>
      </c>
      <c r="H51" s="25">
        <v>1</v>
      </c>
      <c r="I51" s="25" t="e">
        <f>+J51+(#REF!-#REF!)</f>
        <v>#REF!</v>
      </c>
      <c r="J51" s="25">
        <v>0.2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185" t="s">
        <v>129</v>
      </c>
      <c r="P51" s="48">
        <v>64631</v>
      </c>
      <c r="Q51" s="48">
        <v>0</v>
      </c>
      <c r="R51" s="48">
        <v>0</v>
      </c>
      <c r="S51" s="25">
        <f t="shared" si="3"/>
        <v>0</v>
      </c>
      <c r="T51" s="24" t="str">
        <f t="shared" si="4"/>
        <v xml:space="preserve"> -</v>
      </c>
    </row>
    <row r="52" spans="2:20" ht="30" x14ac:dyDescent="0.2">
      <c r="B52" s="212"/>
      <c r="C52" s="266"/>
      <c r="D52" s="216"/>
      <c r="E52" s="47">
        <v>42736</v>
      </c>
      <c r="F52" s="126">
        <v>43100</v>
      </c>
      <c r="G52" s="8" t="s">
        <v>51</v>
      </c>
      <c r="H52" s="25">
        <v>1</v>
      </c>
      <c r="I52" s="25" t="e">
        <f>+J52+(#REF!-#REF!)</f>
        <v>#REF!</v>
      </c>
      <c r="J52" s="25">
        <v>0.2</v>
      </c>
      <c r="K52" s="24">
        <v>0</v>
      </c>
      <c r="L52" s="22">
        <f t="shared" si="0"/>
        <v>0</v>
      </c>
      <c r="M52" s="23">
        <f t="shared" si="1"/>
        <v>1</v>
      </c>
      <c r="N52" s="24">
        <f t="shared" si="2"/>
        <v>0</v>
      </c>
      <c r="O52" s="185" t="s">
        <v>129</v>
      </c>
      <c r="P52" s="48">
        <v>384328</v>
      </c>
      <c r="Q52" s="48">
        <v>0</v>
      </c>
      <c r="R52" s="48">
        <v>0</v>
      </c>
      <c r="S52" s="25">
        <f t="shared" si="3"/>
        <v>0</v>
      </c>
      <c r="T52" s="24" t="str">
        <f t="shared" si="4"/>
        <v xml:space="preserve"> -</v>
      </c>
    </row>
    <row r="53" spans="2:20" ht="30" customHeight="1" thickBot="1" x14ac:dyDescent="0.25">
      <c r="B53" s="213"/>
      <c r="C53" s="267"/>
      <c r="D53" s="215"/>
      <c r="E53" s="51">
        <v>42736</v>
      </c>
      <c r="F53" s="125">
        <v>43100</v>
      </c>
      <c r="G53" s="11" t="s">
        <v>124</v>
      </c>
      <c r="H53" s="52">
        <v>1</v>
      </c>
      <c r="I53" s="52">
        <v>1</v>
      </c>
      <c r="J53" s="52">
        <v>1</v>
      </c>
      <c r="K53" s="181">
        <v>0</v>
      </c>
      <c r="L53" s="81">
        <f t="shared" ref="L53" si="31">+K53/J53</f>
        <v>0</v>
      </c>
      <c r="M53" s="79">
        <f t="shared" ref="M53" si="32">DAYS360(E53,$C$8)/DAYS360(E53,F53)</f>
        <v>1</v>
      </c>
      <c r="N53" s="54">
        <f t="shared" ref="N53" si="33">IF(J53=0," -",IF(L53&gt;100%,100%,L53))</f>
        <v>0</v>
      </c>
      <c r="O53" s="186" t="s">
        <v>129</v>
      </c>
      <c r="P53" s="52">
        <v>0</v>
      </c>
      <c r="Q53" s="52">
        <v>0</v>
      </c>
      <c r="R53" s="52">
        <v>0</v>
      </c>
      <c r="S53" s="53" t="str">
        <f t="shared" ref="S53" si="34">IF(P53=0," -",Q53/P53)</f>
        <v xml:space="preserve"> -</v>
      </c>
      <c r="T53" s="54" t="str">
        <f t="shared" ref="T53" si="35">IF(R53=0," -",IF(Q53=0,100%,R53/Q53))</f>
        <v xml:space="preserve"> -</v>
      </c>
    </row>
    <row r="54" spans="2:20" ht="12.95" customHeight="1" thickBot="1" x14ac:dyDescent="0.25">
      <c r="B54" s="65"/>
      <c r="C54" s="64"/>
      <c r="D54" s="41"/>
      <c r="E54" s="42"/>
      <c r="F54" s="42"/>
      <c r="G54" s="41"/>
      <c r="H54" s="43"/>
      <c r="I54" s="182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 x14ac:dyDescent="0.25">
      <c r="B55" s="211" t="s">
        <v>115</v>
      </c>
      <c r="C55" s="211" t="s">
        <v>113</v>
      </c>
      <c r="D55" s="88" t="s">
        <v>106</v>
      </c>
      <c r="E55" s="89">
        <v>42736</v>
      </c>
      <c r="F55" s="132">
        <v>43100</v>
      </c>
      <c r="G55" s="98" t="s">
        <v>52</v>
      </c>
      <c r="H55" s="90">
        <v>2</v>
      </c>
      <c r="I55" s="91" t="e">
        <f>+J55+(#REF!-#REF!)</f>
        <v>#REF!</v>
      </c>
      <c r="J55" s="90">
        <v>0</v>
      </c>
      <c r="K55" s="92">
        <v>0</v>
      </c>
      <c r="L55" s="93" t="e">
        <f t="shared" si="0"/>
        <v>#DIV/0!</v>
      </c>
      <c r="M55" s="94">
        <f t="shared" si="1"/>
        <v>1</v>
      </c>
      <c r="N55" s="95" t="str">
        <f t="shared" si="2"/>
        <v xml:space="preserve"> -</v>
      </c>
      <c r="O55" s="96" t="s">
        <v>129</v>
      </c>
      <c r="P55" s="90">
        <v>0</v>
      </c>
      <c r="Q55" s="90">
        <v>0</v>
      </c>
      <c r="R55" s="90">
        <v>0</v>
      </c>
      <c r="S55" s="97" t="str">
        <f t="shared" si="3"/>
        <v xml:space="preserve"> -</v>
      </c>
      <c r="T55" s="95" t="str">
        <f t="shared" si="4"/>
        <v xml:space="preserve"> -</v>
      </c>
    </row>
    <row r="56" spans="2:20" ht="30" customHeight="1" x14ac:dyDescent="0.2">
      <c r="B56" s="212"/>
      <c r="C56" s="212"/>
      <c r="D56" s="261" t="s">
        <v>107</v>
      </c>
      <c r="E56" s="49">
        <v>42736</v>
      </c>
      <c r="F56" s="124">
        <v>43100</v>
      </c>
      <c r="G56" s="13" t="s">
        <v>118</v>
      </c>
      <c r="H56" s="50">
        <v>20</v>
      </c>
      <c r="I56" s="50">
        <v>3</v>
      </c>
      <c r="J56" s="50">
        <v>3</v>
      </c>
      <c r="K56" s="210">
        <v>2.7</v>
      </c>
      <c r="L56" s="15">
        <f t="shared" si="0"/>
        <v>0.9</v>
      </c>
      <c r="M56" s="16">
        <f t="shared" ref="M56" si="36">DAYS360(E56,$C$8)/DAYS360(E56,F56)</f>
        <v>1</v>
      </c>
      <c r="N56" s="17">
        <f t="shared" ref="N56" si="37">IF(J56=0," -",IF(L56&gt;100%,100%,L56))</f>
        <v>0.9</v>
      </c>
      <c r="O56" s="75" t="s">
        <v>133</v>
      </c>
      <c r="P56" s="50">
        <v>2264630</v>
      </c>
      <c r="Q56" s="50">
        <v>2088587</v>
      </c>
      <c r="R56" s="50">
        <v>0</v>
      </c>
      <c r="S56" s="18">
        <f t="shared" ref="S56" si="38">IF(P56=0," -",Q56/P56)</f>
        <v>0.9222641226160565</v>
      </c>
      <c r="T56" s="17" t="str">
        <f t="shared" ref="T56" si="39">IF(R56=0," -",IF(Q56=0,100%,R56/Q56))</f>
        <v xml:space="preserve"> -</v>
      </c>
    </row>
    <row r="57" spans="2:20" ht="45" customHeight="1" x14ac:dyDescent="0.2">
      <c r="B57" s="212"/>
      <c r="C57" s="212"/>
      <c r="D57" s="262"/>
      <c r="E57" s="116">
        <v>42736</v>
      </c>
      <c r="F57" s="128">
        <v>43100</v>
      </c>
      <c r="G57" s="122" t="s">
        <v>53</v>
      </c>
      <c r="H57" s="87">
        <v>1</v>
      </c>
      <c r="I57" s="87" t="e">
        <f>+J57+(#REF!-#REF!)</f>
        <v>#REF!</v>
      </c>
      <c r="J57" s="87">
        <v>0</v>
      </c>
      <c r="K57" s="158">
        <v>1</v>
      </c>
      <c r="L57" s="118" t="e">
        <f t="shared" si="0"/>
        <v>#DIV/0!</v>
      </c>
      <c r="M57" s="119">
        <f t="shared" si="1"/>
        <v>1</v>
      </c>
      <c r="N57" s="120" t="str">
        <f t="shared" si="2"/>
        <v xml:space="preserve"> -</v>
      </c>
      <c r="O57" s="121">
        <v>0</v>
      </c>
      <c r="P57" s="84">
        <v>797331</v>
      </c>
      <c r="Q57" s="84">
        <v>797331</v>
      </c>
      <c r="R57" s="84">
        <v>0</v>
      </c>
      <c r="S57" s="87">
        <f t="shared" si="3"/>
        <v>1</v>
      </c>
      <c r="T57" s="120" t="str">
        <f t="shared" si="4"/>
        <v xml:space="preserve"> -</v>
      </c>
    </row>
    <row r="58" spans="2:20" ht="30" customHeight="1" thickBot="1" x14ac:dyDescent="0.25">
      <c r="B58" s="212"/>
      <c r="C58" s="212"/>
      <c r="D58" s="263"/>
      <c r="E58" s="51">
        <v>42736</v>
      </c>
      <c r="F58" s="125">
        <v>43100</v>
      </c>
      <c r="G58" s="11" t="s">
        <v>54</v>
      </c>
      <c r="H58" s="53">
        <v>1</v>
      </c>
      <c r="I58" s="53" t="e">
        <f>+J58+(#REF!-#REF!)</f>
        <v>#REF!</v>
      </c>
      <c r="J58" s="53">
        <v>0</v>
      </c>
      <c r="K58" s="70">
        <v>0</v>
      </c>
      <c r="L58" s="81" t="e">
        <f t="shared" si="0"/>
        <v>#DIV/0!</v>
      </c>
      <c r="M58" s="79">
        <f t="shared" si="1"/>
        <v>1</v>
      </c>
      <c r="N58" s="54" t="str">
        <f t="shared" si="2"/>
        <v xml:space="preserve"> -</v>
      </c>
      <c r="O58" s="76" t="s">
        <v>129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 x14ac:dyDescent="0.25">
      <c r="B59" s="212"/>
      <c r="C59" s="212"/>
      <c r="D59" s="107" t="s">
        <v>108</v>
      </c>
      <c r="E59" s="108">
        <v>42736</v>
      </c>
      <c r="F59" s="127">
        <v>43100</v>
      </c>
      <c r="G59" s="109" t="s">
        <v>55</v>
      </c>
      <c r="H59" s="91">
        <v>2</v>
      </c>
      <c r="I59" s="91" t="e">
        <f>+J59+(#REF!-#REF!)</f>
        <v>#REF!</v>
      </c>
      <c r="J59" s="91">
        <v>0</v>
      </c>
      <c r="K59" s="110">
        <v>0</v>
      </c>
      <c r="L59" s="111" t="e">
        <f t="shared" si="0"/>
        <v>#DIV/0!</v>
      </c>
      <c r="M59" s="112">
        <f t="shared" si="1"/>
        <v>1</v>
      </c>
      <c r="N59" s="113" t="str">
        <f t="shared" si="2"/>
        <v xml:space="preserve"> -</v>
      </c>
      <c r="O59" s="114">
        <v>0</v>
      </c>
      <c r="P59" s="91">
        <v>0</v>
      </c>
      <c r="Q59" s="91">
        <v>0</v>
      </c>
      <c r="R59" s="91">
        <v>0</v>
      </c>
      <c r="S59" s="115" t="str">
        <f t="shared" si="3"/>
        <v xml:space="preserve"> -</v>
      </c>
      <c r="T59" s="113" t="str">
        <f t="shared" si="4"/>
        <v xml:space="preserve"> -</v>
      </c>
    </row>
    <row r="60" spans="2:20" ht="30" x14ac:dyDescent="0.2">
      <c r="B60" s="212"/>
      <c r="C60" s="212"/>
      <c r="D60" s="214" t="s">
        <v>109</v>
      </c>
      <c r="E60" s="49">
        <v>42736</v>
      </c>
      <c r="F60" s="124">
        <v>43100</v>
      </c>
      <c r="G60" s="13" t="s">
        <v>56</v>
      </c>
      <c r="H60" s="50">
        <v>60000</v>
      </c>
      <c r="I60" s="50" t="e">
        <f>+J60+(#REF!-#REF!)</f>
        <v>#REF!</v>
      </c>
      <c r="J60" s="50">
        <v>16500</v>
      </c>
      <c r="K60" s="67">
        <v>10000</v>
      </c>
      <c r="L60" s="15">
        <f t="shared" si="0"/>
        <v>0.60606060606060608</v>
      </c>
      <c r="M60" s="16">
        <f t="shared" si="1"/>
        <v>1</v>
      </c>
      <c r="N60" s="17">
        <f t="shared" si="2"/>
        <v>0.60606060606060608</v>
      </c>
      <c r="O60" s="75" t="s">
        <v>132</v>
      </c>
      <c r="P60" s="50">
        <v>1656702</v>
      </c>
      <c r="Q60" s="50">
        <v>1576439</v>
      </c>
      <c r="R60" s="50">
        <v>0</v>
      </c>
      <c r="S60" s="18">
        <f t="shared" si="3"/>
        <v>0.9515525423401433</v>
      </c>
      <c r="T60" s="17" t="str">
        <f t="shared" si="4"/>
        <v xml:space="preserve"> -</v>
      </c>
    </row>
    <row r="61" spans="2:20" ht="60" x14ac:dyDescent="0.2">
      <c r="B61" s="212"/>
      <c r="C61" s="212"/>
      <c r="D61" s="216"/>
      <c r="E61" s="47">
        <v>42736</v>
      </c>
      <c r="F61" s="126">
        <v>43100</v>
      </c>
      <c r="G61" s="8" t="s">
        <v>57</v>
      </c>
      <c r="H61" s="25">
        <v>1</v>
      </c>
      <c r="I61" s="25" t="e">
        <f>+J61+(#REF!-#REF!)</f>
        <v>#REF!</v>
      </c>
      <c r="J61" s="25">
        <v>0</v>
      </c>
      <c r="K61" s="69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78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45" x14ac:dyDescent="0.2">
      <c r="B62" s="212"/>
      <c r="C62" s="212"/>
      <c r="D62" s="216"/>
      <c r="E62" s="47">
        <v>42736</v>
      </c>
      <c r="F62" s="126">
        <v>43100</v>
      </c>
      <c r="G62" s="8" t="s">
        <v>58</v>
      </c>
      <c r="H62" s="25">
        <v>1</v>
      </c>
      <c r="I62" s="25" t="e">
        <f>+J62+(#REF!-#REF!)</f>
        <v>#REF!</v>
      </c>
      <c r="J62" s="25">
        <v>0</v>
      </c>
      <c r="K62" s="69">
        <v>0</v>
      </c>
      <c r="L62" s="22" t="e">
        <f t="shared" si="0"/>
        <v>#DIV/0!</v>
      </c>
      <c r="M62" s="23">
        <f t="shared" si="1"/>
        <v>1</v>
      </c>
      <c r="N62" s="24" t="str">
        <f t="shared" si="2"/>
        <v xml:space="preserve"> -</v>
      </c>
      <c r="O62" s="78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 x14ac:dyDescent="0.2">
      <c r="B63" s="212"/>
      <c r="C63" s="212"/>
      <c r="D63" s="216"/>
      <c r="E63" s="47">
        <v>42736</v>
      </c>
      <c r="F63" s="126">
        <v>43100</v>
      </c>
      <c r="G63" s="8" t="s">
        <v>59</v>
      </c>
      <c r="H63" s="48">
        <v>3</v>
      </c>
      <c r="I63" s="48" t="e">
        <f>+J63+(#REF!-#REF!)</f>
        <v>#REF!</v>
      </c>
      <c r="J63" s="48">
        <v>2</v>
      </c>
      <c r="K63" s="68">
        <v>0</v>
      </c>
      <c r="L63" s="22">
        <f t="shared" si="0"/>
        <v>0</v>
      </c>
      <c r="M63" s="23">
        <f t="shared" si="1"/>
        <v>1</v>
      </c>
      <c r="N63" s="24">
        <f t="shared" si="2"/>
        <v>0</v>
      </c>
      <c r="O63" s="78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 x14ac:dyDescent="0.2">
      <c r="B64" s="212"/>
      <c r="C64" s="212"/>
      <c r="D64" s="216"/>
      <c r="E64" s="47">
        <v>42736</v>
      </c>
      <c r="F64" s="126">
        <v>43100</v>
      </c>
      <c r="G64" s="10" t="s">
        <v>60</v>
      </c>
      <c r="H64" s="25">
        <v>1</v>
      </c>
      <c r="I64" s="25" t="e">
        <f>+J64+(#REF!-#REF!)</f>
        <v>#REF!</v>
      </c>
      <c r="J64" s="25">
        <v>0</v>
      </c>
      <c r="K64" s="69">
        <v>1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78" t="s">
        <v>129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90" x14ac:dyDescent="0.2">
      <c r="B65" s="212"/>
      <c r="C65" s="212"/>
      <c r="D65" s="216"/>
      <c r="E65" s="47">
        <v>42736</v>
      </c>
      <c r="F65" s="126">
        <v>43100</v>
      </c>
      <c r="G65" s="8" t="s">
        <v>61</v>
      </c>
      <c r="H65" s="25">
        <v>1</v>
      </c>
      <c r="I65" s="25" t="e">
        <f>+J65+(#REF!-#REF!)</f>
        <v>#REF!</v>
      </c>
      <c r="J65" s="25">
        <v>0</v>
      </c>
      <c r="K65" s="69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78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.75" thickBot="1" x14ac:dyDescent="0.25">
      <c r="B66" s="212"/>
      <c r="C66" s="212"/>
      <c r="D66" s="215"/>
      <c r="E66" s="51">
        <v>42736</v>
      </c>
      <c r="F66" s="125">
        <v>43100</v>
      </c>
      <c r="G66" s="11" t="s">
        <v>62</v>
      </c>
      <c r="H66" s="52">
        <v>1</v>
      </c>
      <c r="I66" s="52" t="e">
        <f>+J66+(#REF!-#REF!)</f>
        <v>#REF!</v>
      </c>
      <c r="J66" s="52">
        <v>0</v>
      </c>
      <c r="K66" s="71">
        <v>1</v>
      </c>
      <c r="L66" s="81" t="e">
        <f t="shared" si="0"/>
        <v>#DIV/0!</v>
      </c>
      <c r="M66" s="79">
        <f t="shared" si="1"/>
        <v>1</v>
      </c>
      <c r="N66" s="54" t="str">
        <f t="shared" si="2"/>
        <v xml:space="preserve"> -</v>
      </c>
      <c r="O66" s="76" t="s">
        <v>129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 x14ac:dyDescent="0.2">
      <c r="B67" s="212"/>
      <c r="C67" s="212"/>
      <c r="D67" s="217" t="s">
        <v>110</v>
      </c>
      <c r="E67" s="116">
        <v>42736</v>
      </c>
      <c r="F67" s="128">
        <v>43100</v>
      </c>
      <c r="G67" s="129" t="s">
        <v>63</v>
      </c>
      <c r="H67" s="84">
        <v>140</v>
      </c>
      <c r="I67" s="84">
        <f>+J67</f>
        <v>140</v>
      </c>
      <c r="J67" s="84">
        <v>140</v>
      </c>
      <c r="K67" s="117">
        <v>140</v>
      </c>
      <c r="L67" s="118">
        <f t="shared" si="0"/>
        <v>1</v>
      </c>
      <c r="M67" s="119">
        <f t="shared" si="1"/>
        <v>1</v>
      </c>
      <c r="N67" s="120">
        <f t="shared" si="2"/>
        <v>1</v>
      </c>
      <c r="O67" s="121">
        <v>2210663</v>
      </c>
      <c r="P67" s="84">
        <v>107100</v>
      </c>
      <c r="Q67" s="84">
        <v>107100</v>
      </c>
      <c r="R67" s="84">
        <v>0</v>
      </c>
      <c r="S67" s="87">
        <f t="shared" si="3"/>
        <v>1</v>
      </c>
      <c r="T67" s="120" t="str">
        <f t="shared" si="4"/>
        <v xml:space="preserve"> -</v>
      </c>
    </row>
    <row r="68" spans="2:20" ht="30" customHeight="1" thickBot="1" x14ac:dyDescent="0.25">
      <c r="B68" s="212"/>
      <c r="C68" s="213"/>
      <c r="D68" s="218"/>
      <c r="E68" s="51">
        <v>42736</v>
      </c>
      <c r="F68" s="125">
        <v>43100</v>
      </c>
      <c r="G68" s="9" t="s">
        <v>64</v>
      </c>
      <c r="H68" s="52">
        <v>5000</v>
      </c>
      <c r="I68" s="52" t="e">
        <f>+J68+(#REF!-#REF!)</f>
        <v>#REF!</v>
      </c>
      <c r="J68" s="52">
        <v>500</v>
      </c>
      <c r="K68" s="71">
        <v>600</v>
      </c>
      <c r="L68" s="81">
        <f t="shared" si="0"/>
        <v>1.2</v>
      </c>
      <c r="M68" s="79">
        <f t="shared" si="1"/>
        <v>1</v>
      </c>
      <c r="N68" s="54">
        <f t="shared" si="2"/>
        <v>1</v>
      </c>
      <c r="O68" s="76">
        <v>0</v>
      </c>
      <c r="P68" s="52">
        <v>557881</v>
      </c>
      <c r="Q68" s="52">
        <v>493251</v>
      </c>
      <c r="R68" s="52">
        <v>0</v>
      </c>
      <c r="S68" s="53">
        <f t="shared" si="3"/>
        <v>0.88415092107456605</v>
      </c>
      <c r="T68" s="54" t="str">
        <f t="shared" si="4"/>
        <v xml:space="preserve"> -</v>
      </c>
    </row>
    <row r="69" spans="2:20" ht="12.95" customHeight="1" thickBot="1" x14ac:dyDescent="0.25">
      <c r="B69" s="212"/>
      <c r="C69" s="28"/>
      <c r="D69" s="34"/>
      <c r="E69" s="36"/>
      <c r="F69" s="37"/>
      <c r="G69" s="33"/>
      <c r="H69" s="38"/>
      <c r="I69" s="85"/>
      <c r="J69" s="38"/>
      <c r="K69" s="38"/>
      <c r="L69" s="39"/>
      <c r="M69" s="33"/>
      <c r="N69" s="33"/>
      <c r="O69" s="33"/>
      <c r="P69" s="83"/>
      <c r="Q69" s="34"/>
      <c r="R69" s="34"/>
      <c r="S69" s="35"/>
      <c r="T69" s="40"/>
    </row>
    <row r="70" spans="2:20" ht="30" x14ac:dyDescent="0.2">
      <c r="B70" s="212"/>
      <c r="C70" s="211" t="s">
        <v>114</v>
      </c>
      <c r="D70" s="219" t="s">
        <v>111</v>
      </c>
      <c r="E70" s="49">
        <v>42736</v>
      </c>
      <c r="F70" s="49">
        <v>43100</v>
      </c>
      <c r="G70" s="14" t="s">
        <v>65</v>
      </c>
      <c r="H70" s="50">
        <v>60</v>
      </c>
      <c r="I70" s="84" t="e">
        <f>+J70+(#REF!-#REF!)</f>
        <v>#REF!</v>
      </c>
      <c r="J70" s="50">
        <v>0</v>
      </c>
      <c r="K70" s="67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5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 x14ac:dyDescent="0.2">
      <c r="B71" s="212"/>
      <c r="C71" s="212"/>
      <c r="D71" s="220"/>
      <c r="E71" s="47">
        <v>42736</v>
      </c>
      <c r="F71" s="47">
        <v>43100</v>
      </c>
      <c r="G71" s="10" t="s">
        <v>66</v>
      </c>
      <c r="H71" s="48">
        <v>10</v>
      </c>
      <c r="I71" s="48" t="e">
        <f>+J71+(#REF!-#REF!)</f>
        <v>#REF!</v>
      </c>
      <c r="J71" s="48">
        <v>0</v>
      </c>
      <c r="K71" s="68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78" t="s">
        <v>129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 x14ac:dyDescent="0.2">
      <c r="B72" s="212"/>
      <c r="C72" s="212"/>
      <c r="D72" s="220"/>
      <c r="E72" s="47">
        <v>42736</v>
      </c>
      <c r="F72" s="47">
        <v>43100</v>
      </c>
      <c r="G72" s="10" t="s">
        <v>67</v>
      </c>
      <c r="H72" s="48">
        <v>2</v>
      </c>
      <c r="I72" s="48" t="e">
        <f>+J72+(#REF!-#REF!)</f>
        <v>#REF!</v>
      </c>
      <c r="J72" s="48">
        <v>0</v>
      </c>
      <c r="K72" s="68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78" t="s">
        <v>129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 x14ac:dyDescent="0.2">
      <c r="B73" s="212"/>
      <c r="C73" s="212"/>
      <c r="D73" s="220"/>
      <c r="E73" s="47">
        <v>42736</v>
      </c>
      <c r="F73" s="47">
        <v>43100</v>
      </c>
      <c r="G73" s="10" t="s">
        <v>68</v>
      </c>
      <c r="H73" s="48">
        <v>3</v>
      </c>
      <c r="I73" s="48" t="e">
        <f>+J73+(#REF!-#REF!)</f>
        <v>#REF!</v>
      </c>
      <c r="J73" s="48">
        <v>0</v>
      </c>
      <c r="K73" s="68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78" t="s">
        <v>129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 x14ac:dyDescent="0.2">
      <c r="B74" s="212"/>
      <c r="C74" s="212"/>
      <c r="D74" s="220"/>
      <c r="E74" s="47">
        <v>42736</v>
      </c>
      <c r="F74" s="47">
        <v>43100</v>
      </c>
      <c r="G74" s="10" t="s">
        <v>69</v>
      </c>
      <c r="H74" s="48">
        <v>60</v>
      </c>
      <c r="I74" s="48" t="e">
        <f>+J74+(#REF!-#REF!)</f>
        <v>#REF!</v>
      </c>
      <c r="J74" s="48">
        <v>0</v>
      </c>
      <c r="K74" s="68">
        <v>0</v>
      </c>
      <c r="L74" s="22" t="e">
        <f t="shared" si="0"/>
        <v>#DIV/0!</v>
      </c>
      <c r="M74" s="23">
        <f t="shared" si="1"/>
        <v>1</v>
      </c>
      <c r="N74" s="24" t="str">
        <f t="shared" si="2"/>
        <v xml:space="preserve"> -</v>
      </c>
      <c r="O74" s="78">
        <v>0</v>
      </c>
      <c r="P74" s="48">
        <v>0</v>
      </c>
      <c r="Q74" s="48">
        <v>0</v>
      </c>
      <c r="R74" s="48">
        <v>0</v>
      </c>
      <c r="S74" s="25" t="str">
        <f t="shared" si="3"/>
        <v xml:space="preserve"> -</v>
      </c>
      <c r="T74" s="24" t="str">
        <f t="shared" si="4"/>
        <v xml:space="preserve"> -</v>
      </c>
    </row>
    <row r="75" spans="2:20" ht="45" x14ac:dyDescent="0.2">
      <c r="B75" s="212"/>
      <c r="C75" s="212"/>
      <c r="D75" s="220"/>
      <c r="E75" s="47">
        <v>42736</v>
      </c>
      <c r="F75" s="126">
        <v>43100</v>
      </c>
      <c r="G75" s="10" t="s">
        <v>70</v>
      </c>
      <c r="H75" s="48">
        <v>5</v>
      </c>
      <c r="I75" s="48" t="e">
        <f>+J75+(#REF!-#REF!)</f>
        <v>#REF!</v>
      </c>
      <c r="J75" s="48">
        <v>0</v>
      </c>
      <c r="K75" s="68">
        <v>1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78">
        <v>0</v>
      </c>
      <c r="P75" s="48">
        <v>0</v>
      </c>
      <c r="Q75" s="48">
        <v>0</v>
      </c>
      <c r="R75" s="48">
        <v>0</v>
      </c>
      <c r="S75" s="25" t="str">
        <f t="shared" si="3"/>
        <v xml:space="preserve"> -</v>
      </c>
      <c r="T75" s="24" t="str">
        <f t="shared" si="4"/>
        <v xml:space="preserve"> -</v>
      </c>
    </row>
    <row r="76" spans="2:20" ht="45" x14ac:dyDescent="0.2">
      <c r="B76" s="212"/>
      <c r="C76" s="212"/>
      <c r="D76" s="220"/>
      <c r="E76" s="47">
        <v>42736</v>
      </c>
      <c r="F76" s="126">
        <v>43100</v>
      </c>
      <c r="G76" s="10" t="s">
        <v>71</v>
      </c>
      <c r="H76" s="48">
        <v>3448</v>
      </c>
      <c r="I76" s="48" t="e">
        <f>+J76+(#REF!-#REF!)</f>
        <v>#REF!</v>
      </c>
      <c r="J76" s="48">
        <v>300</v>
      </c>
      <c r="K76" s="68">
        <v>298</v>
      </c>
      <c r="L76" s="22">
        <f t="shared" si="0"/>
        <v>0.99333333333333329</v>
      </c>
      <c r="M76" s="23">
        <f t="shared" si="1"/>
        <v>1</v>
      </c>
      <c r="N76" s="24">
        <f t="shared" si="2"/>
        <v>0.99333333333333329</v>
      </c>
      <c r="O76" s="78" t="s">
        <v>129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 x14ac:dyDescent="0.2">
      <c r="B77" s="212"/>
      <c r="C77" s="212"/>
      <c r="D77" s="220"/>
      <c r="E77" s="47">
        <v>42736</v>
      </c>
      <c r="F77" s="126">
        <v>43100</v>
      </c>
      <c r="G77" s="10" t="s">
        <v>72</v>
      </c>
      <c r="H77" s="48">
        <v>1</v>
      </c>
      <c r="I77" s="48" t="e">
        <f>+J77+(#REF!-#REF!)</f>
        <v>#REF!</v>
      </c>
      <c r="J77" s="48">
        <v>0</v>
      </c>
      <c r="K77" s="68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78" t="s">
        <v>129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 x14ac:dyDescent="0.2">
      <c r="B78" s="212"/>
      <c r="C78" s="212"/>
      <c r="D78" s="220"/>
      <c r="E78" s="47">
        <v>42736</v>
      </c>
      <c r="F78" s="126">
        <v>43100</v>
      </c>
      <c r="G78" s="10" t="s">
        <v>73</v>
      </c>
      <c r="H78" s="25">
        <v>0.92</v>
      </c>
      <c r="I78" s="25">
        <f>+J78</f>
        <v>0.92</v>
      </c>
      <c r="J78" s="25">
        <v>0.92</v>
      </c>
      <c r="K78" s="69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78" t="s">
        <v>129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60.75" thickBot="1" x14ac:dyDescent="0.25">
      <c r="B79" s="212"/>
      <c r="C79" s="212"/>
      <c r="D79" s="221"/>
      <c r="E79" s="99">
        <v>42736</v>
      </c>
      <c r="F79" s="130">
        <v>43100</v>
      </c>
      <c r="G79" s="12" t="s">
        <v>74</v>
      </c>
      <c r="H79" s="105">
        <v>0.1</v>
      </c>
      <c r="I79" s="105" t="e">
        <f>+J79+(#REF!-#REF!)</f>
        <v>#REF!</v>
      </c>
      <c r="J79" s="105">
        <v>0</v>
      </c>
      <c r="K79" s="106">
        <v>0</v>
      </c>
      <c r="L79" s="101" t="e">
        <f t="shared" si="0"/>
        <v>#DIV/0!</v>
      </c>
      <c r="M79" s="102">
        <f t="shared" si="1"/>
        <v>1</v>
      </c>
      <c r="N79" s="103" t="str">
        <f t="shared" si="2"/>
        <v xml:space="preserve"> -</v>
      </c>
      <c r="O79" s="104" t="s">
        <v>129</v>
      </c>
      <c r="P79" s="100">
        <v>0</v>
      </c>
      <c r="Q79" s="100">
        <v>0</v>
      </c>
      <c r="R79" s="100">
        <v>0</v>
      </c>
      <c r="S79" s="105" t="str">
        <f t="shared" si="3"/>
        <v xml:space="preserve"> -</v>
      </c>
      <c r="T79" s="103" t="str">
        <f t="shared" si="4"/>
        <v xml:space="preserve"> -</v>
      </c>
    </row>
    <row r="80" spans="2:20" ht="30" customHeight="1" x14ac:dyDescent="0.2">
      <c r="B80" s="212"/>
      <c r="C80" s="212"/>
      <c r="D80" s="214" t="s">
        <v>112</v>
      </c>
      <c r="E80" s="49">
        <v>42736</v>
      </c>
      <c r="F80" s="124">
        <v>43100</v>
      </c>
      <c r="G80" s="13" t="s">
        <v>75</v>
      </c>
      <c r="H80" s="50">
        <v>36000</v>
      </c>
      <c r="I80" s="50" t="e">
        <f>+J80+(#REF!-#REF!)</f>
        <v>#REF!</v>
      </c>
      <c r="J80" s="50">
        <v>12000</v>
      </c>
      <c r="K80" s="67">
        <v>2077</v>
      </c>
      <c r="L80" s="15">
        <f t="shared" si="0"/>
        <v>0.17308333333333334</v>
      </c>
      <c r="M80" s="16">
        <f t="shared" si="1"/>
        <v>1</v>
      </c>
      <c r="N80" s="17">
        <f t="shared" si="2"/>
        <v>0.17308333333333334</v>
      </c>
      <c r="O80" s="75">
        <v>2210666</v>
      </c>
      <c r="P80" s="50">
        <v>22496670</v>
      </c>
      <c r="Q80" s="50">
        <v>2872155</v>
      </c>
      <c r="R80" s="50">
        <v>0</v>
      </c>
      <c r="S80" s="18">
        <f t="shared" si="3"/>
        <v>0.12767022852715534</v>
      </c>
      <c r="T80" s="17" t="str">
        <f t="shared" si="4"/>
        <v xml:space="preserve"> -</v>
      </c>
    </row>
    <row r="81" spans="2:20" ht="30" customHeight="1" x14ac:dyDescent="0.2">
      <c r="B81" s="212"/>
      <c r="C81" s="212"/>
      <c r="D81" s="216"/>
      <c r="E81" s="47">
        <v>42736</v>
      </c>
      <c r="F81" s="126">
        <v>43100</v>
      </c>
      <c r="G81" s="10" t="s">
        <v>76</v>
      </c>
      <c r="H81" s="48">
        <v>1000</v>
      </c>
      <c r="I81" s="48" t="e">
        <f>+J81+(#REF!-#REF!)</f>
        <v>#REF!</v>
      </c>
      <c r="J81" s="48">
        <v>200</v>
      </c>
      <c r="K81" s="68">
        <v>1324</v>
      </c>
      <c r="L81" s="22">
        <f t="shared" si="0"/>
        <v>6.62</v>
      </c>
      <c r="M81" s="23">
        <f t="shared" si="1"/>
        <v>1</v>
      </c>
      <c r="N81" s="24">
        <f t="shared" si="2"/>
        <v>1</v>
      </c>
      <c r="O81" s="78">
        <v>2210666</v>
      </c>
      <c r="P81" s="48">
        <v>21802214</v>
      </c>
      <c r="Q81" s="48">
        <v>12778115</v>
      </c>
      <c r="R81" s="48">
        <v>0</v>
      </c>
      <c r="S81" s="25">
        <f t="shared" si="3"/>
        <v>0.58609254087681184</v>
      </c>
      <c r="T81" s="24" t="str">
        <f t="shared" si="4"/>
        <v xml:space="preserve"> -</v>
      </c>
    </row>
    <row r="82" spans="2:20" ht="30" x14ac:dyDescent="0.2">
      <c r="B82" s="212"/>
      <c r="C82" s="212"/>
      <c r="D82" s="216"/>
      <c r="E82" s="47">
        <v>42736</v>
      </c>
      <c r="F82" s="126">
        <v>43100</v>
      </c>
      <c r="G82" s="10" t="s">
        <v>77</v>
      </c>
      <c r="H82" s="48">
        <v>50</v>
      </c>
      <c r="I82" s="48" t="e">
        <f>+J82+(#REF!-#REF!)</f>
        <v>#REF!</v>
      </c>
      <c r="J82" s="48">
        <v>15</v>
      </c>
      <c r="K82" s="68">
        <v>16</v>
      </c>
      <c r="L82" s="22">
        <f t="shared" si="0"/>
        <v>1.0666666666666667</v>
      </c>
      <c r="M82" s="23">
        <f t="shared" si="1"/>
        <v>1</v>
      </c>
      <c r="N82" s="24">
        <f t="shared" si="2"/>
        <v>1</v>
      </c>
      <c r="O82" s="78">
        <v>2210666</v>
      </c>
      <c r="P82" s="48">
        <v>1843848</v>
      </c>
      <c r="Q82" s="48">
        <v>376392</v>
      </c>
      <c r="R82" s="48">
        <v>0</v>
      </c>
      <c r="S82" s="25">
        <f t="shared" si="3"/>
        <v>0.20413396332018691</v>
      </c>
      <c r="T82" s="24" t="str">
        <f t="shared" si="4"/>
        <v xml:space="preserve"> -</v>
      </c>
    </row>
    <row r="83" spans="2:20" ht="30" x14ac:dyDescent="0.2">
      <c r="B83" s="212"/>
      <c r="C83" s="212"/>
      <c r="D83" s="216"/>
      <c r="E83" s="47">
        <v>42736</v>
      </c>
      <c r="F83" s="126">
        <v>43100</v>
      </c>
      <c r="G83" s="10" t="s">
        <v>78</v>
      </c>
      <c r="H83" s="48">
        <v>1</v>
      </c>
      <c r="I83" s="48" t="e">
        <f>+J83+(#REF!-#REF!)</f>
        <v>#REF!</v>
      </c>
      <c r="J83" s="48">
        <v>1</v>
      </c>
      <c r="K83" s="68">
        <v>0</v>
      </c>
      <c r="L83" s="22">
        <f t="shared" ref="L83:L86" si="40">+K83/J83</f>
        <v>0</v>
      </c>
      <c r="M83" s="23">
        <f t="shared" ref="M83:M86" si="41">DAYS360(E83,$C$8)/DAYS360(E83,F83)</f>
        <v>1</v>
      </c>
      <c r="N83" s="24">
        <f t="shared" ref="N83:N86" si="42">IF(J83=0," -",IF(L83&gt;100%,100%,L83))</f>
        <v>0</v>
      </c>
      <c r="O83" s="78">
        <v>0</v>
      </c>
      <c r="P83" s="48">
        <v>0</v>
      </c>
      <c r="Q83" s="48">
        <v>0</v>
      </c>
      <c r="R83" s="48">
        <v>0</v>
      </c>
      <c r="S83" s="25" t="str">
        <f t="shared" ref="S83:S87" si="43">IF(P83=0," -",Q83/P83)</f>
        <v xml:space="preserve"> -</v>
      </c>
      <c r="T83" s="24" t="str">
        <f t="shared" ref="T83:T87" si="44">IF(R83=0," -",IF(Q83=0,100%,R83/Q83))</f>
        <v xml:space="preserve"> -</v>
      </c>
    </row>
    <row r="84" spans="2:20" ht="45" x14ac:dyDescent="0.2">
      <c r="B84" s="212"/>
      <c r="C84" s="212"/>
      <c r="D84" s="216"/>
      <c r="E84" s="47">
        <v>42736</v>
      </c>
      <c r="F84" s="126">
        <v>43100</v>
      </c>
      <c r="G84" s="10" t="s">
        <v>79</v>
      </c>
      <c r="H84" s="48">
        <v>20</v>
      </c>
      <c r="I84" s="48" t="e">
        <f>+J84+(#REF!-#REF!)</f>
        <v>#REF!</v>
      </c>
      <c r="J84" s="48">
        <v>8</v>
      </c>
      <c r="K84" s="68">
        <v>9</v>
      </c>
      <c r="L84" s="22">
        <f t="shared" si="40"/>
        <v>1.125</v>
      </c>
      <c r="M84" s="23">
        <f t="shared" si="41"/>
        <v>1</v>
      </c>
      <c r="N84" s="24">
        <f t="shared" si="42"/>
        <v>1</v>
      </c>
      <c r="O84" s="78">
        <v>2210666</v>
      </c>
      <c r="P84" s="48">
        <v>3000000</v>
      </c>
      <c r="Q84" s="48">
        <v>1264533</v>
      </c>
      <c r="R84" s="48">
        <v>0</v>
      </c>
      <c r="S84" s="25">
        <f t="shared" si="43"/>
        <v>0.42151100000000002</v>
      </c>
      <c r="T84" s="24" t="str">
        <f t="shared" si="44"/>
        <v xml:space="preserve"> -</v>
      </c>
    </row>
    <row r="85" spans="2:20" ht="45" x14ac:dyDescent="0.2">
      <c r="B85" s="212"/>
      <c r="C85" s="212"/>
      <c r="D85" s="216"/>
      <c r="E85" s="47">
        <v>42736</v>
      </c>
      <c r="F85" s="126">
        <v>43100</v>
      </c>
      <c r="G85" s="10" t="s">
        <v>80</v>
      </c>
      <c r="H85" s="25">
        <v>1</v>
      </c>
      <c r="I85" s="25">
        <f>+J85</f>
        <v>1</v>
      </c>
      <c r="J85" s="25">
        <v>1</v>
      </c>
      <c r="K85" s="69">
        <v>1</v>
      </c>
      <c r="L85" s="22">
        <f t="shared" si="40"/>
        <v>1</v>
      </c>
      <c r="M85" s="23">
        <f t="shared" si="41"/>
        <v>1</v>
      </c>
      <c r="N85" s="24">
        <f t="shared" si="42"/>
        <v>1</v>
      </c>
      <c r="O85" s="78">
        <v>2210666</v>
      </c>
      <c r="P85" s="48">
        <v>2500000</v>
      </c>
      <c r="Q85" s="48">
        <v>3724543</v>
      </c>
      <c r="R85" s="48">
        <v>0</v>
      </c>
      <c r="S85" s="25">
        <f t="shared" si="43"/>
        <v>1.4898172000000001</v>
      </c>
      <c r="T85" s="24" t="str">
        <f t="shared" si="44"/>
        <v xml:space="preserve"> -</v>
      </c>
    </row>
    <row r="86" spans="2:20" ht="30.75" thickBot="1" x14ac:dyDescent="0.25">
      <c r="B86" s="213"/>
      <c r="C86" s="213"/>
      <c r="D86" s="215"/>
      <c r="E86" s="51">
        <v>42736</v>
      </c>
      <c r="F86" s="125">
        <v>43100</v>
      </c>
      <c r="G86" s="9" t="s">
        <v>81</v>
      </c>
      <c r="H86" s="53">
        <v>0.96</v>
      </c>
      <c r="I86" s="53">
        <f>+J86</f>
        <v>0.96</v>
      </c>
      <c r="J86" s="53">
        <v>0.96</v>
      </c>
      <c r="K86" s="70">
        <v>1</v>
      </c>
      <c r="L86" s="81">
        <f t="shared" si="40"/>
        <v>1.0416666666666667</v>
      </c>
      <c r="M86" s="79">
        <f t="shared" si="41"/>
        <v>1</v>
      </c>
      <c r="N86" s="54">
        <f t="shared" si="42"/>
        <v>1</v>
      </c>
      <c r="O86" s="76">
        <v>2210666</v>
      </c>
      <c r="P86" s="52">
        <v>17680000</v>
      </c>
      <c r="Q86" s="52">
        <v>15839311</v>
      </c>
      <c r="R86" s="52">
        <v>0</v>
      </c>
      <c r="S86" s="53">
        <f t="shared" si="43"/>
        <v>0.89588863122171947</v>
      </c>
      <c r="T86" s="54" t="str">
        <f t="shared" si="44"/>
        <v xml:space="preserve"> -</v>
      </c>
    </row>
    <row r="87" spans="2:20" ht="21" customHeight="1" thickBot="1" x14ac:dyDescent="0.25">
      <c r="M87" s="138">
        <f>+AVERAGE(M12:M12,M14,M16,M18:M21,M23,M25:M28,M30,M32:M33,M35:M36,M39:M40,M42:M53,M55:M68,M70:M86)</f>
        <v>1</v>
      </c>
      <c r="N87" s="137">
        <f>+AVERAGE(N12:N12,N14,N16,N18:N21,N23,N25:N28,N30,N32:N33,N35:N36,N38:N40,N42:N53,N55:N68,N70:N86)</f>
        <v>0.63846101056246984</v>
      </c>
      <c r="O87" s="133"/>
      <c r="P87" s="135">
        <f>+SUM(P12:P12,P14,P16,P18:P21,P23,P25:P28,P30,P32:P33,P35:P36,P38:P40,P42:P53,P55:P68,P70:P86)</f>
        <v>117937689</v>
      </c>
      <c r="Q87" s="134">
        <f>+SUM(Q12:Q12,Q14,Q16,Q18:Q21,Q23,Q25:Q28,Q30,Q32:Q33,Q35:Q36,Q38:Q40,Q42:Q53,Q55:Q68,Q70:Q86)</f>
        <v>83312927</v>
      </c>
      <c r="R87" s="134">
        <f>+SUM(R12:R12,R14,R16,R18:R21,R23,R25:R28,R30,R32:R33,R35:R36,R38:R40,R42:R53,R55:R68,R70:R86)</f>
        <v>0</v>
      </c>
      <c r="S87" s="136">
        <f t="shared" si="43"/>
        <v>0.70641478314875239</v>
      </c>
      <c r="T87" s="137" t="str">
        <f t="shared" si="44"/>
        <v xml:space="preserve"> -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2018-01-24T20:46:20Z</dcterms:modified>
</cp:coreProperties>
</file>