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<sst xmlns="http://schemas.openxmlformats.org/spreadsheetml/2006/main" count="111" uniqueCount="106">
  <si>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</si>
  <si>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</si>
  <si>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</si>
  <si>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</si>
  <si>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</si>
  <si>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</si>
  <si>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</si>
  <si>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</si>
  <si>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</si>
  <si>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</si>
  <si>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</si>
  <si>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</si>
  <si>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</si>
  <si>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</si>
  <si>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</si>
  <si>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</si>
  <si>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</si>
  <si>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</si>
  <si>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</si>
  <si>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</si>
  <si>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</si>
  <si>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</si>
  <si>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</si>
  <si>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</si>
  <si>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</si>
  <si>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</si>
  <si>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</si>
  <si>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parques de deporte extremo terminados.</t>
  </si>
  <si>
    <t>Número de obras de mantenimiento realizados a escenarios y campos deportivos.</t>
  </si>
  <si>
    <t>Número de obras de mantenimiento realizados a parques recreativos.</t>
  </si>
  <si>
    <t>Número de canchas sintéticas construidas en el municipio.</t>
  </si>
  <si>
    <t>ESCENARIOS PARA LA GENTE</t>
  </si>
  <si>
    <t>BUCARAMANGA DINÁMICA Y SALUDABLE</t>
  </si>
  <si>
    <t>DEPORTE Y CULTURA QUE NOS UNA</t>
  </si>
  <si>
    <t>DIMENSIÓN 1: SOSTENIBILIDAD SOCIAL Y ECONÓMICA</t>
  </si>
  <si>
    <t>Número de estudios orientados a la mitigación de la amenaza realizados.</t>
  </si>
  <si>
    <t>Número de obras de mitigación realizadas en comunas que presenten situación de riesgo de desastre.</t>
  </si>
  <si>
    <t>Número de parques construidos en el municipio.</t>
  </si>
  <si>
    <t>Número de M2 de área verdes mantenidas para la conservación de parques.</t>
  </si>
  <si>
    <t>Porcentaje de predios requeridos adquiridos para la ejecución de obras necesarias en el muncipio.</t>
  </si>
  <si>
    <t>Porcentaje de estudios y diseños requeridos realizados para el desarrollo de la ciudad.</t>
  </si>
  <si>
    <t>CONOCIMIENTO, PREVENCIÓN Y REDUCCIÓN DEL RIESGO</t>
  </si>
  <si>
    <t>ESPACIOS PÚBLICOS SOSTENIBLES</t>
  </si>
  <si>
    <t>ORDENAMIENTO DEL TERRITORIO</t>
  </si>
  <si>
    <t>MEDIO AMBIENTE Y ORDENAMIENTO TERRITORIAL</t>
  </si>
  <si>
    <t>DIMENSIÓN 2: SOSTENIBILIDAD AMBIENTAL, CAMBIO CLIMÁTICO Y ORDENAMIENTO TERRITORIAL</t>
  </si>
  <si>
    <t>BUCARAMANGA CIUDAD VERDE DE AMÉRICA LATINA</t>
  </si>
  <si>
    <t>BUCARAMANGA FRENTE A LA GESTIÓN INTEGRAL DEL RIESGO</t>
  </si>
  <si>
    <t>Número de ml/carril de vías peatonales construidas y mantenidas en la ciudad.</t>
  </si>
  <si>
    <t>Porcentaje de avance en la construcción de un puente peatonal.</t>
  </si>
  <si>
    <t>Número de M2 de malla vial urbana mejorados.</t>
  </si>
  <si>
    <t>Número de M2 de huecos existentes tapados en la malla vial urbana.</t>
  </si>
  <si>
    <t>Número de km/carril de vías terciarias con transitabilidad mantenida.</t>
  </si>
  <si>
    <t>Número de intersecciones viales construidas.</t>
  </si>
  <si>
    <t>Porcentaje de avance en la construcción de la solución vial puerta del sol - Provenza.</t>
  </si>
  <si>
    <t>Número de obras de infraestructura vial terminadas.</t>
  </si>
  <si>
    <t>Número de obras de mantenimiento realizados en las plazas de mercado a cargo del municipio.</t>
  </si>
  <si>
    <t>Número de plazas de mercado terminadas.</t>
  </si>
  <si>
    <t>Porcentaje de avance en la construcción de la plaza de mercado.</t>
  </si>
  <si>
    <t>Porcentaje de las luminarias que se encuentran en funcionamiento.</t>
  </si>
  <si>
    <t>Número de parques y/o escenarios deportivos con el alumbrado público modernizado.</t>
  </si>
  <si>
    <t>Número de luminarias expandidas.</t>
  </si>
  <si>
    <t>Número de proyectos en tecnología LEDS implementados.</t>
  </si>
  <si>
    <t>Número de puntos de telemedida instalados y puestos en marcha.</t>
  </si>
  <si>
    <t>Número de proyectos pilotos de telegestión implementados.</t>
  </si>
  <si>
    <t>Número de usuarios rurales con gas y/o electrificación rural beneficiados.</t>
  </si>
  <si>
    <t>Número de usuarios rurales beneficiados con potabilización de agua.</t>
  </si>
  <si>
    <t>Número de usuarios rurales beneficiados con pozos sépticos.</t>
  </si>
  <si>
    <t>Porcentaje de los aportes de la nación transferidos al Acueducto Metropolitano para la construcción del Embalse.</t>
  </si>
  <si>
    <t>CONSTRUCCIÓN Y MANTENIMIENTO DE LA MALLA VIAL URBANA</t>
  </si>
  <si>
    <t>BUCARAMANGA TAPA HUECOS</t>
  </si>
  <si>
    <t>CONSTRUCCIÓN Y MANTENIMIENTO DE LA MALLA VIAL RURAL</t>
  </si>
  <si>
    <t>CONSTRUCCIÓN DE OBRAS DE INFRAESTRUCTURA VIAL</t>
  </si>
  <si>
    <t>CONSTRUCCIÓN Y/O MANTENIMIENTO DE PLAZAS DE MERCADO</t>
  </si>
  <si>
    <t>SERVICIOS PÚBLICOS AMIGABLES</t>
  </si>
  <si>
    <t>ESPACIO PÚBLICO: DE TODAS Y TODOS PARA TODAS Y TODOS</t>
  </si>
  <si>
    <t>BUCARAMANGA ÁGIL Y SEGURA</t>
  </si>
  <si>
    <t>PLAZAS DE MERCADO Y SERVICIOS PÚBLICOS EFICIENTES</t>
  </si>
  <si>
    <t>MOVILIDAD VIAL Y PEATONAL</t>
  </si>
  <si>
    <t>INFRAESTRUCTURA DE CIUDAD</t>
  </si>
  <si>
    <t>DIMENSIÓN 3: SOSTENIBILIDAD URBANA</t>
  </si>
  <si>
    <t>Número de CDES municipales construidas.</t>
  </si>
  <si>
    <t>Número de obras de interés comunitario realizadas en los barrios.</t>
  </si>
  <si>
    <t>Número de corregimientos con la realización de obras de interés comunitario.</t>
  </si>
  <si>
    <t>Porcentaje de obras de interés comunitario con la garantía de la convocatoria de veedurías ciudadanas.</t>
  </si>
  <si>
    <t>OBRAS CON PARTICIPACIÓN CIUDADANA</t>
  </si>
  <si>
    <t>FORTALECIMIENTO INSTITUCIONAL Y LOGÍSTICO</t>
  </si>
  <si>
    <t>ADMINISTRACIÓN EFICIENTE ES UN BUEN GOBIERNO</t>
  </si>
  <si>
    <t>ADMINISTRACIÓN EFICIENTE Y BIENESTAR PARA TODAS Y TODOS</t>
  </si>
  <si>
    <t>PARTICIPACIÓN COMUNITARIA Y CIUDADANA</t>
  </si>
  <si>
    <t>PARTICIPACIÓN CIUDADANA</t>
  </si>
  <si>
    <t>DIMENSIÓN 4: SOSTENIBILIDAD FISCAL Y GOBERNANZA</t>
  </si>
  <si>
    <t>Realizar convenios y/o contratos interadministrativos y/o interinstitucionales.</t>
  </si>
  <si>
    <t>Mantener los escenarios deportivos en buenas condiciones para que presten un un buen servicio a la comunidad.</t>
  </si>
  <si>
    <t>Mantener las zonas verdes en buenas condiciones para que presten un un buen servicio a la comunidad.</t>
  </si>
  <si>
    <t>Apoyar el mercadeo de productos agropecuarios sin intermediarios (Mercados Campesinos).</t>
  </si>
  <si>
    <t>Ejercer funciones que ayuden a la mitigacion de la amenaza por medio de convenios interadministrativos e interinstitucionales y contratos de obra publica.</t>
  </si>
  <si>
    <t>Realizar convenios interadministrativos e interinstitucionales y contratos de obra publica.</t>
  </si>
  <si>
    <t>Ampliar y mantener en el tiempo el recurso hidrico para el municipio de Bucaramanga y a su vez generar un polo de desarrollo turistico.</t>
  </si>
  <si>
    <t>Realizar diferentes convenios interadministrativos e interinstitucionales y contratos de obra publica que ayuden al sostenimiento de los servicios publicos del sector rural.</t>
  </si>
  <si>
    <t>Expandir y mantener el alumbrado publico para que preste un mejor servicio a la comunidad mediante contratos de obra publica.</t>
  </si>
  <si>
    <t>Realizar contratos para construir y mantener los bienes inmubles de la Administracion Municipal.</t>
  </si>
  <si>
    <t>ealizar convenios interadministrativos e interinstitucionales para construir, mejorar y mantener el equipamiento comunitario del Municipio de Bucaramanga.</t>
  </si>
  <si>
    <t>PLAN DE ACCIÓN - SECRETARÍA DE INFRAESTRUCTURA</t>
  </si>
  <si>
    <t>CONSTRUCCIÓN Y/O MANTENIMIENTO DE ESPACIOS PÚBLICOS PARA LA GENTE</t>
  </si>
  <si>
    <t>Mejorar la transitabilidad de los peatones en la ciudad.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</si>
</sst>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0.0%"/>
    <numFmt numFmtId="201" formatCode="[$-240A]dddd\,\ dd&quot; de &quot;mmmm&quot; de &quot;yyyy"/>
    <numFmt numFmtId="202" formatCode="dd/mm/yyyy;@"/>
    <numFmt numFmtId="203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A800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20" xfId="0" applyFont="1" applyBorder="1" applyAlignment="1">
      <alignment horizontal="justify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202" fontId="42" fillId="33" borderId="25" xfId="0" applyNumberFormat="1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/>
    </xf>
    <xf numFmtId="3" fontId="42" fillId="33" borderId="25" xfId="0" applyNumberFormat="1" applyFont="1" applyFill="1" applyBorder="1" applyAlignment="1">
      <alignment horizontal="center" vertical="center" wrapText="1"/>
    </xf>
    <xf numFmtId="9" fontId="43" fillId="33" borderId="25" xfId="0" applyNumberFormat="1" applyFont="1" applyFill="1" applyBorder="1" applyAlignment="1">
      <alignment horizontal="center" vertical="center" wrapText="1"/>
    </xf>
    <xf numFmtId="9" fontId="42" fillId="33" borderId="25" xfId="0" applyNumberFormat="1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justify" vertical="center" wrapText="1"/>
    </xf>
    <xf numFmtId="202" fontId="42" fillId="33" borderId="26" xfId="0" applyNumberFormat="1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 vertical="center" wrapText="1"/>
    </xf>
    <xf numFmtId="202" fontId="42" fillId="34" borderId="25" xfId="0" applyNumberFormat="1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justify" vertical="center" wrapText="1"/>
    </xf>
    <xf numFmtId="3" fontId="42" fillId="34" borderId="25" xfId="0" applyNumberFormat="1" applyFont="1" applyFill="1" applyBorder="1" applyAlignment="1">
      <alignment horizontal="center" vertical="center"/>
    </xf>
    <xf numFmtId="9" fontId="43" fillId="34" borderId="25" xfId="0" applyNumberFormat="1" applyFont="1" applyFill="1" applyBorder="1" applyAlignment="1">
      <alignment horizontal="center" vertical="center" wrapText="1"/>
    </xf>
    <xf numFmtId="9" fontId="42" fillId="34" borderId="25" xfId="0" applyNumberFormat="1" applyFont="1" applyFill="1" applyBorder="1" applyAlignment="1">
      <alignment horizontal="center" vertical="center" wrapText="1"/>
    </xf>
    <xf numFmtId="202" fontId="42" fillId="34" borderId="26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14" fontId="7" fillId="35" borderId="25" xfId="0" applyNumberFormat="1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justify" vertical="center" wrapText="1"/>
    </xf>
    <xf numFmtId="3" fontId="7" fillId="35" borderId="25" xfId="0" applyNumberFormat="1" applyFont="1" applyFill="1" applyBorder="1" applyAlignment="1">
      <alignment horizontal="center" vertical="center" wrapText="1"/>
    </xf>
    <xf numFmtId="9" fontId="43" fillId="35" borderId="25" xfId="0" applyNumberFormat="1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justify" vertical="center" wrapText="1"/>
    </xf>
    <xf numFmtId="3" fontId="42" fillId="0" borderId="27" xfId="0" applyNumberFormat="1" applyFont="1" applyBorder="1" applyAlignment="1">
      <alignment horizontal="center" vertical="center" wrapText="1"/>
    </xf>
    <xf numFmtId="9" fontId="42" fillId="0" borderId="27" xfId="0" applyNumberFormat="1" applyFont="1" applyBorder="1" applyAlignment="1">
      <alignment horizontal="center" vertical="center" wrapText="1"/>
    </xf>
    <xf numFmtId="0" fontId="42" fillId="0" borderId="28" xfId="0" applyFont="1" applyBorder="1" applyAlignment="1">
      <alignment horizontal="justify" vertical="center" wrapText="1"/>
    </xf>
    <xf numFmtId="9" fontId="42" fillId="0" borderId="28" xfId="0" applyNumberFormat="1" applyFont="1" applyBorder="1" applyAlignment="1">
      <alignment horizontal="center" vertical="center" wrapText="1"/>
    </xf>
    <xf numFmtId="3" fontId="42" fillId="0" borderId="28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202" fontId="42" fillId="0" borderId="2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9" fontId="42" fillId="0" borderId="20" xfId="0" applyNumberFormat="1" applyFont="1" applyBorder="1" applyAlignment="1">
      <alignment horizontal="center" vertical="center" wrapText="1"/>
    </xf>
    <xf numFmtId="202" fontId="42" fillId="0" borderId="29" xfId="0" applyNumberFormat="1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202" fontId="42" fillId="0" borderId="31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justify" vertical="center" wrapText="1"/>
    </xf>
    <xf numFmtId="3" fontId="42" fillId="0" borderId="31" xfId="0" applyNumberFormat="1" applyFont="1" applyBorder="1" applyAlignment="1">
      <alignment horizontal="center" vertical="center" wrapText="1"/>
    </xf>
    <xf numFmtId="9" fontId="42" fillId="0" borderId="31" xfId="0" applyNumberFormat="1" applyFont="1" applyBorder="1" applyAlignment="1">
      <alignment horizontal="center" vertical="center" wrapText="1"/>
    </xf>
    <xf numFmtId="202" fontId="42" fillId="0" borderId="32" xfId="0" applyNumberFormat="1" applyFont="1" applyBorder="1" applyAlignment="1">
      <alignment horizontal="center" vertical="center" wrapText="1"/>
    </xf>
    <xf numFmtId="9" fontId="42" fillId="0" borderId="33" xfId="0" applyNumberFormat="1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9" fontId="44" fillId="36" borderId="30" xfId="0" applyNumberFormat="1" applyFont="1" applyFill="1" applyBorder="1" applyAlignment="1">
      <alignment horizontal="center" vertical="center"/>
    </xf>
    <xf numFmtId="9" fontId="44" fillId="36" borderId="32" xfId="0" applyNumberFormat="1" applyFont="1" applyFill="1" applyBorder="1" applyAlignment="1">
      <alignment horizontal="center" vertical="center"/>
    </xf>
    <xf numFmtId="3" fontId="44" fillId="36" borderId="30" xfId="0" applyNumberFormat="1" applyFont="1" applyFill="1" applyBorder="1" applyAlignment="1">
      <alignment horizontal="center" vertical="center"/>
    </xf>
    <xf numFmtId="3" fontId="44" fillId="36" borderId="31" xfId="0" applyNumberFormat="1" applyFont="1" applyFill="1" applyBorder="1" applyAlignment="1">
      <alignment horizontal="center" vertical="center"/>
    </xf>
    <xf numFmtId="9" fontId="43" fillId="0" borderId="35" xfId="0" applyNumberFormat="1" applyFont="1" applyBorder="1" applyAlignment="1">
      <alignment horizontal="center" vertical="center" wrapText="1"/>
    </xf>
    <xf numFmtId="9" fontId="43" fillId="0" borderId="36" xfId="0" applyNumberFormat="1" applyFont="1" applyBorder="1" applyAlignment="1">
      <alignment horizontal="center" vertical="center" wrapText="1"/>
    </xf>
    <xf numFmtId="9" fontId="43" fillId="0" borderId="19" xfId="0" applyNumberFormat="1" applyFont="1" applyBorder="1" applyAlignment="1">
      <alignment horizontal="center" vertical="center" wrapText="1"/>
    </xf>
    <xf numFmtId="9" fontId="43" fillId="0" borderId="37" xfId="0" applyNumberFormat="1" applyFont="1" applyBorder="1" applyAlignment="1">
      <alignment horizontal="center" vertical="center" wrapText="1"/>
    </xf>
    <xf numFmtId="9" fontId="43" fillId="0" borderId="38" xfId="0" applyNumberFormat="1" applyFont="1" applyBorder="1" applyAlignment="1">
      <alignment horizontal="center" vertical="center" wrapText="1"/>
    </xf>
    <xf numFmtId="9" fontId="43" fillId="0" borderId="39" xfId="0" applyNumberFormat="1" applyFont="1" applyBorder="1" applyAlignment="1">
      <alignment horizontal="center" vertical="center" wrapText="1"/>
    </xf>
    <xf numFmtId="9" fontId="43" fillId="0" borderId="40" xfId="0" applyNumberFormat="1" applyFont="1" applyBorder="1" applyAlignment="1">
      <alignment horizontal="center" vertical="center" wrapText="1"/>
    </xf>
    <xf numFmtId="3" fontId="42" fillId="0" borderId="41" xfId="0" applyNumberFormat="1" applyFont="1" applyBorder="1" applyAlignment="1">
      <alignment horizontal="center" vertical="center" wrapText="1"/>
    </xf>
    <xf numFmtId="3" fontId="42" fillId="0" borderId="42" xfId="0" applyNumberFormat="1" applyFont="1" applyBorder="1" applyAlignment="1">
      <alignment horizontal="center" vertical="center" wrapText="1"/>
    </xf>
    <xf numFmtId="3" fontId="42" fillId="0" borderId="43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9" fontId="42" fillId="0" borderId="41" xfId="0" applyNumberFormat="1" applyFont="1" applyBorder="1" applyAlignment="1">
      <alignment horizontal="center" vertical="center" wrapText="1"/>
    </xf>
    <xf numFmtId="9" fontId="42" fillId="0" borderId="43" xfId="0" applyNumberFormat="1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202" fontId="42" fillId="0" borderId="45" xfId="0" applyNumberFormat="1" applyFont="1" applyBorder="1" applyAlignment="1">
      <alignment horizontal="center" vertical="center" wrapText="1"/>
    </xf>
    <xf numFmtId="0" fontId="42" fillId="0" borderId="45" xfId="0" applyFont="1" applyBorder="1" applyAlignment="1">
      <alignment horizontal="justify" vertical="center" wrapText="1"/>
    </xf>
    <xf numFmtId="3" fontId="42" fillId="0" borderId="45" xfId="0" applyNumberFormat="1" applyFont="1" applyBorder="1" applyAlignment="1">
      <alignment horizontal="center" vertical="center" wrapText="1"/>
    </xf>
    <xf numFmtId="3" fontId="42" fillId="0" borderId="46" xfId="0" applyNumberFormat="1" applyFont="1" applyBorder="1" applyAlignment="1">
      <alignment horizontal="center" vertical="center" wrapText="1"/>
    </xf>
    <xf numFmtId="3" fontId="42" fillId="0" borderId="32" xfId="0" applyNumberFormat="1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9" fontId="42" fillId="0" borderId="42" xfId="0" applyNumberFormat="1" applyFont="1" applyBorder="1" applyAlignment="1">
      <alignment horizontal="center" vertical="center" wrapText="1"/>
    </xf>
    <xf numFmtId="9" fontId="42" fillId="0" borderId="18" xfId="0" applyNumberFormat="1" applyFont="1" applyBorder="1" applyAlignment="1">
      <alignment horizontal="center" vertical="center" wrapText="1"/>
    </xf>
    <xf numFmtId="9" fontId="42" fillId="0" borderId="48" xfId="0" applyNumberFormat="1" applyFont="1" applyBorder="1" applyAlignment="1">
      <alignment horizontal="center" vertical="center" wrapText="1"/>
    </xf>
    <xf numFmtId="9" fontId="42" fillId="0" borderId="49" xfId="0" applyNumberFormat="1" applyFont="1" applyBorder="1" applyAlignment="1">
      <alignment horizontal="center" vertical="center" wrapText="1"/>
    </xf>
    <xf numFmtId="9" fontId="42" fillId="0" borderId="50" xfId="0" applyNumberFormat="1" applyFont="1" applyBorder="1" applyAlignment="1">
      <alignment horizontal="center" vertical="center" wrapText="1"/>
    </xf>
    <xf numFmtId="3" fontId="42" fillId="0" borderId="51" xfId="0" applyNumberFormat="1" applyFont="1" applyBorder="1" applyAlignment="1">
      <alignment horizontal="center" vertical="center" wrapText="1"/>
    </xf>
    <xf numFmtId="3" fontId="42" fillId="0" borderId="52" xfId="0" applyNumberFormat="1" applyFont="1" applyBorder="1" applyAlignment="1">
      <alignment horizontal="center" vertical="center" wrapText="1"/>
    </xf>
    <xf numFmtId="3" fontId="42" fillId="0" borderId="53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9" fontId="42" fillId="0" borderId="54" xfId="0" applyNumberFormat="1" applyFont="1" applyBorder="1" applyAlignment="1">
      <alignment horizontal="center" vertical="center" wrapText="1"/>
    </xf>
    <xf numFmtId="0" fontId="42" fillId="0" borderId="38" xfId="0" applyFont="1" applyBorder="1" applyAlignment="1">
      <alignment horizontal="justify" vertical="center" wrapText="1"/>
    </xf>
    <xf numFmtId="0" fontId="42" fillId="0" borderId="39" xfId="0" applyFont="1" applyBorder="1" applyAlignment="1">
      <alignment horizontal="justify"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9" fontId="42" fillId="0" borderId="32" xfId="0" applyNumberFormat="1" applyFont="1" applyBorder="1" applyAlignment="1">
      <alignment horizontal="center" vertical="center" wrapText="1"/>
    </xf>
    <xf numFmtId="9" fontId="42" fillId="0" borderId="55" xfId="0" applyNumberFormat="1" applyFont="1" applyBorder="1" applyAlignment="1">
      <alignment horizontal="center" vertical="center" wrapText="1"/>
    </xf>
    <xf numFmtId="0" fontId="42" fillId="33" borderId="56" xfId="0" applyFont="1" applyFill="1" applyBorder="1" applyAlignment="1">
      <alignment horizontal="center" vertical="center" wrapText="1"/>
    </xf>
    <xf numFmtId="202" fontId="42" fillId="33" borderId="56" xfId="0" applyNumberFormat="1" applyFont="1" applyFill="1" applyBorder="1" applyAlignment="1">
      <alignment horizontal="center" vertical="center" wrapText="1"/>
    </xf>
    <xf numFmtId="0" fontId="42" fillId="33" borderId="56" xfId="0" applyFont="1" applyFill="1" applyBorder="1" applyAlignment="1">
      <alignment/>
    </xf>
    <xf numFmtId="3" fontId="42" fillId="33" borderId="56" xfId="0" applyNumberFormat="1" applyFont="1" applyFill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27" xfId="0" applyNumberFormat="1" applyFont="1" applyBorder="1" applyAlignment="1">
      <alignment horizontal="center" vertical="center" wrapText="1"/>
    </xf>
    <xf numFmtId="202" fontId="42" fillId="0" borderId="28" xfId="0" applyNumberFormat="1" applyFont="1" applyBorder="1" applyAlignment="1">
      <alignment horizontal="center" vertical="center" wrapText="1"/>
    </xf>
    <xf numFmtId="3" fontId="42" fillId="0" borderId="57" xfId="0" applyNumberFormat="1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 wrapText="1"/>
    </xf>
    <xf numFmtId="9" fontId="42" fillId="0" borderId="58" xfId="0" applyNumberFormat="1" applyFont="1" applyBorder="1" applyAlignment="1">
      <alignment horizontal="center" vertical="center" wrapText="1"/>
    </xf>
    <xf numFmtId="3" fontId="42" fillId="0" borderId="59" xfId="0" applyNumberFormat="1" applyFont="1" applyBorder="1" applyAlignment="1">
      <alignment horizontal="center" vertical="center" wrapText="1"/>
    </xf>
    <xf numFmtId="3" fontId="42" fillId="0" borderId="60" xfId="0" applyNumberFormat="1" applyFont="1" applyBorder="1" applyAlignment="1">
      <alignment horizontal="center" vertical="center" wrapText="1"/>
    </xf>
    <xf numFmtId="9" fontId="42" fillId="0" borderId="61" xfId="0" applyNumberFormat="1" applyFont="1" applyBorder="1" applyAlignment="1">
      <alignment horizontal="center" vertical="center" wrapText="1"/>
    </xf>
    <xf numFmtId="9" fontId="42" fillId="0" borderId="60" xfId="0" applyNumberFormat="1" applyFont="1" applyBorder="1" applyAlignment="1">
      <alignment horizontal="center" vertical="center" wrapText="1"/>
    </xf>
    <xf numFmtId="9" fontId="42" fillId="0" borderId="62" xfId="0" applyNumberFormat="1" applyFont="1" applyBorder="1" applyAlignment="1">
      <alignment horizontal="center" vertical="center" wrapText="1"/>
    </xf>
    <xf numFmtId="9" fontId="44" fillId="36" borderId="54" xfId="0" applyNumberFormat="1" applyFont="1" applyFill="1" applyBorder="1" applyAlignment="1">
      <alignment horizontal="center" vertical="center"/>
    </xf>
    <xf numFmtId="9" fontId="43" fillId="33" borderId="56" xfId="0" applyNumberFormat="1" applyFont="1" applyFill="1" applyBorder="1" applyAlignment="1">
      <alignment horizontal="center" vertical="center" wrapText="1"/>
    </xf>
    <xf numFmtId="9" fontId="42" fillId="33" borderId="56" xfId="0" applyNumberFormat="1" applyFont="1" applyFill="1" applyBorder="1" applyAlignment="1">
      <alignment horizontal="center" vertical="center" wrapText="1"/>
    </xf>
    <xf numFmtId="3" fontId="42" fillId="0" borderId="31" xfId="0" applyNumberFormat="1" applyFont="1" applyFill="1" applyBorder="1" applyAlignment="1">
      <alignment horizontal="center" vertical="center" wrapText="1"/>
    </xf>
    <xf numFmtId="3" fontId="42" fillId="0" borderId="52" xfId="0" applyNumberFormat="1" applyFont="1" applyFill="1" applyBorder="1" applyAlignment="1">
      <alignment horizontal="center" vertical="center" wrapText="1"/>
    </xf>
    <xf numFmtId="203" fontId="42" fillId="0" borderId="41" xfId="0" applyNumberFormat="1" applyFont="1" applyBorder="1" applyAlignment="1">
      <alignment horizontal="center" vertical="center" wrapText="1"/>
    </xf>
    <xf numFmtId="3" fontId="42" fillId="0" borderId="14" xfId="0" applyNumberFormat="1" applyFont="1" applyFill="1" applyBorder="1" applyAlignment="1">
      <alignment horizontal="center" vertical="center" wrapText="1"/>
    </xf>
    <xf numFmtId="3" fontId="42" fillId="0" borderId="57" xfId="0" applyNumberFormat="1" applyFont="1" applyFill="1" applyBorder="1" applyAlignment="1">
      <alignment horizontal="center" vertical="center" wrapText="1"/>
    </xf>
    <xf numFmtId="3" fontId="42" fillId="0" borderId="33" xfId="0" applyNumberFormat="1" applyFont="1" applyFill="1" applyBorder="1" applyAlignment="1">
      <alignment horizontal="center" vertical="center" wrapText="1"/>
    </xf>
    <xf numFmtId="3" fontId="42" fillId="0" borderId="51" xfId="0" applyNumberFormat="1" applyFont="1" applyFill="1" applyBorder="1" applyAlignment="1">
      <alignment horizontal="center" vertical="center" wrapText="1"/>
    </xf>
    <xf numFmtId="3" fontId="42" fillId="0" borderId="30" xfId="0" applyNumberFormat="1" applyFont="1" applyFill="1" applyBorder="1" applyAlignment="1">
      <alignment horizontal="center" vertical="center" wrapText="1"/>
    </xf>
    <xf numFmtId="202" fontId="42" fillId="0" borderId="58" xfId="0" applyNumberFormat="1" applyFont="1" applyBorder="1" applyAlignment="1">
      <alignment horizontal="center" vertical="center" wrapText="1"/>
    </xf>
    <xf numFmtId="202" fontId="42" fillId="0" borderId="42" xfId="0" applyNumberFormat="1" applyFont="1" applyBorder="1" applyAlignment="1">
      <alignment horizontal="center" vertical="center" wrapText="1"/>
    </xf>
    <xf numFmtId="202" fontId="42" fillId="0" borderId="18" xfId="0" applyNumberFormat="1" applyFont="1" applyBorder="1" applyAlignment="1">
      <alignment horizontal="center" vertical="center" wrapText="1"/>
    </xf>
    <xf numFmtId="202" fontId="42" fillId="0" borderId="33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41" xfId="0" applyNumberFormat="1" applyFont="1" applyBorder="1" applyAlignment="1">
      <alignment horizontal="center" vertical="center" wrapText="1"/>
    </xf>
    <xf numFmtId="202" fontId="42" fillId="0" borderId="27" xfId="0" applyNumberFormat="1" applyFont="1" applyBorder="1" applyAlignment="1">
      <alignment horizontal="center" vertical="center" wrapText="1"/>
    </xf>
    <xf numFmtId="202" fontId="42" fillId="0" borderId="28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justify" vertical="center" wrapText="1"/>
    </xf>
    <xf numFmtId="0" fontId="42" fillId="0" borderId="36" xfId="0" applyFont="1" applyBorder="1" applyAlignment="1">
      <alignment horizontal="justify" vertical="center" wrapText="1"/>
    </xf>
    <xf numFmtId="0" fontId="42" fillId="0" borderId="4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02" fontId="42" fillId="0" borderId="43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justify" vertical="center" wrapText="1"/>
    </xf>
    <xf numFmtId="0" fontId="42" fillId="0" borderId="19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1114425</xdr:colOff>
      <xdr:row>1</xdr:row>
      <xdr:rowOff>123825</xdr:rowOff>
    </xdr:from>
    <xdr:to>
      <xdr:col>18</xdr:col>
      <xdr:colOff>390525</xdr:colOff>
      <xdr:row>4</xdr:row>
      <xdr:rowOff>85725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0" y="304800"/>
          <a:ext cx="3000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142875</xdr:rowOff>
    </xdr:from>
    <xdr:to>
      <xdr:col>7</xdr:col>
      <xdr:colOff>638175</xdr:colOff>
      <xdr:row>5</xdr:row>
      <xdr:rowOff>66675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4287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  <sheetName val="Plan Indicativo 2012 - 2015.xls"/>
    </sheetNames>
    <sheetDataSet>
      <sheetData sheetId="0">
        <row r="296">
          <cell r="Y296">
            <v>0</v>
          </cell>
        </row>
        <row r="297">
          <cell r="Y297">
            <v>58</v>
          </cell>
        </row>
        <row r="298">
          <cell r="Y298">
            <v>4</v>
          </cell>
        </row>
        <row r="299">
          <cell r="Y299">
            <v>1</v>
          </cell>
        </row>
      </sheetData>
      <sheetData sheetId="1">
        <row r="17">
          <cell r="Y17">
            <v>3</v>
          </cell>
        </row>
        <row r="18">
          <cell r="Y18">
            <v>2</v>
          </cell>
        </row>
        <row r="46">
          <cell r="Y46">
            <v>0</v>
          </cell>
        </row>
        <row r="47">
          <cell r="Y47">
            <v>1418000</v>
          </cell>
        </row>
        <row r="58">
          <cell r="Y58">
            <v>1</v>
          </cell>
        </row>
        <row r="59">
          <cell r="Y59">
            <v>1</v>
          </cell>
        </row>
      </sheetData>
      <sheetData sheetId="2">
        <row r="20">
          <cell r="Y20">
            <v>300</v>
          </cell>
        </row>
        <row r="21">
          <cell r="Y21">
            <v>0.8</v>
          </cell>
        </row>
        <row r="34">
          <cell r="Y34">
            <v>25000</v>
          </cell>
        </row>
        <row r="35">
          <cell r="Y35">
            <v>25000</v>
          </cell>
        </row>
        <row r="36">
          <cell r="Y36">
            <v>140</v>
          </cell>
        </row>
        <row r="37">
          <cell r="Y37">
            <v>1</v>
          </cell>
        </row>
        <row r="38">
          <cell r="Y38">
            <v>0.6</v>
          </cell>
        </row>
        <row r="39">
          <cell r="Y39">
            <v>0</v>
          </cell>
        </row>
        <row r="64">
          <cell r="Y64">
            <v>2</v>
          </cell>
        </row>
        <row r="65">
          <cell r="Y65">
            <v>0</v>
          </cell>
        </row>
        <row r="66">
          <cell r="Y66">
            <v>0.34</v>
          </cell>
        </row>
        <row r="69">
          <cell r="Y69">
            <v>0.96</v>
          </cell>
        </row>
        <row r="70">
          <cell r="Y70">
            <v>4</v>
          </cell>
        </row>
        <row r="71">
          <cell r="Y71">
            <v>1500</v>
          </cell>
        </row>
        <row r="72">
          <cell r="Y72">
            <v>1</v>
          </cell>
        </row>
        <row r="73">
          <cell r="Y73">
            <v>30</v>
          </cell>
        </row>
        <row r="74">
          <cell r="Y74">
            <v>1</v>
          </cell>
        </row>
        <row r="75">
          <cell r="Y75">
            <v>350</v>
          </cell>
        </row>
        <row r="76">
          <cell r="Y76">
            <v>200</v>
          </cell>
        </row>
        <row r="77">
          <cell r="Y77">
            <v>34</v>
          </cell>
        </row>
        <row r="78">
          <cell r="Y78">
            <v>1</v>
          </cell>
        </row>
      </sheetData>
      <sheetData sheetId="3">
        <row r="30">
          <cell r="Y30">
            <v>1</v>
          </cell>
        </row>
        <row r="61">
          <cell r="Y61">
            <v>50</v>
          </cell>
        </row>
        <row r="62">
          <cell r="Y62">
            <v>3</v>
          </cell>
        </row>
        <row r="63">
          <cell r="Y6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5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49" t="s">
        <v>25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2:21" ht="18.75" customHeight="1">
      <c r="B3" s="149" t="s">
        <v>26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2:21" ht="18.75" customHeight="1">
      <c r="B4" s="149" t="s">
        <v>103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150" t="s">
        <v>3</v>
      </c>
      <c r="F8" s="151"/>
      <c r="G8" s="151"/>
      <c r="H8" s="151"/>
      <c r="I8" s="151"/>
      <c r="J8" s="152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53" t="s">
        <v>23</v>
      </c>
      <c r="C9" s="156" t="s">
        <v>24</v>
      </c>
      <c r="D9" s="153" t="s">
        <v>0</v>
      </c>
      <c r="E9" s="158" t="s">
        <v>22</v>
      </c>
      <c r="F9" s="161" t="s">
        <v>4</v>
      </c>
      <c r="G9" s="161"/>
      <c r="H9" s="161" t="s">
        <v>5</v>
      </c>
      <c r="I9" s="161"/>
      <c r="J9" s="164"/>
      <c r="K9" s="21"/>
      <c r="L9" s="158" t="s">
        <v>6</v>
      </c>
      <c r="M9" s="164"/>
      <c r="N9" s="168" t="s">
        <v>15</v>
      </c>
      <c r="O9" s="169"/>
      <c r="P9" s="170"/>
      <c r="Q9" s="170"/>
      <c r="R9" s="171"/>
      <c r="S9" s="176" t="s">
        <v>7</v>
      </c>
      <c r="T9" s="161"/>
      <c r="U9" s="164"/>
    </row>
    <row r="10" spans="2:21" ht="15" customHeight="1">
      <c r="B10" s="154"/>
      <c r="C10" s="157"/>
      <c r="D10" s="154"/>
      <c r="E10" s="159"/>
      <c r="F10" s="162"/>
      <c r="G10" s="162"/>
      <c r="H10" s="162"/>
      <c r="I10" s="162"/>
      <c r="J10" s="165"/>
      <c r="K10" s="22"/>
      <c r="L10" s="159"/>
      <c r="M10" s="165"/>
      <c r="N10" s="172"/>
      <c r="O10" s="173"/>
      <c r="P10" s="174"/>
      <c r="Q10" s="174"/>
      <c r="R10" s="175"/>
      <c r="S10" s="177"/>
      <c r="T10" s="162"/>
      <c r="U10" s="165"/>
    </row>
    <row r="11" spans="2:21" ht="15" customHeight="1">
      <c r="B11" s="154"/>
      <c r="C11" s="157"/>
      <c r="D11" s="154"/>
      <c r="E11" s="159"/>
      <c r="F11" s="162"/>
      <c r="G11" s="162"/>
      <c r="H11" s="162" t="s">
        <v>8</v>
      </c>
      <c r="I11" s="179" t="s">
        <v>1</v>
      </c>
      <c r="J11" s="166" t="s">
        <v>9</v>
      </c>
      <c r="K11" s="23"/>
      <c r="L11" s="181" t="s">
        <v>10</v>
      </c>
      <c r="M11" s="183" t="s">
        <v>11</v>
      </c>
      <c r="N11" s="172"/>
      <c r="O11" s="173"/>
      <c r="P11" s="174"/>
      <c r="Q11" s="174"/>
      <c r="R11" s="175"/>
      <c r="S11" s="177"/>
      <c r="T11" s="162"/>
      <c r="U11" s="165"/>
    </row>
    <row r="12" spans="2:21" ht="37.5" customHeight="1" thickBot="1">
      <c r="B12" s="155"/>
      <c r="C12" s="157"/>
      <c r="D12" s="155"/>
      <c r="E12" s="160"/>
      <c r="F12" s="10" t="s">
        <v>12</v>
      </c>
      <c r="G12" s="10" t="s">
        <v>13</v>
      </c>
      <c r="H12" s="178"/>
      <c r="I12" s="180"/>
      <c r="J12" s="167"/>
      <c r="K12" s="24"/>
      <c r="L12" s="182"/>
      <c r="M12" s="184"/>
      <c r="N12" s="11" t="s">
        <v>19</v>
      </c>
      <c r="O12" s="12" t="s">
        <v>20</v>
      </c>
      <c r="P12" s="13" t="s">
        <v>21</v>
      </c>
      <c r="Q12" s="13" t="s">
        <v>17</v>
      </c>
      <c r="R12" s="14" t="s">
        <v>18</v>
      </c>
      <c r="S12" s="15" t="s">
        <v>14</v>
      </c>
      <c r="T12" s="10" t="s">
        <v>12</v>
      </c>
      <c r="U12" s="16" t="s">
        <v>13</v>
      </c>
    </row>
    <row r="13" spans="2:21" ht="29.25" customHeight="1">
      <c r="B13" s="191" t="s">
        <v>34</v>
      </c>
      <c r="C13" s="191" t="s">
        <v>33</v>
      </c>
      <c r="D13" s="188" t="s">
        <v>32</v>
      </c>
      <c r="E13" s="185" t="s">
        <v>31</v>
      </c>
      <c r="F13" s="116">
        <v>42005</v>
      </c>
      <c r="G13" s="116">
        <v>42369</v>
      </c>
      <c r="H13" s="50" t="s">
        <v>27</v>
      </c>
      <c r="I13" s="51">
        <f>+'[1]DIMENSIÓN 1'!Y296</f>
        <v>0</v>
      </c>
      <c r="J13" s="81">
        <v>0</v>
      </c>
      <c r="K13" s="74" t="e">
        <f>+J13/I13</f>
        <v>#DIV/0!</v>
      </c>
      <c r="L13" s="52">
        <f>DAYS360(F13,$C$8)/DAYS360(F13,G13)</f>
        <v>1</v>
      </c>
      <c r="M13" s="97" t="str">
        <f>IF(I13=0," -",IF(K13&gt;100%,100%,K13))</f>
        <v> -</v>
      </c>
      <c r="N13" s="100">
        <v>0</v>
      </c>
      <c r="O13" s="51">
        <v>0</v>
      </c>
      <c r="P13" s="51">
        <v>0</v>
      </c>
      <c r="Q13" s="52" t="str">
        <f>IF(N13=0," -",O13/N13)</f>
        <v> -</v>
      </c>
      <c r="R13" s="85" t="str">
        <f>IF(P13=0," -",IF(O13=0,100%,P13/O13))</f>
        <v> -</v>
      </c>
      <c r="S13" s="197" t="s">
        <v>93</v>
      </c>
      <c r="T13" s="144">
        <v>42005</v>
      </c>
      <c r="U13" s="143">
        <v>42369</v>
      </c>
    </row>
    <row r="14" spans="2:21" ht="29.25" customHeight="1">
      <c r="B14" s="192"/>
      <c r="C14" s="192"/>
      <c r="D14" s="189"/>
      <c r="E14" s="186"/>
      <c r="F14" s="114">
        <v>42005</v>
      </c>
      <c r="G14" s="114">
        <v>42369</v>
      </c>
      <c r="H14" s="9" t="s">
        <v>28</v>
      </c>
      <c r="I14" s="20">
        <f>+'[1]DIMENSIÓN 1'!Y297</f>
        <v>58</v>
      </c>
      <c r="J14" s="82">
        <v>10</v>
      </c>
      <c r="K14" s="75">
        <f aca="true" t="shared" si="0" ref="K14:K54">+J14/I14</f>
        <v>0.1724137931034483</v>
      </c>
      <c r="L14" s="17">
        <f aca="true" t="shared" si="1" ref="L14:L54">DAYS360(F14,$C$8)/DAYS360(F14,G14)</f>
        <v>1</v>
      </c>
      <c r="M14" s="98">
        <f>IF(I14=0," -",IF(K14&gt;100%,100%,K14))</f>
        <v>0.1724137931034483</v>
      </c>
      <c r="N14" s="101">
        <v>5249503</v>
      </c>
      <c r="O14" s="20">
        <v>4478850</v>
      </c>
      <c r="P14" s="20">
        <v>0</v>
      </c>
      <c r="Q14" s="17">
        <f>IF(N14=0," -",O14/N14)</f>
        <v>0.8531950548461444</v>
      </c>
      <c r="R14" s="95" t="str">
        <f>IF(P14=0," -",IF(O14=0,100%,P14/O14))</f>
        <v> -</v>
      </c>
      <c r="S14" s="147"/>
      <c r="T14" s="141"/>
      <c r="U14" s="138"/>
    </row>
    <row r="15" spans="2:21" ht="29.25" customHeight="1">
      <c r="B15" s="192"/>
      <c r="C15" s="192"/>
      <c r="D15" s="189"/>
      <c r="E15" s="186"/>
      <c r="F15" s="114">
        <v>42005</v>
      </c>
      <c r="G15" s="114">
        <v>42369</v>
      </c>
      <c r="H15" s="9" t="s">
        <v>29</v>
      </c>
      <c r="I15" s="20">
        <f>+'[1]DIMENSIÓN 1'!Y298</f>
        <v>4</v>
      </c>
      <c r="J15" s="82">
        <v>34</v>
      </c>
      <c r="K15" s="75">
        <f t="shared" si="0"/>
        <v>8.5</v>
      </c>
      <c r="L15" s="17">
        <f t="shared" si="1"/>
        <v>1</v>
      </c>
      <c r="M15" s="98">
        <f aca="true" t="shared" si="2" ref="M15:M54">IF(I15=0," -",IF(K15&gt;100%,100%,K15))</f>
        <v>1</v>
      </c>
      <c r="N15" s="101">
        <v>3210262</v>
      </c>
      <c r="O15" s="20">
        <v>3199006</v>
      </c>
      <c r="P15" s="20">
        <v>0</v>
      </c>
      <c r="Q15" s="17">
        <f aca="true" t="shared" si="3" ref="Q15:Q55">IF(N15=0," -",O15/N15)</f>
        <v>0.9964937441243114</v>
      </c>
      <c r="R15" s="95" t="str">
        <f aca="true" t="shared" si="4" ref="R15:R55">IF(P15=0," -",IF(O15=0,100%,P15/O15))</f>
        <v> -</v>
      </c>
      <c r="S15" s="147"/>
      <c r="T15" s="141"/>
      <c r="U15" s="138"/>
    </row>
    <row r="16" spans="2:21" ht="29.25" customHeight="1" thickBot="1">
      <c r="B16" s="193"/>
      <c r="C16" s="193"/>
      <c r="D16" s="190"/>
      <c r="E16" s="187"/>
      <c r="F16" s="117">
        <v>42005</v>
      </c>
      <c r="G16" s="117">
        <v>42369</v>
      </c>
      <c r="H16" s="53" t="s">
        <v>30</v>
      </c>
      <c r="I16" s="55">
        <f>+'[1]DIMENSIÓN 1'!Y299</f>
        <v>1</v>
      </c>
      <c r="J16" s="83">
        <v>0</v>
      </c>
      <c r="K16" s="80">
        <f t="shared" si="0"/>
        <v>0</v>
      </c>
      <c r="L16" s="54">
        <f t="shared" si="1"/>
        <v>1</v>
      </c>
      <c r="M16" s="109">
        <f t="shared" si="2"/>
        <v>0</v>
      </c>
      <c r="N16" s="102">
        <v>1134097</v>
      </c>
      <c r="O16" s="55">
        <v>0</v>
      </c>
      <c r="P16" s="55">
        <v>0</v>
      </c>
      <c r="Q16" s="17">
        <f t="shared" si="3"/>
        <v>0</v>
      </c>
      <c r="R16" s="95" t="str">
        <f t="shared" si="4"/>
        <v> -</v>
      </c>
      <c r="S16" s="198"/>
      <c r="T16" s="142"/>
      <c r="U16" s="139"/>
    </row>
    <row r="17" spans="2:21" ht="11.25" customHeight="1" thickBot="1">
      <c r="B17" s="25"/>
      <c r="C17" s="26"/>
      <c r="D17" s="26"/>
      <c r="E17" s="110"/>
      <c r="F17" s="111"/>
      <c r="G17" s="111"/>
      <c r="H17" s="112"/>
      <c r="I17" s="113"/>
      <c r="J17" s="113"/>
      <c r="K17" s="127"/>
      <c r="L17" s="128"/>
      <c r="M17" s="128"/>
      <c r="N17" s="113"/>
      <c r="O17" s="113"/>
      <c r="P17" s="113"/>
      <c r="Q17" s="29"/>
      <c r="R17" s="29"/>
      <c r="S17" s="32"/>
      <c r="T17" s="27"/>
      <c r="U17" s="33"/>
    </row>
    <row r="18" spans="2:21" ht="29.25" customHeight="1">
      <c r="B18" s="195" t="s">
        <v>45</v>
      </c>
      <c r="C18" s="195" t="s">
        <v>44</v>
      </c>
      <c r="D18" s="195" t="s">
        <v>47</v>
      </c>
      <c r="E18" s="185" t="s">
        <v>41</v>
      </c>
      <c r="F18" s="116">
        <v>42005</v>
      </c>
      <c r="G18" s="116">
        <v>42369</v>
      </c>
      <c r="H18" s="50" t="s">
        <v>35</v>
      </c>
      <c r="I18" s="51">
        <f>+'[1]DIMENSIÓN 2'!Y17</f>
        <v>3</v>
      </c>
      <c r="J18" s="81">
        <v>0</v>
      </c>
      <c r="K18" s="77">
        <f t="shared" si="0"/>
        <v>0</v>
      </c>
      <c r="L18" s="68">
        <f t="shared" si="1"/>
        <v>1</v>
      </c>
      <c r="M18" s="98">
        <f t="shared" si="2"/>
        <v>0</v>
      </c>
      <c r="N18" s="100">
        <v>1134097</v>
      </c>
      <c r="O18" s="51">
        <v>0</v>
      </c>
      <c r="P18" s="51">
        <v>0</v>
      </c>
      <c r="Q18" s="17">
        <f t="shared" si="3"/>
        <v>0</v>
      </c>
      <c r="R18" s="95" t="str">
        <f t="shared" si="4"/>
        <v> -</v>
      </c>
      <c r="S18" s="146" t="s">
        <v>96</v>
      </c>
      <c r="T18" s="140">
        <v>42005</v>
      </c>
      <c r="U18" s="137">
        <v>42369</v>
      </c>
    </row>
    <row r="19" spans="2:21" ht="42" customHeight="1" thickBot="1">
      <c r="B19" s="192"/>
      <c r="C19" s="192"/>
      <c r="D19" s="193"/>
      <c r="E19" s="187"/>
      <c r="F19" s="117">
        <v>42005</v>
      </c>
      <c r="G19" s="117">
        <v>42369</v>
      </c>
      <c r="H19" s="53" t="s">
        <v>36</v>
      </c>
      <c r="I19" s="55">
        <f>+'[1]DIMENSIÓN 2'!Y18</f>
        <v>2</v>
      </c>
      <c r="J19" s="83">
        <v>10</v>
      </c>
      <c r="K19" s="76">
        <f t="shared" si="0"/>
        <v>5</v>
      </c>
      <c r="L19" s="57">
        <f t="shared" si="1"/>
        <v>1</v>
      </c>
      <c r="M19" s="98">
        <f t="shared" si="2"/>
        <v>1</v>
      </c>
      <c r="N19" s="102">
        <v>40393291</v>
      </c>
      <c r="O19" s="55">
        <v>37275021</v>
      </c>
      <c r="P19" s="55">
        <v>0</v>
      </c>
      <c r="Q19" s="17">
        <f t="shared" si="3"/>
        <v>0.9228022792200814</v>
      </c>
      <c r="R19" s="95" t="str">
        <f t="shared" si="4"/>
        <v> -</v>
      </c>
      <c r="S19" s="198"/>
      <c r="T19" s="142"/>
      <c r="U19" s="139"/>
    </row>
    <row r="20" spans="2:21" ht="11.25" customHeight="1" thickBot="1">
      <c r="B20" s="192"/>
      <c r="C20" s="189"/>
      <c r="D20" s="42"/>
      <c r="E20" s="43"/>
      <c r="F20" s="44"/>
      <c r="G20" s="44"/>
      <c r="H20" s="45"/>
      <c r="I20" s="46"/>
      <c r="J20" s="46"/>
      <c r="K20" s="47"/>
      <c r="L20" s="48"/>
      <c r="M20" s="48"/>
      <c r="N20" s="48"/>
      <c r="O20" s="48"/>
      <c r="P20" s="48"/>
      <c r="Q20" s="48"/>
      <c r="R20" s="48"/>
      <c r="S20" s="45"/>
      <c r="T20" s="43"/>
      <c r="U20" s="49"/>
    </row>
    <row r="21" spans="2:21" ht="29.25" customHeight="1">
      <c r="B21" s="192"/>
      <c r="C21" s="192"/>
      <c r="D21" s="195" t="s">
        <v>46</v>
      </c>
      <c r="E21" s="185" t="s">
        <v>42</v>
      </c>
      <c r="F21" s="116">
        <v>42005</v>
      </c>
      <c r="G21" s="116">
        <v>42369</v>
      </c>
      <c r="H21" s="50" t="s">
        <v>37</v>
      </c>
      <c r="I21" s="51">
        <f>+'[1]DIMENSIÓN 2'!Y46</f>
        <v>0</v>
      </c>
      <c r="J21" s="131">
        <v>0.2</v>
      </c>
      <c r="K21" s="77" t="e">
        <f t="shared" si="0"/>
        <v>#DIV/0!</v>
      </c>
      <c r="L21" s="68">
        <f t="shared" si="1"/>
        <v>1</v>
      </c>
      <c r="M21" s="98" t="str">
        <f t="shared" si="2"/>
        <v> -</v>
      </c>
      <c r="N21" s="135">
        <v>934097</v>
      </c>
      <c r="O21" s="51">
        <v>927657</v>
      </c>
      <c r="P21" s="51">
        <v>0</v>
      </c>
      <c r="Q21" s="17">
        <f t="shared" si="3"/>
        <v>0.9931056410629732</v>
      </c>
      <c r="R21" s="95" t="str">
        <f t="shared" si="4"/>
        <v> -</v>
      </c>
      <c r="S21" s="146" t="s">
        <v>94</v>
      </c>
      <c r="T21" s="140">
        <v>42005</v>
      </c>
      <c r="U21" s="137">
        <v>42369</v>
      </c>
    </row>
    <row r="22" spans="2:21" ht="29.25" customHeight="1" thickBot="1">
      <c r="B22" s="192"/>
      <c r="C22" s="192"/>
      <c r="D22" s="192"/>
      <c r="E22" s="194"/>
      <c r="F22" s="115">
        <v>42005</v>
      </c>
      <c r="G22" s="115">
        <v>42369</v>
      </c>
      <c r="H22" s="18" t="s">
        <v>38</v>
      </c>
      <c r="I22" s="56">
        <f>+'[1]DIMENSIÓN 2'!Y47</f>
        <v>1418000</v>
      </c>
      <c r="J22" s="84">
        <v>2001558</v>
      </c>
      <c r="K22" s="76">
        <f t="shared" si="0"/>
        <v>1.4115359661495064</v>
      </c>
      <c r="L22" s="57">
        <f t="shared" si="1"/>
        <v>1</v>
      </c>
      <c r="M22" s="109">
        <f t="shared" si="2"/>
        <v>1</v>
      </c>
      <c r="N22" s="102">
        <v>4135048</v>
      </c>
      <c r="O22" s="55">
        <v>3954374</v>
      </c>
      <c r="P22" s="55">
        <v>0</v>
      </c>
      <c r="Q22" s="54">
        <f t="shared" si="3"/>
        <v>0.9563066740700471</v>
      </c>
      <c r="R22" s="86" t="str">
        <f t="shared" si="4"/>
        <v> -</v>
      </c>
      <c r="S22" s="198"/>
      <c r="T22" s="142"/>
      <c r="U22" s="139"/>
    </row>
    <row r="23" spans="2:21" ht="42.75" customHeight="1">
      <c r="B23" s="192"/>
      <c r="C23" s="192"/>
      <c r="D23" s="192"/>
      <c r="E23" s="185" t="s">
        <v>43</v>
      </c>
      <c r="F23" s="116">
        <v>42005</v>
      </c>
      <c r="G23" s="116">
        <v>42369</v>
      </c>
      <c r="H23" s="50" t="s">
        <v>39</v>
      </c>
      <c r="I23" s="52">
        <f>+'[1]DIMENSIÓN 2'!Y58</f>
        <v>1</v>
      </c>
      <c r="J23" s="85">
        <v>1</v>
      </c>
      <c r="K23" s="74">
        <f t="shared" si="0"/>
        <v>1</v>
      </c>
      <c r="L23" s="52">
        <f t="shared" si="1"/>
        <v>1</v>
      </c>
      <c r="M23" s="99">
        <f t="shared" si="2"/>
        <v>1</v>
      </c>
      <c r="N23" s="118">
        <v>11637790</v>
      </c>
      <c r="O23" s="119">
        <v>11277677</v>
      </c>
      <c r="P23" s="119">
        <v>0</v>
      </c>
      <c r="Q23" s="68">
        <f t="shared" si="3"/>
        <v>0.9690565820486535</v>
      </c>
      <c r="R23" s="120" t="str">
        <f t="shared" si="4"/>
        <v> -</v>
      </c>
      <c r="S23" s="197" t="s">
        <v>97</v>
      </c>
      <c r="T23" s="144">
        <v>42005</v>
      </c>
      <c r="U23" s="143">
        <v>42369</v>
      </c>
    </row>
    <row r="24" spans="2:21" ht="29.25" customHeight="1" thickBot="1">
      <c r="B24" s="193"/>
      <c r="C24" s="193"/>
      <c r="D24" s="193"/>
      <c r="E24" s="187"/>
      <c r="F24" s="117">
        <v>42005</v>
      </c>
      <c r="G24" s="117">
        <v>42369</v>
      </c>
      <c r="H24" s="53" t="s">
        <v>40</v>
      </c>
      <c r="I24" s="54">
        <f>+'[1]DIMENSIÓN 2'!Y59</f>
        <v>1</v>
      </c>
      <c r="J24" s="86">
        <v>1</v>
      </c>
      <c r="K24" s="76">
        <f t="shared" si="0"/>
        <v>1</v>
      </c>
      <c r="L24" s="57">
        <f t="shared" si="1"/>
        <v>1</v>
      </c>
      <c r="M24" s="98">
        <f t="shared" si="2"/>
        <v>1</v>
      </c>
      <c r="N24" s="102">
        <v>36176274</v>
      </c>
      <c r="O24" s="55">
        <v>26585594</v>
      </c>
      <c r="P24" s="55">
        <v>0</v>
      </c>
      <c r="Q24" s="17">
        <f t="shared" si="3"/>
        <v>0.7348903317129896</v>
      </c>
      <c r="R24" s="95" t="str">
        <f t="shared" si="4"/>
        <v> -</v>
      </c>
      <c r="S24" s="198"/>
      <c r="T24" s="142"/>
      <c r="U24" s="139"/>
    </row>
    <row r="25" spans="2:21" ht="11.25" customHeight="1" thickBot="1">
      <c r="B25" s="25"/>
      <c r="C25" s="26"/>
      <c r="D25" s="26"/>
      <c r="E25" s="26"/>
      <c r="F25" s="27"/>
      <c r="G25" s="27"/>
      <c r="H25" s="28"/>
      <c r="I25" s="29"/>
      <c r="J25" s="29"/>
      <c r="K25" s="30"/>
      <c r="L25" s="31"/>
      <c r="M25" s="31"/>
      <c r="N25" s="29"/>
      <c r="O25" s="29"/>
      <c r="P25" s="29"/>
      <c r="Q25" s="29"/>
      <c r="R25" s="29"/>
      <c r="S25" s="32"/>
      <c r="T25" s="27"/>
      <c r="U25" s="33"/>
    </row>
    <row r="26" spans="2:21" ht="29.25" customHeight="1">
      <c r="B26" s="195" t="s">
        <v>80</v>
      </c>
      <c r="C26" s="195" t="s">
        <v>78</v>
      </c>
      <c r="D26" s="195" t="s">
        <v>75</v>
      </c>
      <c r="E26" s="185" t="s">
        <v>104</v>
      </c>
      <c r="F26" s="116">
        <v>42005</v>
      </c>
      <c r="G26" s="116">
        <v>42369</v>
      </c>
      <c r="H26" s="50" t="s">
        <v>48</v>
      </c>
      <c r="I26" s="51">
        <f>+'[1]DIMENSIÓN 3'!Y20</f>
        <v>300</v>
      </c>
      <c r="J26" s="81">
        <v>13255</v>
      </c>
      <c r="K26" s="77">
        <f t="shared" si="0"/>
        <v>44.18333333333333</v>
      </c>
      <c r="L26" s="68">
        <f t="shared" si="1"/>
        <v>1</v>
      </c>
      <c r="M26" s="98">
        <f t="shared" si="2"/>
        <v>1</v>
      </c>
      <c r="N26" s="100">
        <v>7779371</v>
      </c>
      <c r="O26" s="51">
        <v>6518878</v>
      </c>
      <c r="P26" s="51">
        <v>0</v>
      </c>
      <c r="Q26" s="17">
        <f t="shared" si="3"/>
        <v>0.8379698050137987</v>
      </c>
      <c r="R26" s="95" t="str">
        <f t="shared" si="4"/>
        <v> -</v>
      </c>
      <c r="S26" s="146" t="s">
        <v>105</v>
      </c>
      <c r="T26" s="140">
        <v>42005</v>
      </c>
      <c r="U26" s="137">
        <v>42369</v>
      </c>
    </row>
    <row r="27" spans="2:21" ht="29.25" customHeight="1" thickBot="1">
      <c r="B27" s="192"/>
      <c r="C27" s="192"/>
      <c r="D27" s="193"/>
      <c r="E27" s="187"/>
      <c r="F27" s="117">
        <v>42005</v>
      </c>
      <c r="G27" s="117">
        <v>42369</v>
      </c>
      <c r="H27" s="53" t="s">
        <v>49</v>
      </c>
      <c r="I27" s="54">
        <f>+'[1]DIMENSIÓN 3'!Y21</f>
        <v>0.8</v>
      </c>
      <c r="J27" s="86">
        <v>0.65</v>
      </c>
      <c r="K27" s="76">
        <f t="shared" si="0"/>
        <v>0.8125</v>
      </c>
      <c r="L27" s="57">
        <f t="shared" si="1"/>
        <v>1</v>
      </c>
      <c r="M27" s="98">
        <f t="shared" si="2"/>
        <v>0.8125</v>
      </c>
      <c r="N27" s="102">
        <v>237572</v>
      </c>
      <c r="O27" s="55">
        <v>231453</v>
      </c>
      <c r="P27" s="55">
        <v>0</v>
      </c>
      <c r="Q27" s="17">
        <f t="shared" si="3"/>
        <v>0.9742435977303723</v>
      </c>
      <c r="R27" s="95" t="str">
        <f t="shared" si="4"/>
        <v> -</v>
      </c>
      <c r="S27" s="198"/>
      <c r="T27" s="142"/>
      <c r="U27" s="139"/>
    </row>
    <row r="28" spans="2:21" ht="11.25" customHeight="1" thickBot="1">
      <c r="B28" s="192"/>
      <c r="C28" s="189"/>
      <c r="D28" s="42"/>
      <c r="E28" s="43"/>
      <c r="F28" s="44"/>
      <c r="G28" s="44"/>
      <c r="H28" s="45"/>
      <c r="I28" s="46"/>
      <c r="J28" s="46"/>
      <c r="K28" s="47"/>
      <c r="L28" s="48"/>
      <c r="M28" s="48"/>
      <c r="N28" s="48"/>
      <c r="O28" s="48"/>
      <c r="P28" s="48"/>
      <c r="Q28" s="48"/>
      <c r="R28" s="48"/>
      <c r="S28" s="45"/>
      <c r="T28" s="43"/>
      <c r="U28" s="49"/>
    </row>
    <row r="29" spans="2:21" ht="56.25" customHeight="1" thickBot="1">
      <c r="B29" s="192"/>
      <c r="C29" s="192"/>
      <c r="D29" s="195" t="s">
        <v>76</v>
      </c>
      <c r="E29" s="87" t="s">
        <v>69</v>
      </c>
      <c r="F29" s="88">
        <v>42005</v>
      </c>
      <c r="G29" s="88">
        <v>42369</v>
      </c>
      <c r="H29" s="89" t="s">
        <v>50</v>
      </c>
      <c r="I29" s="90">
        <f>+'[1]DIMENSIÓN 3'!Y34</f>
        <v>25000</v>
      </c>
      <c r="J29" s="91">
        <v>54360</v>
      </c>
      <c r="K29" s="78">
        <f t="shared" si="0"/>
        <v>2.1744</v>
      </c>
      <c r="L29" s="60">
        <f t="shared" si="1"/>
        <v>1</v>
      </c>
      <c r="M29" s="109">
        <f t="shared" si="2"/>
        <v>1</v>
      </c>
      <c r="N29" s="136">
        <v>10510359</v>
      </c>
      <c r="O29" s="129">
        <v>10510359</v>
      </c>
      <c r="P29" s="65">
        <v>0</v>
      </c>
      <c r="Q29" s="54">
        <f t="shared" si="3"/>
        <v>1</v>
      </c>
      <c r="R29" s="86" t="str">
        <f t="shared" si="4"/>
        <v> -</v>
      </c>
      <c r="S29" s="105" t="s">
        <v>92</v>
      </c>
      <c r="T29" s="58">
        <v>42005</v>
      </c>
      <c r="U29" s="61">
        <v>42369</v>
      </c>
    </row>
    <row r="30" spans="2:21" ht="29.25" customHeight="1" thickBot="1">
      <c r="B30" s="192"/>
      <c r="C30" s="192"/>
      <c r="D30" s="192"/>
      <c r="E30" s="62" t="s">
        <v>70</v>
      </c>
      <c r="F30" s="63">
        <v>42005</v>
      </c>
      <c r="G30" s="63">
        <v>42369</v>
      </c>
      <c r="H30" s="64" t="s">
        <v>51</v>
      </c>
      <c r="I30" s="65">
        <f>+'[1]DIMENSIÓN 3'!Y35</f>
        <v>25000</v>
      </c>
      <c r="J30" s="92">
        <v>45130</v>
      </c>
      <c r="K30" s="79">
        <f t="shared" si="0"/>
        <v>1.8052</v>
      </c>
      <c r="L30" s="66">
        <f t="shared" si="1"/>
        <v>1</v>
      </c>
      <c r="M30" s="123">
        <f t="shared" si="2"/>
        <v>1</v>
      </c>
      <c r="N30" s="121">
        <v>2134097</v>
      </c>
      <c r="O30" s="122">
        <v>1627978</v>
      </c>
      <c r="P30" s="122">
        <v>0</v>
      </c>
      <c r="Q30" s="124">
        <f t="shared" si="3"/>
        <v>0.7628416140409737</v>
      </c>
      <c r="R30" s="125" t="str">
        <f t="shared" si="4"/>
        <v> -</v>
      </c>
      <c r="S30" s="106" t="s">
        <v>92</v>
      </c>
      <c r="T30" s="63">
        <v>42005</v>
      </c>
      <c r="U30" s="67">
        <v>42369</v>
      </c>
    </row>
    <row r="31" spans="2:21" ht="56.25" customHeight="1" thickBot="1">
      <c r="B31" s="192"/>
      <c r="C31" s="192"/>
      <c r="D31" s="192"/>
      <c r="E31" s="93" t="s">
        <v>71</v>
      </c>
      <c r="F31" s="58">
        <v>42005</v>
      </c>
      <c r="G31" s="58">
        <v>42369</v>
      </c>
      <c r="H31" s="19" t="s">
        <v>52</v>
      </c>
      <c r="I31" s="59">
        <f>+'[1]DIMENSIÓN 3'!Y36</f>
        <v>140</v>
      </c>
      <c r="J31" s="94">
        <v>140</v>
      </c>
      <c r="K31" s="78">
        <f t="shared" si="0"/>
        <v>1</v>
      </c>
      <c r="L31" s="60">
        <f t="shared" si="1"/>
        <v>1</v>
      </c>
      <c r="M31" s="104">
        <f t="shared" si="2"/>
        <v>1</v>
      </c>
      <c r="N31" s="107">
        <v>886934</v>
      </c>
      <c r="O31" s="65">
        <v>879998</v>
      </c>
      <c r="P31" s="65">
        <v>0</v>
      </c>
      <c r="Q31" s="66">
        <f t="shared" si="3"/>
        <v>0.9921798014282912</v>
      </c>
      <c r="R31" s="108" t="str">
        <f t="shared" si="4"/>
        <v> -</v>
      </c>
      <c r="S31" s="105" t="s">
        <v>92</v>
      </c>
      <c r="T31" s="58">
        <v>42005</v>
      </c>
      <c r="U31" s="61">
        <v>42369</v>
      </c>
    </row>
    <row r="32" spans="2:21" ht="29.25" customHeight="1">
      <c r="B32" s="192"/>
      <c r="C32" s="192"/>
      <c r="D32" s="192"/>
      <c r="E32" s="185" t="s">
        <v>72</v>
      </c>
      <c r="F32" s="116">
        <v>42005</v>
      </c>
      <c r="G32" s="116">
        <v>42369</v>
      </c>
      <c r="H32" s="50" t="s">
        <v>53</v>
      </c>
      <c r="I32" s="51">
        <f>+'[1]DIMENSIÓN 3'!Y37</f>
        <v>1</v>
      </c>
      <c r="J32" s="131">
        <v>0.7</v>
      </c>
      <c r="K32" s="74">
        <f t="shared" si="0"/>
        <v>0.7</v>
      </c>
      <c r="L32" s="52">
        <f t="shared" si="1"/>
        <v>1</v>
      </c>
      <c r="M32" s="99">
        <f t="shared" si="2"/>
        <v>0.7</v>
      </c>
      <c r="N32" s="118">
        <v>75037701</v>
      </c>
      <c r="O32" s="119">
        <v>72542214</v>
      </c>
      <c r="P32" s="119">
        <v>0</v>
      </c>
      <c r="Q32" s="68">
        <f t="shared" si="3"/>
        <v>0.966743557348592</v>
      </c>
      <c r="R32" s="120" t="str">
        <f t="shared" si="4"/>
        <v> -</v>
      </c>
      <c r="S32" s="197" t="s">
        <v>92</v>
      </c>
      <c r="T32" s="144">
        <v>42005</v>
      </c>
      <c r="U32" s="143">
        <v>42369</v>
      </c>
    </row>
    <row r="33" spans="2:21" ht="29.25" customHeight="1">
      <c r="B33" s="192"/>
      <c r="C33" s="192"/>
      <c r="D33" s="192"/>
      <c r="E33" s="186"/>
      <c r="F33" s="114">
        <v>42005</v>
      </c>
      <c r="G33" s="114">
        <v>42369</v>
      </c>
      <c r="H33" s="9" t="s">
        <v>54</v>
      </c>
      <c r="I33" s="17">
        <f>+'[1]DIMENSIÓN 3'!Y38</f>
        <v>0.6</v>
      </c>
      <c r="J33" s="95">
        <v>0.05</v>
      </c>
      <c r="K33" s="75">
        <f t="shared" si="0"/>
        <v>0.08333333333333334</v>
      </c>
      <c r="L33" s="17">
        <f t="shared" si="1"/>
        <v>1</v>
      </c>
      <c r="M33" s="98">
        <f t="shared" si="2"/>
        <v>0.08333333333333334</v>
      </c>
      <c r="N33" s="101">
        <v>57898624</v>
      </c>
      <c r="O33" s="20">
        <v>57892506</v>
      </c>
      <c r="P33" s="20">
        <v>0</v>
      </c>
      <c r="Q33" s="17">
        <f t="shared" si="3"/>
        <v>0.9998943325492502</v>
      </c>
      <c r="R33" s="95" t="str">
        <f t="shared" si="4"/>
        <v> -</v>
      </c>
      <c r="S33" s="147"/>
      <c r="T33" s="141"/>
      <c r="U33" s="138"/>
    </row>
    <row r="34" spans="2:21" ht="29.25" customHeight="1" thickBot="1">
      <c r="B34" s="192"/>
      <c r="C34" s="193"/>
      <c r="D34" s="193"/>
      <c r="E34" s="187"/>
      <c r="F34" s="117">
        <v>42005</v>
      </c>
      <c r="G34" s="117">
        <v>42369</v>
      </c>
      <c r="H34" s="53" t="s">
        <v>55</v>
      </c>
      <c r="I34" s="55">
        <f>+'[1]DIMENSIÓN 3'!Y39</f>
        <v>0</v>
      </c>
      <c r="J34" s="83">
        <v>0</v>
      </c>
      <c r="K34" s="76" t="e">
        <f t="shared" si="0"/>
        <v>#DIV/0!</v>
      </c>
      <c r="L34" s="57">
        <f t="shared" si="1"/>
        <v>1</v>
      </c>
      <c r="M34" s="98" t="str">
        <f t="shared" si="2"/>
        <v> -</v>
      </c>
      <c r="N34" s="102">
        <v>0</v>
      </c>
      <c r="O34" s="55">
        <v>0</v>
      </c>
      <c r="P34" s="55">
        <v>0</v>
      </c>
      <c r="Q34" s="17" t="str">
        <f t="shared" si="3"/>
        <v> -</v>
      </c>
      <c r="R34" s="95" t="str">
        <f t="shared" si="4"/>
        <v> -</v>
      </c>
      <c r="S34" s="198"/>
      <c r="T34" s="142"/>
      <c r="U34" s="139"/>
    </row>
    <row r="35" spans="2:21" ht="11.25" customHeight="1" thickBot="1">
      <c r="B35" s="189"/>
      <c r="C35" s="34"/>
      <c r="D35" s="35"/>
      <c r="E35" s="35"/>
      <c r="F35" s="36"/>
      <c r="G35" s="36"/>
      <c r="H35" s="37"/>
      <c r="I35" s="38"/>
      <c r="J35" s="38"/>
      <c r="K35" s="39"/>
      <c r="L35" s="40"/>
      <c r="M35" s="40"/>
      <c r="N35" s="38"/>
      <c r="O35" s="38"/>
      <c r="P35" s="38"/>
      <c r="Q35" s="38"/>
      <c r="R35" s="38"/>
      <c r="S35" s="37"/>
      <c r="T35" s="36"/>
      <c r="U35" s="41"/>
    </row>
    <row r="36" spans="2:21" ht="42.75" customHeight="1">
      <c r="B36" s="192"/>
      <c r="C36" s="195" t="s">
        <v>79</v>
      </c>
      <c r="D36" s="195" t="s">
        <v>77</v>
      </c>
      <c r="E36" s="185" t="s">
        <v>73</v>
      </c>
      <c r="F36" s="116">
        <v>42005</v>
      </c>
      <c r="G36" s="116">
        <v>42369</v>
      </c>
      <c r="H36" s="50" t="s">
        <v>56</v>
      </c>
      <c r="I36" s="51">
        <f>+'[1]DIMENSIÓN 3'!Y64</f>
        <v>2</v>
      </c>
      <c r="J36" s="81">
        <v>1</v>
      </c>
      <c r="K36" s="77">
        <f t="shared" si="0"/>
        <v>0.5</v>
      </c>
      <c r="L36" s="68">
        <f t="shared" si="1"/>
        <v>1</v>
      </c>
      <c r="M36" s="98">
        <f t="shared" si="2"/>
        <v>0.5</v>
      </c>
      <c r="N36" s="100">
        <v>334097</v>
      </c>
      <c r="O36" s="51">
        <v>213608</v>
      </c>
      <c r="P36" s="51">
        <v>0</v>
      </c>
      <c r="Q36" s="17">
        <f t="shared" si="3"/>
        <v>0.6393592280086322</v>
      </c>
      <c r="R36" s="95" t="str">
        <f t="shared" si="4"/>
        <v> -</v>
      </c>
      <c r="S36" s="146" t="s">
        <v>95</v>
      </c>
      <c r="T36" s="140">
        <v>42005</v>
      </c>
      <c r="U36" s="137">
        <v>42369</v>
      </c>
    </row>
    <row r="37" spans="2:21" ht="29.25" customHeight="1">
      <c r="B37" s="192"/>
      <c r="C37" s="192"/>
      <c r="D37" s="192"/>
      <c r="E37" s="186"/>
      <c r="F37" s="114">
        <v>42005</v>
      </c>
      <c r="G37" s="114">
        <v>42369</v>
      </c>
      <c r="H37" s="9" t="s">
        <v>57</v>
      </c>
      <c r="I37" s="20">
        <f>+'[1]DIMENSIÓN 3'!Y65</f>
        <v>0</v>
      </c>
      <c r="J37" s="82">
        <v>0</v>
      </c>
      <c r="K37" s="75" t="e">
        <f t="shared" si="0"/>
        <v>#DIV/0!</v>
      </c>
      <c r="L37" s="17">
        <f t="shared" si="1"/>
        <v>1</v>
      </c>
      <c r="M37" s="98" t="str">
        <f t="shared" si="2"/>
        <v> -</v>
      </c>
      <c r="N37" s="101">
        <v>0</v>
      </c>
      <c r="O37" s="20">
        <v>0</v>
      </c>
      <c r="P37" s="20">
        <v>0</v>
      </c>
      <c r="Q37" s="17" t="str">
        <f t="shared" si="3"/>
        <v> -</v>
      </c>
      <c r="R37" s="95" t="str">
        <f t="shared" si="4"/>
        <v> -</v>
      </c>
      <c r="S37" s="147"/>
      <c r="T37" s="141"/>
      <c r="U37" s="138"/>
    </row>
    <row r="38" spans="2:21" ht="29.25" customHeight="1" thickBot="1">
      <c r="B38" s="192"/>
      <c r="C38" s="192"/>
      <c r="D38" s="192"/>
      <c r="E38" s="194"/>
      <c r="F38" s="115">
        <v>42005</v>
      </c>
      <c r="G38" s="115">
        <v>42369</v>
      </c>
      <c r="H38" s="18" t="s">
        <v>58</v>
      </c>
      <c r="I38" s="57">
        <f>+'[1]DIMENSIÓN 3'!Y66</f>
        <v>0.34</v>
      </c>
      <c r="J38" s="96">
        <v>0</v>
      </c>
      <c r="K38" s="76">
        <f t="shared" si="0"/>
        <v>0</v>
      </c>
      <c r="L38" s="57">
        <f t="shared" si="1"/>
        <v>1</v>
      </c>
      <c r="M38" s="109">
        <f t="shared" si="2"/>
        <v>0</v>
      </c>
      <c r="N38" s="102">
        <v>134097</v>
      </c>
      <c r="O38" s="55">
        <v>0</v>
      </c>
      <c r="P38" s="55">
        <v>0</v>
      </c>
      <c r="Q38" s="54">
        <f t="shared" si="3"/>
        <v>0</v>
      </c>
      <c r="R38" s="86" t="str">
        <f t="shared" si="4"/>
        <v> -</v>
      </c>
      <c r="S38" s="198"/>
      <c r="T38" s="142"/>
      <c r="U38" s="139"/>
    </row>
    <row r="39" spans="2:21" ht="29.25" customHeight="1">
      <c r="B39" s="192"/>
      <c r="C39" s="192"/>
      <c r="D39" s="192"/>
      <c r="E39" s="185" t="s">
        <v>74</v>
      </c>
      <c r="F39" s="116">
        <v>42005</v>
      </c>
      <c r="G39" s="116">
        <v>42369</v>
      </c>
      <c r="H39" s="50" t="s">
        <v>59</v>
      </c>
      <c r="I39" s="52">
        <f>+'[1]DIMENSIÓN 3'!Y69</f>
        <v>0.96</v>
      </c>
      <c r="J39" s="85">
        <v>0.99</v>
      </c>
      <c r="K39" s="74">
        <f t="shared" si="0"/>
        <v>1.03125</v>
      </c>
      <c r="L39" s="52">
        <f t="shared" si="1"/>
        <v>1</v>
      </c>
      <c r="M39" s="99">
        <f t="shared" si="2"/>
        <v>1</v>
      </c>
      <c r="N39" s="133">
        <v>17474838</v>
      </c>
      <c r="O39" s="134">
        <v>17474838</v>
      </c>
      <c r="P39" s="119">
        <v>0</v>
      </c>
      <c r="Q39" s="68">
        <f t="shared" si="3"/>
        <v>1</v>
      </c>
      <c r="R39" s="120" t="str">
        <f t="shared" si="4"/>
        <v> -</v>
      </c>
      <c r="S39" s="197" t="s">
        <v>100</v>
      </c>
      <c r="T39" s="144">
        <v>42005</v>
      </c>
      <c r="U39" s="143">
        <v>42369</v>
      </c>
    </row>
    <row r="40" spans="2:21" ht="29.25" customHeight="1">
      <c r="B40" s="192"/>
      <c r="C40" s="192"/>
      <c r="D40" s="192"/>
      <c r="E40" s="186"/>
      <c r="F40" s="114">
        <v>42005</v>
      </c>
      <c r="G40" s="114">
        <v>42369</v>
      </c>
      <c r="H40" s="9" t="s">
        <v>60</v>
      </c>
      <c r="I40" s="20">
        <f>+'[1]DIMENSIÓN 3'!Y70</f>
        <v>4</v>
      </c>
      <c r="J40" s="82">
        <v>29</v>
      </c>
      <c r="K40" s="75">
        <f t="shared" si="0"/>
        <v>7.25</v>
      </c>
      <c r="L40" s="17">
        <f t="shared" si="1"/>
        <v>1</v>
      </c>
      <c r="M40" s="98">
        <f t="shared" si="2"/>
        <v>1</v>
      </c>
      <c r="N40" s="130">
        <v>7758742</v>
      </c>
      <c r="O40" s="132">
        <v>5613459</v>
      </c>
      <c r="P40" s="20">
        <v>0</v>
      </c>
      <c r="Q40" s="17">
        <f t="shared" si="3"/>
        <v>0.7235011809904235</v>
      </c>
      <c r="R40" s="95" t="str">
        <f t="shared" si="4"/>
        <v> -</v>
      </c>
      <c r="S40" s="147"/>
      <c r="T40" s="141"/>
      <c r="U40" s="138"/>
    </row>
    <row r="41" spans="2:21" ht="29.25" customHeight="1">
      <c r="B41" s="192"/>
      <c r="C41" s="192"/>
      <c r="D41" s="192"/>
      <c r="E41" s="186"/>
      <c r="F41" s="114">
        <v>42005</v>
      </c>
      <c r="G41" s="114">
        <v>42369</v>
      </c>
      <c r="H41" s="9" t="s">
        <v>61</v>
      </c>
      <c r="I41" s="20">
        <f>+'[1]DIMENSIÓN 3'!Y71</f>
        <v>1500</v>
      </c>
      <c r="J41" s="82">
        <v>1094</v>
      </c>
      <c r="K41" s="75">
        <f t="shared" si="0"/>
        <v>0.7293333333333333</v>
      </c>
      <c r="L41" s="17">
        <f t="shared" si="1"/>
        <v>1</v>
      </c>
      <c r="M41" s="98">
        <f t="shared" si="2"/>
        <v>0.7293333333333333</v>
      </c>
      <c r="N41" s="130">
        <v>6519666</v>
      </c>
      <c r="O41" s="132">
        <v>4460962</v>
      </c>
      <c r="P41" s="20">
        <v>0</v>
      </c>
      <c r="Q41" s="17">
        <f t="shared" si="3"/>
        <v>0.684231676898786</v>
      </c>
      <c r="R41" s="95" t="str">
        <f t="shared" si="4"/>
        <v> -</v>
      </c>
      <c r="S41" s="147"/>
      <c r="T41" s="141"/>
      <c r="U41" s="138"/>
    </row>
    <row r="42" spans="2:21" ht="29.25" customHeight="1">
      <c r="B42" s="192"/>
      <c r="C42" s="192"/>
      <c r="D42" s="192"/>
      <c r="E42" s="186"/>
      <c r="F42" s="114">
        <v>42005</v>
      </c>
      <c r="G42" s="114">
        <v>42369</v>
      </c>
      <c r="H42" s="9" t="s">
        <v>62</v>
      </c>
      <c r="I42" s="20">
        <f>+'[1]DIMENSIÓN 3'!Y72</f>
        <v>1</v>
      </c>
      <c r="J42" s="82">
        <v>7</v>
      </c>
      <c r="K42" s="75">
        <f t="shared" si="0"/>
        <v>7</v>
      </c>
      <c r="L42" s="17">
        <f t="shared" si="1"/>
        <v>1</v>
      </c>
      <c r="M42" s="98">
        <f t="shared" si="2"/>
        <v>1</v>
      </c>
      <c r="N42" s="130">
        <v>7318689</v>
      </c>
      <c r="O42" s="132">
        <v>5313564</v>
      </c>
      <c r="P42" s="20">
        <v>0</v>
      </c>
      <c r="Q42" s="17">
        <f t="shared" si="3"/>
        <v>0.7260267515124635</v>
      </c>
      <c r="R42" s="95" t="str">
        <f t="shared" si="4"/>
        <v> -</v>
      </c>
      <c r="S42" s="147"/>
      <c r="T42" s="141"/>
      <c r="U42" s="138"/>
    </row>
    <row r="43" spans="2:21" ht="29.25" customHeight="1">
      <c r="B43" s="192"/>
      <c r="C43" s="192"/>
      <c r="D43" s="192"/>
      <c r="E43" s="186"/>
      <c r="F43" s="114">
        <v>42005</v>
      </c>
      <c r="G43" s="114">
        <v>42369</v>
      </c>
      <c r="H43" s="9" t="s">
        <v>63</v>
      </c>
      <c r="I43" s="20">
        <f>+'[1]DIMENSIÓN 3'!Y73</f>
        <v>30</v>
      </c>
      <c r="J43" s="82">
        <v>24</v>
      </c>
      <c r="K43" s="75">
        <f t="shared" si="0"/>
        <v>0.8</v>
      </c>
      <c r="L43" s="17">
        <f t="shared" si="1"/>
        <v>1</v>
      </c>
      <c r="M43" s="98">
        <f t="shared" si="2"/>
        <v>0.8</v>
      </c>
      <c r="N43" s="130">
        <v>819138</v>
      </c>
      <c r="O43" s="132">
        <v>819138</v>
      </c>
      <c r="P43" s="20">
        <v>0</v>
      </c>
      <c r="Q43" s="17">
        <f t="shared" si="3"/>
        <v>1</v>
      </c>
      <c r="R43" s="95" t="str">
        <f t="shared" si="4"/>
        <v> -</v>
      </c>
      <c r="S43" s="147" t="s">
        <v>99</v>
      </c>
      <c r="T43" s="141">
        <v>42005</v>
      </c>
      <c r="U43" s="138">
        <v>42369</v>
      </c>
    </row>
    <row r="44" spans="2:21" ht="29.25" customHeight="1">
      <c r="B44" s="192"/>
      <c r="C44" s="192"/>
      <c r="D44" s="192"/>
      <c r="E44" s="186"/>
      <c r="F44" s="114">
        <v>42005</v>
      </c>
      <c r="G44" s="114">
        <v>42369</v>
      </c>
      <c r="H44" s="9" t="s">
        <v>64</v>
      </c>
      <c r="I44" s="20">
        <f>+'[1]DIMENSIÓN 3'!Y74</f>
        <v>1</v>
      </c>
      <c r="J44" s="82">
        <v>0</v>
      </c>
      <c r="K44" s="75">
        <f t="shared" si="0"/>
        <v>0</v>
      </c>
      <c r="L44" s="17">
        <f t="shared" si="1"/>
        <v>1</v>
      </c>
      <c r="M44" s="98">
        <f t="shared" si="2"/>
        <v>0</v>
      </c>
      <c r="N44" s="130">
        <v>500000</v>
      </c>
      <c r="O44" s="132">
        <v>26862</v>
      </c>
      <c r="P44" s="20">
        <v>0</v>
      </c>
      <c r="Q44" s="17">
        <f t="shared" si="3"/>
        <v>0.053724</v>
      </c>
      <c r="R44" s="95" t="str">
        <f t="shared" si="4"/>
        <v> -</v>
      </c>
      <c r="S44" s="147"/>
      <c r="T44" s="141"/>
      <c r="U44" s="138"/>
    </row>
    <row r="45" spans="2:21" ht="29.25" customHeight="1">
      <c r="B45" s="192"/>
      <c r="C45" s="192"/>
      <c r="D45" s="192"/>
      <c r="E45" s="186"/>
      <c r="F45" s="114">
        <v>42005</v>
      </c>
      <c r="G45" s="114">
        <v>42369</v>
      </c>
      <c r="H45" s="9" t="s">
        <v>65</v>
      </c>
      <c r="I45" s="20">
        <f>+'[1]DIMENSIÓN 3'!Y75</f>
        <v>350</v>
      </c>
      <c r="J45" s="82">
        <v>0</v>
      </c>
      <c r="K45" s="75">
        <f t="shared" si="0"/>
        <v>0</v>
      </c>
      <c r="L45" s="17">
        <f t="shared" si="1"/>
        <v>1</v>
      </c>
      <c r="M45" s="98">
        <f t="shared" si="2"/>
        <v>0</v>
      </c>
      <c r="N45" s="130">
        <v>234097</v>
      </c>
      <c r="O45" s="132">
        <v>0</v>
      </c>
      <c r="P45" s="20">
        <v>0</v>
      </c>
      <c r="Q45" s="17">
        <f t="shared" si="3"/>
        <v>0</v>
      </c>
      <c r="R45" s="95" t="str">
        <f t="shared" si="4"/>
        <v> -</v>
      </c>
      <c r="S45" s="147"/>
      <c r="T45" s="141"/>
      <c r="U45" s="138"/>
    </row>
    <row r="46" spans="2:21" ht="29.25" customHeight="1">
      <c r="B46" s="192"/>
      <c r="C46" s="192"/>
      <c r="D46" s="192"/>
      <c r="E46" s="186"/>
      <c r="F46" s="114">
        <v>42005</v>
      </c>
      <c r="G46" s="114">
        <v>42369</v>
      </c>
      <c r="H46" s="9" t="s">
        <v>66</v>
      </c>
      <c r="I46" s="20">
        <f>+'[1]DIMENSIÓN 3'!Y76</f>
        <v>200</v>
      </c>
      <c r="J46" s="82">
        <v>600</v>
      </c>
      <c r="K46" s="75">
        <f t="shared" si="0"/>
        <v>3</v>
      </c>
      <c r="L46" s="17">
        <f t="shared" si="1"/>
        <v>1</v>
      </c>
      <c r="M46" s="98">
        <f t="shared" si="2"/>
        <v>1</v>
      </c>
      <c r="N46" s="130">
        <v>225341</v>
      </c>
      <c r="O46" s="132">
        <v>191243</v>
      </c>
      <c r="P46" s="20">
        <v>0</v>
      </c>
      <c r="Q46" s="17">
        <f t="shared" si="3"/>
        <v>0.8486826631638272</v>
      </c>
      <c r="R46" s="95" t="str">
        <f t="shared" si="4"/>
        <v> -</v>
      </c>
      <c r="S46" s="147" t="s">
        <v>98</v>
      </c>
      <c r="T46" s="141">
        <v>42005</v>
      </c>
      <c r="U46" s="138">
        <v>42369</v>
      </c>
    </row>
    <row r="47" spans="2:21" ht="29.25" customHeight="1">
      <c r="B47" s="192"/>
      <c r="C47" s="192"/>
      <c r="D47" s="192"/>
      <c r="E47" s="186"/>
      <c r="F47" s="114">
        <v>42005</v>
      </c>
      <c r="G47" s="114">
        <v>42369</v>
      </c>
      <c r="H47" s="9" t="s">
        <v>67</v>
      </c>
      <c r="I47" s="20">
        <f>+'[1]DIMENSIÓN 3'!Y77</f>
        <v>34</v>
      </c>
      <c r="J47" s="82">
        <v>520</v>
      </c>
      <c r="K47" s="75">
        <f t="shared" si="0"/>
        <v>15.294117647058824</v>
      </c>
      <c r="L47" s="17">
        <f t="shared" si="1"/>
        <v>1</v>
      </c>
      <c r="M47" s="98">
        <f t="shared" si="2"/>
        <v>1</v>
      </c>
      <c r="N47" s="130">
        <v>798227</v>
      </c>
      <c r="O47" s="132">
        <v>798227</v>
      </c>
      <c r="P47" s="20">
        <v>0</v>
      </c>
      <c r="Q47" s="17">
        <f t="shared" si="3"/>
        <v>1</v>
      </c>
      <c r="R47" s="95" t="str">
        <f t="shared" si="4"/>
        <v> -</v>
      </c>
      <c r="S47" s="147"/>
      <c r="T47" s="141"/>
      <c r="U47" s="138"/>
    </row>
    <row r="48" spans="2:21" ht="42" customHeight="1" thickBot="1">
      <c r="B48" s="193"/>
      <c r="C48" s="193"/>
      <c r="D48" s="193"/>
      <c r="E48" s="187"/>
      <c r="F48" s="117">
        <v>42005</v>
      </c>
      <c r="G48" s="117">
        <v>42369</v>
      </c>
      <c r="H48" s="53" t="s">
        <v>68</v>
      </c>
      <c r="I48" s="17">
        <f>+'[1]DIMENSIÓN 3'!Y78</f>
        <v>1</v>
      </c>
      <c r="J48" s="86">
        <v>1</v>
      </c>
      <c r="K48" s="76">
        <f t="shared" si="0"/>
        <v>1</v>
      </c>
      <c r="L48" s="57">
        <f t="shared" si="1"/>
        <v>1</v>
      </c>
      <c r="M48" s="98">
        <f t="shared" si="2"/>
        <v>1</v>
      </c>
      <c r="N48" s="101">
        <v>0</v>
      </c>
      <c r="O48" s="55">
        <v>0</v>
      </c>
      <c r="P48" s="55">
        <v>0</v>
      </c>
      <c r="Q48" s="17" t="str">
        <f t="shared" si="3"/>
        <v> -</v>
      </c>
      <c r="R48" s="95" t="str">
        <f t="shared" si="4"/>
        <v> -</v>
      </c>
      <c r="S48" s="198"/>
      <c r="T48" s="142"/>
      <c r="U48" s="139"/>
    </row>
    <row r="49" spans="2:21" ht="11.25" customHeight="1" thickBot="1">
      <c r="B49" s="25"/>
      <c r="C49" s="26"/>
      <c r="D49" s="26"/>
      <c r="E49" s="26"/>
      <c r="F49" s="27"/>
      <c r="G49" s="27"/>
      <c r="H49" s="28"/>
      <c r="I49" s="29"/>
      <c r="J49" s="29"/>
      <c r="K49" s="30"/>
      <c r="L49" s="31"/>
      <c r="M49" s="31"/>
      <c r="N49" s="29"/>
      <c r="O49" s="29"/>
      <c r="P49" s="29"/>
      <c r="Q49" s="29"/>
      <c r="R49" s="29"/>
      <c r="S49" s="32"/>
      <c r="T49" s="27"/>
      <c r="U49" s="33"/>
    </row>
    <row r="50" spans="2:21" ht="58.5" customHeight="1" thickBot="1">
      <c r="B50" s="195" t="s">
        <v>91</v>
      </c>
      <c r="C50" s="69" t="s">
        <v>87</v>
      </c>
      <c r="D50" s="69" t="s">
        <v>88</v>
      </c>
      <c r="E50" s="62" t="s">
        <v>86</v>
      </c>
      <c r="F50" s="63">
        <v>42005</v>
      </c>
      <c r="G50" s="63">
        <v>42369</v>
      </c>
      <c r="H50" s="64" t="s">
        <v>81</v>
      </c>
      <c r="I50" s="65">
        <f>+'[1]DIMENSIÓN 4'!Y30</f>
        <v>1</v>
      </c>
      <c r="J50" s="92">
        <v>0</v>
      </c>
      <c r="K50" s="78">
        <f t="shared" si="0"/>
        <v>0</v>
      </c>
      <c r="L50" s="60">
        <f t="shared" si="1"/>
        <v>1</v>
      </c>
      <c r="M50" s="98">
        <f t="shared" si="2"/>
        <v>0</v>
      </c>
      <c r="N50" s="107">
        <v>0</v>
      </c>
      <c r="O50" s="65">
        <v>0</v>
      </c>
      <c r="P50" s="65">
        <v>0</v>
      </c>
      <c r="Q50" s="17" t="str">
        <f t="shared" si="3"/>
        <v> -</v>
      </c>
      <c r="R50" s="95" t="str">
        <f t="shared" si="4"/>
        <v> -</v>
      </c>
      <c r="S50" s="105" t="s">
        <v>101</v>
      </c>
      <c r="T50" s="58">
        <v>42005</v>
      </c>
      <c r="U50" s="61">
        <v>42369</v>
      </c>
    </row>
    <row r="51" spans="2:21" ht="11.25" customHeight="1" thickBot="1">
      <c r="B51" s="189"/>
      <c r="C51" s="34"/>
      <c r="D51" s="35"/>
      <c r="E51" s="35"/>
      <c r="F51" s="36"/>
      <c r="G51" s="36"/>
      <c r="H51" s="37"/>
      <c r="I51" s="38"/>
      <c r="J51" s="38"/>
      <c r="K51" s="39"/>
      <c r="L51" s="40"/>
      <c r="M51" s="40"/>
      <c r="N51" s="38"/>
      <c r="O51" s="38"/>
      <c r="P51" s="38"/>
      <c r="Q51" s="38"/>
      <c r="R51" s="38"/>
      <c r="S51" s="37"/>
      <c r="T51" s="36"/>
      <c r="U51" s="41"/>
    </row>
    <row r="52" spans="2:21" ht="29.25" customHeight="1">
      <c r="B52" s="192"/>
      <c r="C52" s="195" t="s">
        <v>90</v>
      </c>
      <c r="D52" s="195" t="s">
        <v>89</v>
      </c>
      <c r="E52" s="185" t="s">
        <v>85</v>
      </c>
      <c r="F52" s="116">
        <v>42005</v>
      </c>
      <c r="G52" s="116">
        <v>42369</v>
      </c>
      <c r="H52" s="50" t="s">
        <v>82</v>
      </c>
      <c r="I52" s="51">
        <f>+'[1]DIMENSIÓN 4'!Y61</f>
        <v>50</v>
      </c>
      <c r="J52" s="81">
        <v>164</v>
      </c>
      <c r="K52" s="77">
        <f t="shared" si="0"/>
        <v>3.28</v>
      </c>
      <c r="L52" s="68">
        <f t="shared" si="1"/>
        <v>1</v>
      </c>
      <c r="M52" s="98">
        <f t="shared" si="2"/>
        <v>1</v>
      </c>
      <c r="N52" s="100">
        <v>42790345</v>
      </c>
      <c r="O52" s="51">
        <v>36054999</v>
      </c>
      <c r="P52" s="51">
        <v>0</v>
      </c>
      <c r="Q52" s="17">
        <f t="shared" si="3"/>
        <v>0.8425965950963938</v>
      </c>
      <c r="R52" s="95" t="str">
        <f t="shared" si="4"/>
        <v> -</v>
      </c>
      <c r="S52" s="146" t="s">
        <v>102</v>
      </c>
      <c r="T52" s="140">
        <v>42005</v>
      </c>
      <c r="U52" s="137">
        <v>42369</v>
      </c>
    </row>
    <row r="53" spans="2:21" ht="29.25" customHeight="1">
      <c r="B53" s="192"/>
      <c r="C53" s="192"/>
      <c r="D53" s="192"/>
      <c r="E53" s="186"/>
      <c r="F53" s="114">
        <v>42005</v>
      </c>
      <c r="G53" s="114">
        <v>42369</v>
      </c>
      <c r="H53" s="9" t="s">
        <v>83</v>
      </c>
      <c r="I53" s="20">
        <f>+'[1]DIMENSIÓN 4'!Y62</f>
        <v>3</v>
      </c>
      <c r="J53" s="82">
        <v>3</v>
      </c>
      <c r="K53" s="75">
        <f t="shared" si="0"/>
        <v>1</v>
      </c>
      <c r="L53" s="17">
        <f t="shared" si="1"/>
        <v>1</v>
      </c>
      <c r="M53" s="98">
        <f t="shared" si="2"/>
        <v>1</v>
      </c>
      <c r="N53" s="101">
        <v>1134097</v>
      </c>
      <c r="O53" s="20">
        <v>1127978</v>
      </c>
      <c r="P53" s="20">
        <v>0</v>
      </c>
      <c r="Q53" s="17">
        <f t="shared" si="3"/>
        <v>0.9946045179556952</v>
      </c>
      <c r="R53" s="95" t="str">
        <f t="shared" si="4"/>
        <v> -</v>
      </c>
      <c r="S53" s="147"/>
      <c r="T53" s="141"/>
      <c r="U53" s="138"/>
    </row>
    <row r="54" spans="2:21" ht="42.75" customHeight="1" thickBot="1">
      <c r="B54" s="196"/>
      <c r="C54" s="196"/>
      <c r="D54" s="196"/>
      <c r="E54" s="187"/>
      <c r="F54" s="117">
        <v>42005</v>
      </c>
      <c r="G54" s="117">
        <v>42369</v>
      </c>
      <c r="H54" s="53" t="s">
        <v>84</v>
      </c>
      <c r="I54" s="54">
        <f>+'[1]DIMENSIÓN 4'!Y63</f>
        <v>1</v>
      </c>
      <c r="J54" s="86">
        <v>1</v>
      </c>
      <c r="K54" s="80">
        <f t="shared" si="0"/>
        <v>1</v>
      </c>
      <c r="L54" s="57">
        <f t="shared" si="1"/>
        <v>1</v>
      </c>
      <c r="M54" s="98">
        <f t="shared" si="2"/>
        <v>1</v>
      </c>
      <c r="N54" s="103">
        <v>0</v>
      </c>
      <c r="O54" s="56">
        <v>0</v>
      </c>
      <c r="P54" s="56">
        <v>0</v>
      </c>
      <c r="Q54" s="17" t="str">
        <f t="shared" si="3"/>
        <v> -</v>
      </c>
      <c r="R54" s="95" t="str">
        <f t="shared" si="4"/>
        <v> -</v>
      </c>
      <c r="S54" s="148"/>
      <c r="T54" s="145"/>
      <c r="U54" s="163"/>
    </row>
    <row r="55" spans="12:18" ht="16.5" thickBot="1">
      <c r="L55" s="70">
        <f>+AVERAGE(L13:L16,L18:L19,L21:L24,L26:L27,L29:L34,L36:L48,L50,L52:L54)</f>
        <v>1</v>
      </c>
      <c r="M55" s="71">
        <f>+AVERAGE(M13:M16,M18:M19,M21:M24,M26:M27,M29:M34,M36:M48,M50,M52:M54)</f>
        <v>0.703147756766778</v>
      </c>
      <c r="N55" s="72">
        <f>+SUM(N13:N16,N18:N19,N21:N24,N26:N27,N29:N34,N36:N48,N50,N52:N54)</f>
        <v>344530491</v>
      </c>
      <c r="O55" s="73">
        <f>+SUM(O13:O16,O18:O19,O21:O24,O26:O27,O29:O34,O36:O48,O50,O52:O54)</f>
        <v>309996443</v>
      </c>
      <c r="P55" s="73">
        <f>+SUM(P13:P16,P18:P19,P21:P24,P26:P27,P29:P34,P36:P48,P50,P52:P54)</f>
        <v>0</v>
      </c>
      <c r="Q55" s="126">
        <f t="shared" si="3"/>
        <v>0.8997649006340052</v>
      </c>
      <c r="R55" s="71" t="str">
        <f t="shared" si="4"/>
        <v> -</v>
      </c>
    </row>
  </sheetData>
  <sheetProtection/>
  <mergeCells count="76"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  <mergeCell ref="L9:M10"/>
    <mergeCell ref="N9:R11"/>
    <mergeCell ref="S9:U11"/>
    <mergeCell ref="H11:H12"/>
    <mergeCell ref="I11:I12"/>
    <mergeCell ref="J11:J12"/>
    <mergeCell ref="L11:L12"/>
    <mergeCell ref="M11:M12"/>
    <mergeCell ref="B13:B16"/>
    <mergeCell ref="C13:C16"/>
    <mergeCell ref="D13:D16"/>
    <mergeCell ref="E13:E16"/>
    <mergeCell ref="S13:S16"/>
    <mergeCell ref="T13:T16"/>
    <mergeCell ref="U13:U16"/>
    <mergeCell ref="B18:B24"/>
    <mergeCell ref="C18:C24"/>
    <mergeCell ref="D18:D19"/>
    <mergeCell ref="E18:E19"/>
    <mergeCell ref="S18:S19"/>
    <mergeCell ref="T18:T19"/>
    <mergeCell ref="U18:U19"/>
    <mergeCell ref="D21:D24"/>
    <mergeCell ref="E21:E22"/>
    <mergeCell ref="S21:S22"/>
    <mergeCell ref="T21:T22"/>
    <mergeCell ref="U21:U22"/>
    <mergeCell ref="E23:E24"/>
    <mergeCell ref="S23:S24"/>
    <mergeCell ref="T23:T24"/>
    <mergeCell ref="U23:U24"/>
    <mergeCell ref="C26:C34"/>
    <mergeCell ref="D26:D27"/>
    <mergeCell ref="E26:E27"/>
    <mergeCell ref="S26:S27"/>
    <mergeCell ref="T26:T27"/>
    <mergeCell ref="C36:C48"/>
    <mergeCell ref="D36:D48"/>
    <mergeCell ref="E36:E38"/>
    <mergeCell ref="S36:S38"/>
    <mergeCell ref="T36:T38"/>
    <mergeCell ref="U26:U27"/>
    <mergeCell ref="D29:D34"/>
    <mergeCell ref="E32:E34"/>
    <mergeCell ref="S32:S34"/>
    <mergeCell ref="T32:T34"/>
    <mergeCell ref="U32:U34"/>
    <mergeCell ref="U39:U42"/>
    <mergeCell ref="S43:S45"/>
    <mergeCell ref="T43:T45"/>
    <mergeCell ref="U43:U45"/>
    <mergeCell ref="U52:U54"/>
    <mergeCell ref="S46:S48"/>
    <mergeCell ref="T46:T48"/>
    <mergeCell ref="U46:U48"/>
    <mergeCell ref="S39:S42"/>
    <mergeCell ref="B26:B48"/>
    <mergeCell ref="U36:U38"/>
    <mergeCell ref="B50:B54"/>
    <mergeCell ref="C52:C54"/>
    <mergeCell ref="D52:D54"/>
    <mergeCell ref="E52:E54"/>
    <mergeCell ref="S52:S54"/>
    <mergeCell ref="T52:T54"/>
    <mergeCell ref="E39:E48"/>
    <mergeCell ref="T39:T42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2022-10-04T22:44:22Z</dcterms:modified>
  <cp:category/>
  <cp:version/>
  <cp:contentType/>
  <cp:contentStatus/>
</cp:coreProperties>
</file>