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<sst xmlns="http://schemas.openxmlformats.org/spreadsheetml/2006/main" count="65" uniqueCount="63">
  <si>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</si>
  <si>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</si>
  <si>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</si>
  <si>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</si>
  <si>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</si>
  <si>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</si>
  <si>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</si>
  <si>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</si>
  <si>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</si>
  <si>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</si>
  <si>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</si>
  <si>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</si>
  <si>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</si>
  <si>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</si>
  <si>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</si>
  <si>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</si>
  <si>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</si>
  <si>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</si>
  <si>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</si>
  <si>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</si>
  <si>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</si>
  <si>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</si>
  <si>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</si>
  <si>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</si>
  <si>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</si>
  <si>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</si>
  <si>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</si>
  <si>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casas amigas de la juventud creadas y mantenidas con apoyo.</t>
  </si>
  <si>
    <t>Número de jóvenes vinculados en un proceso psicosocial.</t>
  </si>
  <si>
    <t>Número de estrategias de prevención de consumo de sustancias psicoactivas mantenidas.</t>
  </si>
  <si>
    <t>Número de jóvenes capacitados en formación de artes y oficios, habilidades para la vida.</t>
  </si>
  <si>
    <t>Número de sedes educativas del área rural mantenidas con capacitación en la especialización agropecuaria.</t>
  </si>
  <si>
    <t>Número de Consejos Municipales de Juventud fortalecidos y apoyados en control social.</t>
  </si>
  <si>
    <t>Número de encuentos y/o organizaciones juveniles apoyadas.</t>
  </si>
  <si>
    <t>Número de personas incrementadas en eventos deportivos comunitarios.</t>
  </si>
  <si>
    <t>Número de participantes en actividades recreativas y de actividad física (recreovías, caminatas ecológicas, etc).</t>
  </si>
  <si>
    <t>Número de beneficiarios de los proyectos formativos y estudiantiles.</t>
  </si>
  <si>
    <t>Número de grupos de iniciación y formación deportiva aumentados.</t>
  </si>
  <si>
    <t>Número de personas capacitadas en actividad física, recreación deporte y administración deportiva.</t>
  </si>
  <si>
    <t>Número de representantes municipales apoyados en eventos departamentales y nacionales.</t>
  </si>
  <si>
    <t>Número de disciplinas deportivas con asistencia técnica, administrativa y logística brindada.</t>
  </si>
  <si>
    <t>Número de acciones ejecutadas para la adecuación y mantenimiento de campos de uso comunitario.</t>
  </si>
  <si>
    <t>Número de escenarios deportivos mantenidos con administración.</t>
  </si>
  <si>
    <t>FORMANDO TALENTOS</t>
  </si>
  <si>
    <t>FOMENTO DEPORTIVO</t>
  </si>
  <si>
    <t>ESCENARIOS PARA LA GENTE</t>
  </si>
  <si>
    <t>JÓVENES CON DESARROLLO Y OPORTUNIDADES</t>
  </si>
  <si>
    <t>MUÉVETE BUCARAMANGA</t>
  </si>
  <si>
    <t>BUCARAMANGA CRECE CONTIGO</t>
  </si>
  <si>
    <t>BUCARAMANGA DINÁMICA Y SALUDABLE</t>
  </si>
  <si>
    <t>DEPORTE Y CULTURA QUE NOS UNA</t>
  </si>
  <si>
    <t>LO SOCIAL ES VITAL</t>
  </si>
  <si>
    <t>PLAN DE ACCIÓN - INDERBU</t>
  </si>
  <si>
    <t>DIMENSIÓN 1: SOSTENIBILIDAD SOCIAL Y ECONÓMICA</t>
  </si>
  <si>
    <t>Desarrollar un proceso participativo de diseño y concertación de la estrategia con actores involucrados en juventud.</t>
  </si>
  <si>
    <t>Realizar convenios interadministrativos y/o interinstitucionales.</t>
  </si>
  <si>
    <t>Gestionar recursos a nivel Nacional e Internacional.</t>
  </si>
  <si>
    <t>Mejorar la accesibilidad y asequibilidad de la población a los proyectos deportivos mediante asociación con organismos públicos, privados y comunitarios.</t>
  </si>
  <si>
    <t>Aprovechar los grupos organizados comunitarios como semillas de masificación de la actividad física de la ciudad.</t>
  </si>
  <si>
    <t>Realizar apoyos permanentes a los procesos de formación de los centros educativos e incentivar las acciones relacionadas que adelante la comunidad.</t>
  </si>
  <si>
    <t>Realizar gestiones con organismos de nivel Departamental y Nacional, que permita traer docentes de talla Internacional.</t>
  </si>
  <si>
    <t>Realizar convenios de asociación con empresas privadas y aplicación de recursos presupuestados.</t>
  </si>
  <si>
    <t>Realizar convenios con la Escuela Nacional del Deporte y COLDEPORTES para la asesoría de docentes.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</si>
</sst>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80038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42" fillId="0" borderId="17" xfId="0" applyFont="1" applyBorder="1" applyAlignment="1">
      <alignment horizontal="justify" vertical="center" wrapText="1"/>
    </xf>
    <xf numFmtId="0" fontId="42" fillId="0" borderId="18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26" xfId="0" applyNumberFormat="1" applyFont="1" applyBorder="1" applyAlignment="1">
      <alignment horizontal="center" vertical="center" wrapText="1"/>
    </xf>
    <xf numFmtId="9" fontId="42" fillId="0" borderId="23" xfId="0" applyNumberFormat="1" applyFont="1" applyBorder="1" applyAlignment="1">
      <alignment horizontal="center" vertical="center" wrapText="1"/>
    </xf>
    <xf numFmtId="3" fontId="42" fillId="0" borderId="27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3" fontId="42" fillId="0" borderId="28" xfId="0" applyNumberFormat="1" applyFont="1" applyBorder="1" applyAlignment="1">
      <alignment horizontal="center" vertical="center" wrapText="1"/>
    </xf>
    <xf numFmtId="9" fontId="42" fillId="0" borderId="2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 wrapText="1"/>
    </xf>
    <xf numFmtId="3" fontId="42" fillId="0" borderId="30" xfId="0" applyNumberFormat="1" applyFont="1" applyBorder="1" applyAlignment="1">
      <alignment horizontal="center" vertical="center" wrapText="1"/>
    </xf>
    <xf numFmtId="9" fontId="42" fillId="0" borderId="17" xfId="0" applyNumberFormat="1" applyFont="1" applyBorder="1" applyAlignment="1">
      <alignment horizontal="center" vertical="center" wrapText="1"/>
    </xf>
    <xf numFmtId="9" fontId="42" fillId="0" borderId="29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justify" vertical="center" wrapText="1"/>
    </xf>
    <xf numFmtId="202" fontId="42" fillId="0" borderId="23" xfId="0" applyNumberFormat="1" applyFont="1" applyBorder="1" applyAlignment="1">
      <alignment horizontal="center" vertical="center" wrapText="1"/>
    </xf>
    <xf numFmtId="0" fontId="42" fillId="0" borderId="32" xfId="0" applyFont="1" applyBorder="1" applyAlignment="1">
      <alignment horizontal="justify" vertical="center" wrapText="1"/>
    </xf>
    <xf numFmtId="202" fontId="42" fillId="0" borderId="25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2" fillId="0" borderId="26" xfId="0" applyNumberFormat="1" applyFont="1" applyBorder="1" applyAlignment="1">
      <alignment horizontal="center" vertical="center" wrapText="1"/>
    </xf>
    <xf numFmtId="9" fontId="42" fillId="0" borderId="27" xfId="0" applyNumberFormat="1" applyFont="1" applyBorder="1" applyAlignment="1">
      <alignment horizontal="center" vertical="center" wrapText="1"/>
    </xf>
    <xf numFmtId="9" fontId="42" fillId="0" borderId="28" xfId="0" applyNumberFormat="1" applyFont="1" applyBorder="1" applyAlignment="1">
      <alignment horizontal="center" vertical="center" wrapText="1"/>
    </xf>
    <xf numFmtId="9" fontId="42" fillId="0" borderId="30" xfId="0" applyNumberFormat="1" applyFont="1" applyBorder="1" applyAlignment="1">
      <alignment horizontal="center" vertical="center" wrapText="1"/>
    </xf>
    <xf numFmtId="9" fontId="42" fillId="0" borderId="19" xfId="0" applyNumberFormat="1" applyFont="1" applyBorder="1" applyAlignment="1">
      <alignment horizontal="center" vertical="center" wrapText="1"/>
    </xf>
    <xf numFmtId="9" fontId="43" fillId="0" borderId="33" xfId="0" applyNumberFormat="1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 wrapText="1"/>
    </xf>
    <xf numFmtId="9" fontId="43" fillId="0" borderId="36" xfId="0" applyNumberFormat="1" applyFont="1" applyBorder="1" applyAlignment="1">
      <alignment horizontal="center" vertical="center" wrapText="1"/>
    </xf>
    <xf numFmtId="9" fontId="43" fillId="0" borderId="37" xfId="0" applyNumberFormat="1" applyFont="1" applyBorder="1" applyAlignment="1">
      <alignment horizontal="center" vertical="center" wrapText="1"/>
    </xf>
    <xf numFmtId="9" fontId="43" fillId="0" borderId="35" xfId="0" applyNumberFormat="1" applyFont="1" applyBorder="1" applyAlignment="1">
      <alignment horizontal="center" vertical="center" wrapText="1"/>
    </xf>
    <xf numFmtId="0" fontId="42" fillId="33" borderId="38" xfId="0" applyFont="1" applyFill="1" applyBorder="1" applyAlignment="1">
      <alignment horizontal="center" vertical="center" wrapText="1"/>
    </xf>
    <xf numFmtId="9" fontId="43" fillId="33" borderId="38" xfId="0" applyNumberFormat="1" applyFont="1" applyFill="1" applyBorder="1" applyAlignment="1">
      <alignment horizontal="center" vertical="center" wrapText="1"/>
    </xf>
    <xf numFmtId="9" fontId="42" fillId="33" borderId="38" xfId="0" applyNumberFormat="1" applyFont="1" applyFill="1" applyBorder="1" applyAlignment="1">
      <alignment horizontal="center" vertical="center" wrapText="1"/>
    </xf>
    <xf numFmtId="0" fontId="42" fillId="33" borderId="39" xfId="0" applyFont="1" applyFill="1" applyBorder="1" applyAlignment="1">
      <alignment horizontal="center" vertical="center" wrapText="1"/>
    </xf>
    <xf numFmtId="202" fontId="42" fillId="33" borderId="38" xfId="0" applyNumberFormat="1" applyFont="1" applyFill="1" applyBorder="1" applyAlignment="1">
      <alignment horizontal="center" vertical="center" wrapText="1"/>
    </xf>
    <xf numFmtId="0" fontId="42" fillId="33" borderId="38" xfId="0" applyFont="1" applyFill="1" applyBorder="1" applyAlignment="1">
      <alignment horizontal="justify" vertical="center" wrapText="1"/>
    </xf>
    <xf numFmtId="202" fontId="42" fillId="33" borderId="40" xfId="0" applyNumberFormat="1" applyFont="1" applyFill="1" applyBorder="1" applyAlignment="1">
      <alignment horizontal="center" vertical="center" wrapText="1"/>
    </xf>
    <xf numFmtId="9" fontId="44" fillId="34" borderId="41" xfId="0" applyNumberFormat="1" applyFont="1" applyFill="1" applyBorder="1" applyAlignment="1">
      <alignment horizontal="center" vertical="center"/>
    </xf>
    <xf numFmtId="9" fontId="44" fillId="34" borderId="42" xfId="0" applyNumberFormat="1" applyFont="1" applyFill="1" applyBorder="1" applyAlignment="1">
      <alignment horizontal="center" vertical="center"/>
    </xf>
    <xf numFmtId="9" fontId="43" fillId="0" borderId="43" xfId="0" applyNumberFormat="1" applyFont="1" applyBorder="1" applyAlignment="1">
      <alignment horizontal="center" vertical="center" wrapText="1"/>
    </xf>
    <xf numFmtId="9" fontId="43" fillId="0" borderId="44" xfId="0" applyNumberFormat="1" applyFont="1" applyBorder="1" applyAlignment="1">
      <alignment horizontal="center" vertical="center" wrapText="1"/>
    </xf>
    <xf numFmtId="0" fontId="42" fillId="33" borderId="45" xfId="0" applyFont="1" applyFill="1" applyBorder="1" applyAlignment="1">
      <alignment horizontal="center" vertical="center" wrapText="1"/>
    </xf>
    <xf numFmtId="202" fontId="42" fillId="33" borderId="45" xfId="0" applyNumberFormat="1" applyFont="1" applyFill="1" applyBorder="1" applyAlignment="1">
      <alignment horizontal="center" vertical="center" wrapText="1"/>
    </xf>
    <xf numFmtId="0" fontId="42" fillId="33" borderId="45" xfId="0" applyFont="1" applyFill="1" applyBorder="1" applyAlignment="1">
      <alignment horizontal="justify" vertical="center" wrapText="1"/>
    </xf>
    <xf numFmtId="3" fontId="42" fillId="33" borderId="45" xfId="0" applyNumberFormat="1" applyFont="1" applyFill="1" applyBorder="1" applyAlignment="1">
      <alignment horizontal="center" vertical="center"/>
    </xf>
    <xf numFmtId="9" fontId="42" fillId="0" borderId="46" xfId="0" applyNumberFormat="1" applyFont="1" applyBorder="1" applyAlignment="1">
      <alignment horizontal="center" vertical="center" wrapText="1"/>
    </xf>
    <xf numFmtId="9" fontId="42" fillId="0" borderId="47" xfId="0" applyNumberFormat="1" applyFont="1" applyBorder="1" applyAlignment="1">
      <alignment horizontal="center" vertical="center" wrapText="1"/>
    </xf>
    <xf numFmtId="9" fontId="42" fillId="0" borderId="48" xfId="0" applyNumberFormat="1" applyFont="1" applyBorder="1" applyAlignment="1">
      <alignment horizontal="center" vertical="center" wrapText="1"/>
    </xf>
    <xf numFmtId="3" fontId="44" fillId="34" borderId="41" xfId="0" applyNumberFormat="1" applyFont="1" applyFill="1" applyBorder="1" applyAlignment="1">
      <alignment horizontal="center" vertical="center"/>
    </xf>
    <xf numFmtId="3" fontId="44" fillId="34" borderId="49" xfId="0" applyNumberFormat="1" applyFont="1" applyFill="1" applyBorder="1" applyAlignment="1">
      <alignment horizontal="center" vertical="center"/>
    </xf>
    <xf numFmtId="0" fontId="42" fillId="0" borderId="22" xfId="0" applyFont="1" applyBorder="1" applyAlignment="1">
      <alignment horizontal="justify" vertical="center" wrapText="1"/>
    </xf>
    <xf numFmtId="202" fontId="42" fillId="0" borderId="17" xfId="0" applyNumberFormat="1" applyFont="1" applyBorder="1" applyAlignment="1">
      <alignment horizontal="center" vertical="center" wrapText="1"/>
    </xf>
    <xf numFmtId="202" fontId="42" fillId="0" borderId="18" xfId="0" applyNumberFormat="1" applyFont="1" applyBorder="1" applyAlignment="1">
      <alignment horizontal="center" vertical="center" wrapText="1"/>
    </xf>
    <xf numFmtId="202" fontId="42" fillId="0" borderId="21" xfId="0" applyNumberFormat="1" applyFont="1" applyBorder="1" applyAlignment="1">
      <alignment horizontal="center" vertical="center" wrapText="1"/>
    </xf>
    <xf numFmtId="9" fontId="42" fillId="0" borderId="50" xfId="0" applyNumberFormat="1" applyFont="1" applyBorder="1" applyAlignment="1">
      <alignment horizontal="center" vertical="center" wrapText="1"/>
    </xf>
    <xf numFmtId="9" fontId="44" fillId="34" borderId="51" xfId="0" applyNumberFormat="1" applyFont="1" applyFill="1" applyBorder="1" applyAlignment="1">
      <alignment horizontal="center" vertical="center"/>
    </xf>
    <xf numFmtId="9" fontId="44" fillId="34" borderId="52" xfId="0" applyNumberFormat="1" applyFont="1" applyFill="1" applyBorder="1" applyAlignment="1">
      <alignment horizontal="center" vertical="center"/>
    </xf>
    <xf numFmtId="202" fontId="42" fillId="0" borderId="53" xfId="0" applyNumberFormat="1" applyFont="1" applyBorder="1" applyAlignment="1">
      <alignment horizontal="center" vertical="center" wrapText="1"/>
    </xf>
    <xf numFmtId="202" fontId="42" fillId="0" borderId="54" xfId="0" applyNumberFormat="1" applyFont="1" applyBorder="1" applyAlignment="1">
      <alignment horizontal="center" vertical="center" wrapText="1"/>
    </xf>
    <xf numFmtId="202" fontId="42" fillId="0" borderId="17" xfId="0" applyNumberFormat="1" applyFont="1" applyBorder="1" applyAlignment="1">
      <alignment horizontal="center" vertical="center" wrapText="1"/>
    </xf>
    <xf numFmtId="202" fontId="42" fillId="0" borderId="55" xfId="0" applyNumberFormat="1" applyFont="1" applyBorder="1" applyAlignment="1">
      <alignment horizontal="center" vertical="center" wrapText="1"/>
    </xf>
    <xf numFmtId="202" fontId="42" fillId="0" borderId="56" xfId="0" applyNumberFormat="1" applyFont="1" applyBorder="1" applyAlignment="1">
      <alignment horizontal="center" vertical="center" wrapText="1"/>
    </xf>
    <xf numFmtId="202" fontId="42" fillId="0" borderId="29" xfId="0" applyNumberFormat="1" applyFont="1" applyBorder="1" applyAlignment="1">
      <alignment horizontal="center" vertical="center" wrapText="1"/>
    </xf>
    <xf numFmtId="202" fontId="42" fillId="0" borderId="18" xfId="0" applyNumberFormat="1" applyFont="1" applyBorder="1" applyAlignment="1">
      <alignment horizontal="center" vertical="center" wrapText="1"/>
    </xf>
    <xf numFmtId="202" fontId="42" fillId="0" borderId="21" xfId="0" applyNumberFormat="1" applyFont="1" applyBorder="1" applyAlignment="1">
      <alignment horizontal="center" vertical="center" wrapText="1"/>
    </xf>
    <xf numFmtId="0" fontId="42" fillId="0" borderId="57" xfId="0" applyFont="1" applyBorder="1" applyAlignment="1">
      <alignment horizontal="justify" vertical="center" wrapText="1"/>
    </xf>
    <xf numFmtId="0" fontId="42" fillId="0" borderId="58" xfId="0" applyFont="1" applyBorder="1" applyAlignment="1">
      <alignment horizontal="justify" vertical="center" wrapText="1"/>
    </xf>
    <xf numFmtId="202" fontId="42" fillId="0" borderId="49" xfId="0" applyNumberFormat="1" applyFont="1" applyBorder="1" applyAlignment="1">
      <alignment horizontal="center" vertical="center" wrapText="1"/>
    </xf>
    <xf numFmtId="202" fontId="42" fillId="0" borderId="42" xfId="0" applyNumberFormat="1" applyFont="1" applyBorder="1" applyAlignment="1">
      <alignment horizontal="center" vertical="center" wrapText="1"/>
    </xf>
    <xf numFmtId="0" fontId="42" fillId="0" borderId="59" xfId="0" applyFont="1" applyBorder="1" applyAlignment="1">
      <alignment horizontal="justify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justify" vertical="center" wrapText="1"/>
    </xf>
    <xf numFmtId="0" fontId="42" fillId="0" borderId="22" xfId="0" applyFont="1" applyBorder="1" applyAlignment="1">
      <alignment horizontal="justify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70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1095375</xdr:colOff>
      <xdr:row>1</xdr:row>
      <xdr:rowOff>85725</xdr:rowOff>
    </xdr:from>
    <xdr:to>
      <xdr:col>18</xdr:col>
      <xdr:colOff>371475</xdr:colOff>
      <xdr:row>4</xdr:row>
      <xdr:rowOff>57150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06950" y="266700"/>
          <a:ext cx="3000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0</xdr:row>
      <xdr:rowOff>114300</xdr:rowOff>
    </xdr:from>
    <xdr:to>
      <xdr:col>7</xdr:col>
      <xdr:colOff>619125</xdr:colOff>
      <xdr:row>5</xdr:row>
      <xdr:rowOff>38100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14300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0">
        <row r="102">
          <cell r="Y102">
            <v>2</v>
          </cell>
        </row>
        <row r="103">
          <cell r="Y103">
            <v>300</v>
          </cell>
        </row>
        <row r="104">
          <cell r="Y104">
            <v>12</v>
          </cell>
        </row>
        <row r="105">
          <cell r="Y105">
            <v>150</v>
          </cell>
        </row>
        <row r="106">
          <cell r="Y106">
            <v>3</v>
          </cell>
        </row>
        <row r="107">
          <cell r="Y107">
            <v>1</v>
          </cell>
        </row>
        <row r="108">
          <cell r="Y108">
            <v>6</v>
          </cell>
        </row>
        <row r="280">
          <cell r="Y280">
            <v>3000</v>
          </cell>
        </row>
        <row r="281">
          <cell r="Y281">
            <v>4000</v>
          </cell>
        </row>
        <row r="289">
          <cell r="Y289">
            <v>500</v>
          </cell>
        </row>
        <row r="290">
          <cell r="Y290">
            <v>2</v>
          </cell>
        </row>
        <row r="291">
          <cell r="Y291">
            <v>300</v>
          </cell>
        </row>
        <row r="292">
          <cell r="Y292">
            <v>3</v>
          </cell>
        </row>
        <row r="293">
          <cell r="Y293">
            <v>3</v>
          </cell>
        </row>
        <row r="294">
          <cell r="Y294">
            <v>60</v>
          </cell>
        </row>
        <row r="295">
          <cell r="Y295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0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148" t="s">
        <v>25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2:21" ht="18.75" customHeight="1">
      <c r="B3" s="148" t="s">
        <v>26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2:21" ht="18.75" customHeight="1">
      <c r="B4" s="148" t="s">
        <v>52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2015</v>
      </c>
      <c r="C8" s="8">
        <v>42369</v>
      </c>
      <c r="D8" s="7"/>
      <c r="E8" s="149" t="s">
        <v>3</v>
      </c>
      <c r="F8" s="150"/>
      <c r="G8" s="150"/>
      <c r="H8" s="150"/>
      <c r="I8" s="150"/>
      <c r="J8" s="151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122" t="s">
        <v>23</v>
      </c>
      <c r="C9" s="152" t="s">
        <v>24</v>
      </c>
      <c r="D9" s="122" t="s">
        <v>0</v>
      </c>
      <c r="E9" s="125" t="s">
        <v>22</v>
      </c>
      <c r="F9" s="138" t="s">
        <v>4</v>
      </c>
      <c r="G9" s="138"/>
      <c r="H9" s="138" t="s">
        <v>5</v>
      </c>
      <c r="I9" s="138"/>
      <c r="J9" s="126"/>
      <c r="K9" s="50"/>
      <c r="L9" s="125" t="s">
        <v>6</v>
      </c>
      <c r="M9" s="126"/>
      <c r="N9" s="129" t="s">
        <v>15</v>
      </c>
      <c r="O9" s="130"/>
      <c r="P9" s="131"/>
      <c r="Q9" s="131"/>
      <c r="R9" s="132"/>
      <c r="S9" s="137" t="s">
        <v>7</v>
      </c>
      <c r="T9" s="138"/>
      <c r="U9" s="126"/>
    </row>
    <row r="10" spans="2:21" ht="15" customHeight="1">
      <c r="B10" s="123"/>
      <c r="C10" s="153"/>
      <c r="D10" s="123"/>
      <c r="E10" s="127"/>
      <c r="F10" s="140"/>
      <c r="G10" s="140"/>
      <c r="H10" s="140"/>
      <c r="I10" s="140"/>
      <c r="J10" s="128"/>
      <c r="K10" s="51"/>
      <c r="L10" s="127"/>
      <c r="M10" s="128"/>
      <c r="N10" s="133"/>
      <c r="O10" s="134"/>
      <c r="P10" s="135"/>
      <c r="Q10" s="135"/>
      <c r="R10" s="136"/>
      <c r="S10" s="139"/>
      <c r="T10" s="140"/>
      <c r="U10" s="128"/>
    </row>
    <row r="11" spans="2:21" ht="15" customHeight="1">
      <c r="B11" s="123"/>
      <c r="C11" s="153"/>
      <c r="D11" s="123"/>
      <c r="E11" s="127"/>
      <c r="F11" s="140"/>
      <c r="G11" s="140"/>
      <c r="H11" s="140" t="s">
        <v>8</v>
      </c>
      <c r="I11" s="142" t="s">
        <v>1</v>
      </c>
      <c r="J11" s="155" t="s">
        <v>9</v>
      </c>
      <c r="K11" s="52"/>
      <c r="L11" s="144" t="s">
        <v>10</v>
      </c>
      <c r="M11" s="146" t="s">
        <v>11</v>
      </c>
      <c r="N11" s="133"/>
      <c r="O11" s="134"/>
      <c r="P11" s="135"/>
      <c r="Q11" s="135"/>
      <c r="R11" s="136"/>
      <c r="S11" s="139"/>
      <c r="T11" s="140"/>
      <c r="U11" s="128"/>
    </row>
    <row r="12" spans="2:21" ht="37.5" customHeight="1" thickBot="1">
      <c r="B12" s="124"/>
      <c r="C12" s="153"/>
      <c r="D12" s="124"/>
      <c r="E12" s="154"/>
      <c r="F12" s="14" t="s">
        <v>12</v>
      </c>
      <c r="G12" s="14" t="s">
        <v>13</v>
      </c>
      <c r="H12" s="141"/>
      <c r="I12" s="143"/>
      <c r="J12" s="156"/>
      <c r="K12" s="53"/>
      <c r="L12" s="145"/>
      <c r="M12" s="147"/>
      <c r="N12" s="15" t="s">
        <v>19</v>
      </c>
      <c r="O12" s="16" t="s">
        <v>20</v>
      </c>
      <c r="P12" s="17" t="s">
        <v>21</v>
      </c>
      <c r="Q12" s="17" t="s">
        <v>17</v>
      </c>
      <c r="R12" s="18" t="s">
        <v>18</v>
      </c>
      <c r="S12" s="19" t="s">
        <v>14</v>
      </c>
      <c r="T12" s="14" t="s">
        <v>12</v>
      </c>
      <c r="U12" s="20" t="s">
        <v>13</v>
      </c>
    </row>
    <row r="13" spans="2:21" ht="29.25" customHeight="1">
      <c r="B13" s="104" t="s">
        <v>53</v>
      </c>
      <c r="C13" s="104" t="s">
        <v>51</v>
      </c>
      <c r="D13" s="120" t="s">
        <v>48</v>
      </c>
      <c r="E13" s="115" t="s">
        <v>46</v>
      </c>
      <c r="F13" s="24">
        <v>42005</v>
      </c>
      <c r="G13" s="24">
        <v>42369</v>
      </c>
      <c r="H13" s="11" t="s">
        <v>27</v>
      </c>
      <c r="I13" s="25">
        <f>+'[1]DIMENSIÓN 1'!Y102</f>
        <v>2</v>
      </c>
      <c r="J13" s="30">
        <v>2</v>
      </c>
      <c r="K13" s="59">
        <f>+J13/I13</f>
        <v>1</v>
      </c>
      <c r="L13" s="54">
        <f>DAYS360(F13,$C$8)/DAYS360(F13,G13)</f>
        <v>1</v>
      </c>
      <c r="M13" s="79">
        <f>IF(I13=0," -",IF(K13&gt;100%,100%,K13))</f>
        <v>1</v>
      </c>
      <c r="N13" s="33">
        <v>212400</v>
      </c>
      <c r="O13" s="25">
        <v>212400</v>
      </c>
      <c r="P13" s="25">
        <v>0</v>
      </c>
      <c r="Q13" s="26">
        <f>IF(N13=0," -",O13/N13)</f>
        <v>1</v>
      </c>
      <c r="R13" s="34" t="str">
        <f>IF(P13=0," -",IF(O13=0,100%,P13/O13))</f>
        <v> -</v>
      </c>
      <c r="S13" s="103" t="s">
        <v>54</v>
      </c>
      <c r="T13" s="91">
        <v>42005</v>
      </c>
      <c r="U13" s="94">
        <v>42369</v>
      </c>
    </row>
    <row r="14" spans="2:21" ht="29.25" customHeight="1">
      <c r="B14" s="105"/>
      <c r="C14" s="105"/>
      <c r="D14" s="108"/>
      <c r="E14" s="116"/>
      <c r="F14" s="21">
        <v>42005</v>
      </c>
      <c r="G14" s="21">
        <v>42369</v>
      </c>
      <c r="H14" s="9" t="s">
        <v>28</v>
      </c>
      <c r="I14" s="22">
        <f>+'[1]DIMENSIÓN 1'!Y103</f>
        <v>300</v>
      </c>
      <c r="J14" s="31">
        <v>406</v>
      </c>
      <c r="K14" s="60">
        <f>+J14/I14</f>
        <v>1.3533333333333333</v>
      </c>
      <c r="L14" s="55">
        <f>DAYS360(F14,$C$8)/DAYS360(F14,G14)</f>
        <v>1</v>
      </c>
      <c r="M14" s="80">
        <f>IF(I14=0," -",IF(K14&gt;100%,100%,K14))</f>
        <v>1</v>
      </c>
      <c r="N14" s="35">
        <v>52600</v>
      </c>
      <c r="O14" s="22">
        <v>52600</v>
      </c>
      <c r="P14" s="22">
        <v>0</v>
      </c>
      <c r="Q14" s="23">
        <f>IF(N14=0," -",O14/N14)</f>
        <v>1</v>
      </c>
      <c r="R14" s="36" t="str">
        <f>IF(P14=0," -",IF(O14=0,100%,P14/O14))</f>
        <v> -</v>
      </c>
      <c r="S14" s="99"/>
      <c r="T14" s="92"/>
      <c r="U14" s="95"/>
    </row>
    <row r="15" spans="2:21" ht="42.75" customHeight="1">
      <c r="B15" s="105"/>
      <c r="C15" s="105"/>
      <c r="D15" s="108"/>
      <c r="E15" s="116"/>
      <c r="F15" s="21">
        <v>42005</v>
      </c>
      <c r="G15" s="21">
        <v>42369</v>
      </c>
      <c r="H15" s="9" t="s">
        <v>29</v>
      </c>
      <c r="I15" s="22">
        <f>+'[1]DIMENSIÓN 1'!Y104</f>
        <v>12</v>
      </c>
      <c r="J15" s="31">
        <v>12</v>
      </c>
      <c r="K15" s="60">
        <f aca="true" t="shared" si="0" ref="K15:K29">+J15/I15</f>
        <v>1</v>
      </c>
      <c r="L15" s="55">
        <f aca="true" t="shared" si="1" ref="L15:L29">DAYS360(F15,$C$8)/DAYS360(F15,G15)</f>
        <v>1</v>
      </c>
      <c r="M15" s="80">
        <f aca="true" t="shared" si="2" ref="M15:M29">IF(I15=0," -",IF(K15&gt;100%,100%,K15))</f>
        <v>1</v>
      </c>
      <c r="N15" s="35">
        <v>125150</v>
      </c>
      <c r="O15" s="22">
        <v>121150</v>
      </c>
      <c r="P15" s="22">
        <v>0</v>
      </c>
      <c r="Q15" s="23">
        <f aca="true" t="shared" si="3" ref="Q15:Q30">IF(N15=0," -",O15/N15)</f>
        <v>0.9680383539752297</v>
      </c>
      <c r="R15" s="36" t="str">
        <f aca="true" t="shared" si="4" ref="R15:R30">IF(P15=0," -",IF(O15=0,100%,P15/O15))</f>
        <v> -</v>
      </c>
      <c r="S15" s="113"/>
      <c r="T15" s="93"/>
      <c r="U15" s="96"/>
    </row>
    <row r="16" spans="2:21" ht="29.25" customHeight="1">
      <c r="B16" s="105"/>
      <c r="C16" s="105"/>
      <c r="D16" s="108"/>
      <c r="E16" s="116"/>
      <c r="F16" s="21">
        <v>42005</v>
      </c>
      <c r="G16" s="21">
        <v>42369</v>
      </c>
      <c r="H16" s="9" t="s">
        <v>30</v>
      </c>
      <c r="I16" s="22">
        <f>+'[1]DIMENSIÓN 1'!Y105</f>
        <v>150</v>
      </c>
      <c r="J16" s="31">
        <v>385</v>
      </c>
      <c r="K16" s="60">
        <f t="shared" si="0"/>
        <v>2.566666666666667</v>
      </c>
      <c r="L16" s="55">
        <f t="shared" si="1"/>
        <v>1</v>
      </c>
      <c r="M16" s="80">
        <f t="shared" si="2"/>
        <v>1</v>
      </c>
      <c r="N16" s="35">
        <v>171195</v>
      </c>
      <c r="O16" s="22">
        <v>171195</v>
      </c>
      <c r="P16" s="22">
        <v>0</v>
      </c>
      <c r="Q16" s="23">
        <f t="shared" si="3"/>
        <v>1</v>
      </c>
      <c r="R16" s="36" t="str">
        <f t="shared" si="4"/>
        <v> -</v>
      </c>
      <c r="S16" s="114" t="s">
        <v>55</v>
      </c>
      <c r="T16" s="97">
        <v>42005</v>
      </c>
      <c r="U16" s="98">
        <v>42369</v>
      </c>
    </row>
    <row r="17" spans="2:21" ht="41.25" customHeight="1">
      <c r="B17" s="105"/>
      <c r="C17" s="105"/>
      <c r="D17" s="108"/>
      <c r="E17" s="116"/>
      <c r="F17" s="21">
        <v>42005</v>
      </c>
      <c r="G17" s="21">
        <v>42369</v>
      </c>
      <c r="H17" s="9" t="s">
        <v>31</v>
      </c>
      <c r="I17" s="22">
        <f>+'[1]DIMENSIÓN 1'!Y106</f>
        <v>3</v>
      </c>
      <c r="J17" s="31">
        <v>3</v>
      </c>
      <c r="K17" s="60">
        <f t="shared" si="0"/>
        <v>1</v>
      </c>
      <c r="L17" s="55">
        <f t="shared" si="1"/>
        <v>1</v>
      </c>
      <c r="M17" s="80">
        <f t="shared" si="2"/>
        <v>1</v>
      </c>
      <c r="N17" s="35">
        <v>35100</v>
      </c>
      <c r="O17" s="22">
        <v>35100</v>
      </c>
      <c r="P17" s="22">
        <v>0</v>
      </c>
      <c r="Q17" s="23">
        <f t="shared" si="3"/>
        <v>1</v>
      </c>
      <c r="R17" s="36" t="str">
        <f t="shared" si="4"/>
        <v> -</v>
      </c>
      <c r="S17" s="113"/>
      <c r="T17" s="93"/>
      <c r="U17" s="96"/>
    </row>
    <row r="18" spans="2:21" ht="29.25" customHeight="1">
      <c r="B18" s="105"/>
      <c r="C18" s="105"/>
      <c r="D18" s="108"/>
      <c r="E18" s="116"/>
      <c r="F18" s="21">
        <v>42005</v>
      </c>
      <c r="G18" s="21">
        <v>42369</v>
      </c>
      <c r="H18" s="9" t="s">
        <v>32</v>
      </c>
      <c r="I18" s="22">
        <f>+'[1]DIMENSIÓN 1'!Y107</f>
        <v>1</v>
      </c>
      <c r="J18" s="31">
        <v>0</v>
      </c>
      <c r="K18" s="60">
        <f t="shared" si="0"/>
        <v>0</v>
      </c>
      <c r="L18" s="55">
        <f t="shared" si="1"/>
        <v>1</v>
      </c>
      <c r="M18" s="80">
        <f t="shared" si="2"/>
        <v>0</v>
      </c>
      <c r="N18" s="35">
        <v>2060</v>
      </c>
      <c r="O18" s="22">
        <v>0</v>
      </c>
      <c r="P18" s="22">
        <v>0</v>
      </c>
      <c r="Q18" s="23">
        <f t="shared" si="3"/>
        <v>0</v>
      </c>
      <c r="R18" s="36" t="str">
        <f t="shared" si="4"/>
        <v> -</v>
      </c>
      <c r="S18" s="114" t="s">
        <v>56</v>
      </c>
      <c r="T18" s="97">
        <v>42005</v>
      </c>
      <c r="U18" s="98">
        <v>42369</v>
      </c>
    </row>
    <row r="19" spans="2:21" ht="29.25" customHeight="1" thickBot="1">
      <c r="B19" s="105"/>
      <c r="C19" s="106"/>
      <c r="D19" s="121"/>
      <c r="E19" s="117"/>
      <c r="F19" s="27">
        <v>42005</v>
      </c>
      <c r="G19" s="27">
        <v>42369</v>
      </c>
      <c r="H19" s="10" t="s">
        <v>33</v>
      </c>
      <c r="I19" s="28">
        <f>+'[1]DIMENSIÓN 1'!Y108</f>
        <v>6</v>
      </c>
      <c r="J19" s="32">
        <v>30</v>
      </c>
      <c r="K19" s="63">
        <f t="shared" si="0"/>
        <v>5</v>
      </c>
      <c r="L19" s="55">
        <f t="shared" si="1"/>
        <v>1</v>
      </c>
      <c r="M19" s="80">
        <f t="shared" si="2"/>
        <v>1</v>
      </c>
      <c r="N19" s="37">
        <v>325728</v>
      </c>
      <c r="O19" s="28">
        <v>325728</v>
      </c>
      <c r="P19" s="28">
        <v>0</v>
      </c>
      <c r="Q19" s="29">
        <f t="shared" si="3"/>
        <v>1</v>
      </c>
      <c r="R19" s="38" t="str">
        <f t="shared" si="4"/>
        <v> -</v>
      </c>
      <c r="S19" s="99"/>
      <c r="T19" s="92"/>
      <c r="U19" s="95"/>
    </row>
    <row r="20" spans="2:21" ht="11.25" customHeight="1" thickBot="1">
      <c r="B20" s="112"/>
      <c r="C20" s="67"/>
      <c r="D20" s="64"/>
      <c r="E20" s="75"/>
      <c r="F20" s="76"/>
      <c r="G20" s="76"/>
      <c r="H20" s="77"/>
      <c r="I20" s="78"/>
      <c r="J20" s="78"/>
      <c r="K20" s="65"/>
      <c r="L20" s="66"/>
      <c r="M20" s="66"/>
      <c r="N20" s="78"/>
      <c r="O20" s="78"/>
      <c r="P20" s="78"/>
      <c r="Q20" s="78"/>
      <c r="R20" s="78"/>
      <c r="S20" s="69"/>
      <c r="T20" s="68"/>
      <c r="U20" s="70"/>
    </row>
    <row r="21" spans="2:21" ht="43.5" customHeight="1">
      <c r="B21" s="105"/>
      <c r="C21" s="110" t="s">
        <v>50</v>
      </c>
      <c r="D21" s="107" t="s">
        <v>49</v>
      </c>
      <c r="E21" s="115" t="s">
        <v>47</v>
      </c>
      <c r="F21" s="24">
        <v>42005</v>
      </c>
      <c r="G21" s="24">
        <v>42369</v>
      </c>
      <c r="H21" s="11" t="s">
        <v>34</v>
      </c>
      <c r="I21" s="25">
        <f>+'[1]DIMENSIÓN 1'!Y280</f>
        <v>3000</v>
      </c>
      <c r="J21" s="30">
        <v>2300</v>
      </c>
      <c r="K21" s="61">
        <f t="shared" si="0"/>
        <v>0.7666666666666667</v>
      </c>
      <c r="L21" s="55">
        <f t="shared" si="1"/>
        <v>1</v>
      </c>
      <c r="M21" s="80">
        <f t="shared" si="2"/>
        <v>0.7666666666666667</v>
      </c>
      <c r="N21" s="33">
        <v>568300</v>
      </c>
      <c r="O21" s="25">
        <v>568300</v>
      </c>
      <c r="P21" s="25">
        <v>0</v>
      </c>
      <c r="Q21" s="23">
        <f t="shared" si="3"/>
        <v>1</v>
      </c>
      <c r="R21" s="36" t="str">
        <f t="shared" si="4"/>
        <v> -</v>
      </c>
      <c r="S21" s="46" t="s">
        <v>58</v>
      </c>
      <c r="T21" s="24">
        <v>42005</v>
      </c>
      <c r="U21" s="47">
        <v>42369</v>
      </c>
    </row>
    <row r="22" spans="2:21" ht="42.75" customHeight="1" thickBot="1">
      <c r="B22" s="105"/>
      <c r="C22" s="105"/>
      <c r="D22" s="108"/>
      <c r="E22" s="119"/>
      <c r="F22" s="86">
        <v>42005</v>
      </c>
      <c r="G22" s="86">
        <v>42369</v>
      </c>
      <c r="H22" s="13" t="s">
        <v>35</v>
      </c>
      <c r="I22" s="39">
        <f>+'[1]DIMENSIÓN 1'!Y281</f>
        <v>4000</v>
      </c>
      <c r="J22" s="40">
        <v>4500</v>
      </c>
      <c r="K22" s="62">
        <f t="shared" si="0"/>
        <v>1.125</v>
      </c>
      <c r="L22" s="58">
        <f t="shared" si="1"/>
        <v>1</v>
      </c>
      <c r="M22" s="81">
        <f t="shared" si="2"/>
        <v>1</v>
      </c>
      <c r="N22" s="37">
        <v>1455871</v>
      </c>
      <c r="O22" s="28">
        <v>1455871</v>
      </c>
      <c r="P22" s="28">
        <v>0</v>
      </c>
      <c r="Q22" s="29">
        <f t="shared" si="3"/>
        <v>1</v>
      </c>
      <c r="R22" s="38" t="str">
        <f t="shared" si="4"/>
        <v> -</v>
      </c>
      <c r="S22" s="48" t="s">
        <v>57</v>
      </c>
      <c r="T22" s="27">
        <v>42005</v>
      </c>
      <c r="U22" s="49">
        <v>42369</v>
      </c>
    </row>
    <row r="23" spans="2:21" ht="29.25" customHeight="1">
      <c r="B23" s="105"/>
      <c r="C23" s="105"/>
      <c r="D23" s="108"/>
      <c r="E23" s="115" t="s">
        <v>43</v>
      </c>
      <c r="F23" s="24">
        <v>42005</v>
      </c>
      <c r="G23" s="24">
        <v>42369</v>
      </c>
      <c r="H23" s="11" t="s">
        <v>36</v>
      </c>
      <c r="I23" s="25">
        <f>+'[1]DIMENSIÓN 1'!Y289</f>
        <v>500</v>
      </c>
      <c r="J23" s="30">
        <v>500</v>
      </c>
      <c r="K23" s="61">
        <f t="shared" si="0"/>
        <v>1</v>
      </c>
      <c r="L23" s="54">
        <f t="shared" si="1"/>
        <v>1</v>
      </c>
      <c r="M23" s="88">
        <f t="shared" si="2"/>
        <v>1</v>
      </c>
      <c r="N23" s="43">
        <v>560386</v>
      </c>
      <c r="O23" s="41">
        <v>560386</v>
      </c>
      <c r="P23" s="41">
        <v>0</v>
      </c>
      <c r="Q23" s="44">
        <f t="shared" si="3"/>
        <v>1</v>
      </c>
      <c r="R23" s="45" t="str">
        <f t="shared" si="4"/>
        <v> -</v>
      </c>
      <c r="S23" s="99" t="s">
        <v>59</v>
      </c>
      <c r="T23" s="92">
        <v>42005</v>
      </c>
      <c r="U23" s="95">
        <v>42369</v>
      </c>
    </row>
    <row r="24" spans="2:21" ht="29.25" customHeight="1">
      <c r="B24" s="105"/>
      <c r="C24" s="105"/>
      <c r="D24" s="108"/>
      <c r="E24" s="116"/>
      <c r="F24" s="21">
        <v>42005</v>
      </c>
      <c r="G24" s="21">
        <v>42369</v>
      </c>
      <c r="H24" s="9" t="s">
        <v>37</v>
      </c>
      <c r="I24" s="22">
        <f>+'[1]DIMENSIÓN 1'!Y290</f>
        <v>2</v>
      </c>
      <c r="J24" s="31">
        <v>11</v>
      </c>
      <c r="K24" s="60">
        <f t="shared" si="0"/>
        <v>5.5</v>
      </c>
      <c r="L24" s="55">
        <f t="shared" si="1"/>
        <v>1</v>
      </c>
      <c r="M24" s="80">
        <f t="shared" si="2"/>
        <v>1</v>
      </c>
      <c r="N24" s="35">
        <v>682406</v>
      </c>
      <c r="O24" s="22">
        <v>682406</v>
      </c>
      <c r="P24" s="22">
        <v>0</v>
      </c>
      <c r="Q24" s="23">
        <f t="shared" si="3"/>
        <v>1</v>
      </c>
      <c r="R24" s="36" t="str">
        <f t="shared" si="4"/>
        <v> -</v>
      </c>
      <c r="S24" s="113"/>
      <c r="T24" s="93"/>
      <c r="U24" s="96"/>
    </row>
    <row r="25" spans="2:21" ht="41.25" customHeight="1" thickBot="1">
      <c r="B25" s="105"/>
      <c r="C25" s="105"/>
      <c r="D25" s="108"/>
      <c r="E25" s="117"/>
      <c r="F25" s="27">
        <v>42005</v>
      </c>
      <c r="G25" s="27">
        <v>42369</v>
      </c>
      <c r="H25" s="10" t="s">
        <v>38</v>
      </c>
      <c r="I25" s="28">
        <f>+'[1]DIMENSIÓN 1'!Y291</f>
        <v>300</v>
      </c>
      <c r="J25" s="32">
        <v>350</v>
      </c>
      <c r="K25" s="73">
        <f t="shared" si="0"/>
        <v>1.1666666666666667</v>
      </c>
      <c r="L25" s="56">
        <f t="shared" si="1"/>
        <v>1</v>
      </c>
      <c r="M25" s="81">
        <f t="shared" si="2"/>
        <v>1</v>
      </c>
      <c r="N25" s="37">
        <v>16000</v>
      </c>
      <c r="O25" s="28">
        <v>16000</v>
      </c>
      <c r="P25" s="28">
        <v>0</v>
      </c>
      <c r="Q25" s="29">
        <f t="shared" si="3"/>
        <v>1</v>
      </c>
      <c r="R25" s="38" t="str">
        <f t="shared" si="4"/>
        <v> -</v>
      </c>
      <c r="S25" s="84" t="s">
        <v>60</v>
      </c>
      <c r="T25" s="86">
        <v>42005</v>
      </c>
      <c r="U25" s="87">
        <v>42369</v>
      </c>
    </row>
    <row r="26" spans="2:21" ht="41.25" customHeight="1">
      <c r="B26" s="105"/>
      <c r="C26" s="105"/>
      <c r="D26" s="108"/>
      <c r="E26" s="118" t="s">
        <v>44</v>
      </c>
      <c r="F26" s="85">
        <v>42005</v>
      </c>
      <c r="G26" s="85">
        <v>42369</v>
      </c>
      <c r="H26" s="12" t="s">
        <v>39</v>
      </c>
      <c r="I26" s="22">
        <f>+'[1]DIMENSIÓN 1'!Y292</f>
        <v>3</v>
      </c>
      <c r="J26" s="42">
        <v>7</v>
      </c>
      <c r="K26" s="61">
        <f t="shared" si="0"/>
        <v>2.3333333333333335</v>
      </c>
      <c r="L26" s="57">
        <f t="shared" si="1"/>
        <v>1</v>
      </c>
      <c r="M26" s="88">
        <f t="shared" si="2"/>
        <v>1</v>
      </c>
      <c r="N26" s="35">
        <v>311288</v>
      </c>
      <c r="O26" s="41">
        <v>311288</v>
      </c>
      <c r="P26" s="41">
        <v>0</v>
      </c>
      <c r="Q26" s="44">
        <f t="shared" si="3"/>
        <v>1</v>
      </c>
      <c r="R26" s="45" t="str">
        <f t="shared" si="4"/>
        <v> -</v>
      </c>
      <c r="S26" s="103" t="s">
        <v>62</v>
      </c>
      <c r="T26" s="91">
        <v>42005</v>
      </c>
      <c r="U26" s="94">
        <v>42369</v>
      </c>
    </row>
    <row r="27" spans="2:21" ht="42" customHeight="1" thickBot="1">
      <c r="B27" s="105"/>
      <c r="C27" s="105"/>
      <c r="D27" s="108"/>
      <c r="E27" s="119"/>
      <c r="F27" s="86">
        <v>42005</v>
      </c>
      <c r="G27" s="86">
        <v>42369</v>
      </c>
      <c r="H27" s="13" t="s">
        <v>40</v>
      </c>
      <c r="I27" s="28">
        <f>+'[1]DIMENSIÓN 1'!Y293</f>
        <v>3</v>
      </c>
      <c r="J27" s="32">
        <v>15</v>
      </c>
      <c r="K27" s="62">
        <f t="shared" si="0"/>
        <v>5</v>
      </c>
      <c r="L27" s="56">
        <f t="shared" si="1"/>
        <v>1</v>
      </c>
      <c r="M27" s="81">
        <f t="shared" si="2"/>
        <v>1</v>
      </c>
      <c r="N27" s="37">
        <v>311288</v>
      </c>
      <c r="O27" s="28">
        <v>311288</v>
      </c>
      <c r="P27" s="28">
        <v>0</v>
      </c>
      <c r="Q27" s="29">
        <f t="shared" si="3"/>
        <v>1</v>
      </c>
      <c r="R27" s="38" t="str">
        <f t="shared" si="4"/>
        <v> -</v>
      </c>
      <c r="S27" s="100"/>
      <c r="T27" s="101"/>
      <c r="U27" s="102"/>
    </row>
    <row r="28" spans="2:21" ht="41.25" customHeight="1">
      <c r="B28" s="105"/>
      <c r="C28" s="105"/>
      <c r="D28" s="108"/>
      <c r="E28" s="115" t="s">
        <v>45</v>
      </c>
      <c r="F28" s="24">
        <v>42005</v>
      </c>
      <c r="G28" s="24">
        <v>42369</v>
      </c>
      <c r="H28" s="11" t="s">
        <v>41</v>
      </c>
      <c r="I28" s="22">
        <f>+'[1]DIMENSIÓN 1'!Y294</f>
        <v>60</v>
      </c>
      <c r="J28" s="30">
        <v>0</v>
      </c>
      <c r="K28" s="61">
        <f t="shared" si="0"/>
        <v>0</v>
      </c>
      <c r="L28" s="54">
        <f t="shared" si="1"/>
        <v>1</v>
      </c>
      <c r="M28" s="88">
        <f t="shared" si="2"/>
        <v>0</v>
      </c>
      <c r="N28" s="35">
        <v>0</v>
      </c>
      <c r="O28" s="41">
        <v>0</v>
      </c>
      <c r="P28" s="41">
        <v>0</v>
      </c>
      <c r="Q28" s="44" t="str">
        <f t="shared" si="3"/>
        <v> -</v>
      </c>
      <c r="R28" s="45" t="str">
        <f t="shared" si="4"/>
        <v> -</v>
      </c>
      <c r="S28" s="99" t="s">
        <v>61</v>
      </c>
      <c r="T28" s="92">
        <v>42005</v>
      </c>
      <c r="U28" s="95">
        <v>42369</v>
      </c>
    </row>
    <row r="29" spans="2:21" ht="29.25" customHeight="1" thickBot="1">
      <c r="B29" s="111"/>
      <c r="C29" s="111"/>
      <c r="D29" s="109"/>
      <c r="E29" s="117"/>
      <c r="F29" s="27">
        <v>42005</v>
      </c>
      <c r="G29" s="27">
        <v>42369</v>
      </c>
      <c r="H29" s="10" t="s">
        <v>42</v>
      </c>
      <c r="I29" s="28">
        <f>+'[1]DIMENSIÓN 1'!Y295</f>
        <v>7</v>
      </c>
      <c r="J29" s="32">
        <v>9</v>
      </c>
      <c r="K29" s="74">
        <f t="shared" si="0"/>
        <v>1.2857142857142858</v>
      </c>
      <c r="L29" s="56">
        <f t="shared" si="1"/>
        <v>1</v>
      </c>
      <c r="M29" s="38">
        <f t="shared" si="2"/>
        <v>1</v>
      </c>
      <c r="N29" s="37">
        <v>1235935</v>
      </c>
      <c r="O29" s="28">
        <v>1235935</v>
      </c>
      <c r="P29" s="28">
        <v>0</v>
      </c>
      <c r="Q29" s="29">
        <f t="shared" si="3"/>
        <v>1</v>
      </c>
      <c r="R29" s="38" t="str">
        <f t="shared" si="4"/>
        <v> -</v>
      </c>
      <c r="S29" s="100"/>
      <c r="T29" s="101"/>
      <c r="U29" s="102"/>
    </row>
    <row r="30" spans="12:18" ht="16.5" thickBot="1">
      <c r="L30" s="71">
        <f>+AVERAGE(L13:L19,L21:L29)</f>
        <v>1</v>
      </c>
      <c r="M30" s="72">
        <f>+AVERAGE(M13:M19,M21:M29)</f>
        <v>0.8604166666666666</v>
      </c>
      <c r="N30" s="82">
        <f>+SUM(N13:N19,N21:N29)</f>
        <v>6065707</v>
      </c>
      <c r="O30" s="83">
        <f>+SUM(O13:O19,O21:O29)</f>
        <v>6059647</v>
      </c>
      <c r="P30" s="83">
        <f>+SUM(P13:P19,P21:P29)</f>
        <v>0</v>
      </c>
      <c r="Q30" s="89">
        <f t="shared" si="3"/>
        <v>0.9990009408631179</v>
      </c>
      <c r="R30" s="90" t="str">
        <f t="shared" si="4"/>
        <v> -</v>
      </c>
    </row>
  </sheetData>
  <sheetProtection/>
  <mergeCells count="46">
    <mergeCell ref="E28:E29"/>
    <mergeCell ref="S28:S29"/>
    <mergeCell ref="T28:T29"/>
    <mergeCell ref="U28:U29"/>
    <mergeCell ref="S23:S24"/>
    <mergeCell ref="T23:T24"/>
    <mergeCell ref="U23:U24"/>
    <mergeCell ref="E26:E27"/>
    <mergeCell ref="S26:S27"/>
    <mergeCell ref="T26:T27"/>
    <mergeCell ref="U26:U27"/>
    <mergeCell ref="U13:U15"/>
    <mergeCell ref="S16:S17"/>
    <mergeCell ref="T16:T17"/>
    <mergeCell ref="U16:U17"/>
    <mergeCell ref="S18:S19"/>
    <mergeCell ref="T18:T19"/>
    <mergeCell ref="U18:U19"/>
    <mergeCell ref="B13:B29"/>
    <mergeCell ref="C13:C19"/>
    <mergeCell ref="D13:D19"/>
    <mergeCell ref="E13:E19"/>
    <mergeCell ref="S13:S15"/>
    <mergeCell ref="T13:T15"/>
    <mergeCell ref="C21:C29"/>
    <mergeCell ref="D21:D29"/>
    <mergeCell ref="E21:E22"/>
    <mergeCell ref="E23:E25"/>
    <mergeCell ref="L9:M10"/>
    <mergeCell ref="N9:R11"/>
    <mergeCell ref="S9:U11"/>
    <mergeCell ref="H11:H12"/>
    <mergeCell ref="I11:I12"/>
    <mergeCell ref="J11:J12"/>
    <mergeCell ref="L11:L12"/>
    <mergeCell ref="M11:M12"/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2022-10-04T22:44:00Z</dcterms:modified>
  <cp:category/>
  <cp:version/>
  <cp:contentType/>
  <cp:contentStatus/>
</cp:coreProperties>
</file>