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0" windowHeight="18780" activeTab="0"/>
  </bookViews>
  <sheets>
    <sheet name="PLAN DE ACCIÓN 20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<sst xmlns="http://schemas.openxmlformats.org/spreadsheetml/2006/main" count="60" uniqueCount="58">
  <si>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</si>
  <si>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</si>
  <si>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</si>
  <si>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</si>
  <si>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</si>
  <si>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</si>
  <si>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</si>
  <si>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ESTRATEGIAS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</si>
  <si>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</si>
  <si>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</si>
  <si>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</si>
  <si>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</si>
  <si>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</si>
  <si>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</si>
  <si>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Descripción</t>
  </si>
  <si>
    <t>RECURSOS</t>
  </si>
  <si>
    <t>FECHA CORTE</t>
  </si>
  <si>
    <t>Porcentaje de Ejecución</t>
  </si>
  <si>
    <t>Nivel de Gestión</t>
  </si>
  <si>
    <t>Recursos Programados*</t>
  </si>
  <si>
    <t>Recursos Ejecutados*</t>
  </si>
  <si>
    <t>Recursos Gestionados*</t>
  </si>
  <si>
    <t>SUBPROGRAMA</t>
  </si>
  <si>
    <t>DIMENSIÓN</t>
  </si>
  <si>
    <t>EJE PROGRAMÁTICO</t>
  </si>
  <si>
    <t>ALCALDÍA DE BUCARAMANGA</t>
  </si>
  <si>
    <t>PLAN DE DESARROLLO 2012 - 2015 "BUCARAMANGA CAPITAL SOSTENIBLE"</t>
  </si>
  <si>
    <t>Número de nuevas unidades productivas innovadoras apoyadas.</t>
  </si>
  <si>
    <t>Número de puestos de trabajo formal apoyados.</t>
  </si>
  <si>
    <t>Número de créditos otorgados a microempresas del sector productivo.</t>
  </si>
  <si>
    <t>Número de microcréditos otorgados a microempresas financiadas en plena producción.</t>
  </si>
  <si>
    <t>Número de proyectos apoyados a través del capital semilla.</t>
  </si>
  <si>
    <t>Número de empresas diagnosticas y asesoradas.</t>
  </si>
  <si>
    <t>Número de Centros de Desarrollo Productivo apoyados.</t>
  </si>
  <si>
    <t>Número de participaciones de las empresas locales en eventos de comercialización a nivel local o internacional apoyadas.</t>
  </si>
  <si>
    <t>Número de personas formadas en áreas laborales.</t>
  </si>
  <si>
    <t>Porcentaje de avance en la creación e implementación de un  observatorio social económico.</t>
  </si>
  <si>
    <t>Número de observatorios del empleo mantenidos y fortalecidos.</t>
  </si>
  <si>
    <t>Número de familias víctimas del conflicto armado interno apoyadas con proyectos productivos.</t>
  </si>
  <si>
    <t>FORMALIZACIÓN LABORAL Y EMPRESARIAL</t>
  </si>
  <si>
    <t>PREVENCIÓN, ATENCIÓN Y ASISTENCIA INTEGRAL A VÍCTIMAS DEL CONFLICTO INTERNO ARMADO</t>
  </si>
  <si>
    <t xml:space="preserve">EMPRENDIMIENTO Y DESARROLLO EMPRESARIAL </t>
  </si>
  <si>
    <t>POBLACIONES INCLUIDAS AL DESARROLLO SOSTENIBLE</t>
  </si>
  <si>
    <t>EMPLEO FORMAL Y PRODUCTIVO</t>
  </si>
  <si>
    <t>LO SOCIAL ES VITAL</t>
  </si>
  <si>
    <t>DIMENSIÓN 1: SOSTENIBILIDAD SOCIAL Y ECONÓMICA</t>
  </si>
  <si>
    <t>Porcentaje de los programas de Instituto Municipal del Empleo mantenidos en funcionamiento.</t>
  </si>
  <si>
    <t>FORTALECIMIENTO INSTITUCIONAL Y LOGÍSTICO</t>
  </si>
  <si>
    <t>ADMINISTRACIÓN EFICIENTE Y BIENESTAR PARA TODAS Y TODOS</t>
  </si>
  <si>
    <t>ADMINISTRACIÓN EFICIENTE ES UN BUEN GOBIERNO</t>
  </si>
  <si>
    <t>DIMENSIÓN 4: SOSTENIBILIDAD FISCAL Y GOBERNANZA</t>
  </si>
  <si>
    <t>PLAN DE ACCIÓN - IMEBU</t>
  </si>
  <si>
    <t>Fortalecer los procesos administrativos, tecnológicos y operacionales del IMEBU.</t>
  </si>
  <si>
    <t>Establecer alianzas y convenios con el sector privado para la promoción y sostenimiento de los proyectos productivos de las personas víctimas del conflicto interno armado.</t>
  </si>
  <si>
    <t>Desarrollar proyectos de generación de empleos teniendo en cuenta la innovación tecnológica, asistencia técnica y apoyo financiero.</t>
  </si>
  <si>
    <t>Desarrollar proyectos de capacitación, teniendo en cuenta, capital humano y atención humanitaria, que permitan mejorar progresivamente las condiciones socioeconómicas de la comunidad.</t>
  </si>
  <si>
    <t>Apoyar a las empresas en la adopción de nuevas tecnologías.</t>
  </si>
  <si>
    <t>Crear alianzas estratégicas con sectores empresariales privados y públicos, para que participen conjuntamente en la generación de instrumentos de información, que permitan identificar oportunidades en funciones de las actividades económicas identificadas con potencial de desarrollo para la ciudad.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</si>
</sst>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OP&quot;#,##0;\-&quot;COP&quot;#,##0"/>
    <numFmt numFmtId="165" formatCode="&quot;COP&quot;#,##0;[Red]\-&quot;COP&quot;#,##0"/>
    <numFmt numFmtId="166" formatCode="&quot;COP&quot;#,##0.00;\-&quot;COP&quot;#,##0.00"/>
    <numFmt numFmtId="167" formatCode="&quot;COP&quot;#,##0.00;[Red]\-&quot;COP&quot;#,##0.00"/>
    <numFmt numFmtId="168" formatCode="_-&quot;COP&quot;* #,##0_-;\-&quot;COP&quot;* #,##0_-;_-&quot;COP&quot;* &quot;-&quot;_-;_-@_-"/>
    <numFmt numFmtId="169" formatCode="_-&quot;COP&quot;* #,##0.00_-;\-&quot;COP&quot;* #,##0.00_-;_-&quot;COP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0.0%"/>
    <numFmt numFmtId="201" formatCode="[$-240A]dddd\,\ dd&quot; de &quot;mmmm&quot; de &quot;yyyy"/>
    <numFmt numFmtId="202" formatCode="dd/mm/yyyy;@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4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8003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14" fontId="4" fillId="0" borderId="0" xfId="0" applyNumberFormat="1" applyFont="1" applyBorder="1" applyAlignment="1" applyProtection="1">
      <alignment horizontal="center" vertical="center" wrapText="1"/>
      <protection/>
    </xf>
    <xf numFmtId="202" fontId="4" fillId="0" borderId="13" xfId="0" applyNumberFormat="1" applyFont="1" applyBorder="1" applyAlignment="1" applyProtection="1">
      <alignment horizontal="center" vertical="center" wrapText="1"/>
      <protection/>
    </xf>
    <xf numFmtId="0" fontId="42" fillId="0" borderId="14" xfId="0" applyFont="1" applyBorder="1" applyAlignment="1">
      <alignment horizontal="justify" vertical="center" wrapText="1"/>
    </xf>
    <xf numFmtId="0" fontId="42" fillId="0" borderId="15" xfId="0" applyFont="1" applyBorder="1" applyAlignment="1">
      <alignment horizontal="justify" vertical="center" wrapText="1"/>
    </xf>
    <xf numFmtId="0" fontId="42" fillId="0" borderId="16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3" fontId="42" fillId="0" borderId="15" xfId="0" applyNumberFormat="1" applyFont="1" applyBorder="1" applyAlignment="1">
      <alignment horizontal="center" vertical="center" wrapText="1"/>
    </xf>
    <xf numFmtId="9" fontId="42" fillId="0" borderId="15" xfId="0" applyNumberFormat="1" applyFont="1" applyBorder="1" applyAlignment="1">
      <alignment horizontal="center" vertical="center" wrapText="1"/>
    </xf>
    <xf numFmtId="3" fontId="42" fillId="0" borderId="14" xfId="0" applyNumberFormat="1" applyFont="1" applyBorder="1" applyAlignment="1">
      <alignment horizontal="center" vertical="center" wrapText="1"/>
    </xf>
    <xf numFmtId="9" fontId="42" fillId="0" borderId="14" xfId="0" applyNumberFormat="1" applyFont="1" applyBorder="1" applyAlignment="1">
      <alignment horizontal="center" vertical="center" wrapText="1"/>
    </xf>
    <xf numFmtId="202" fontId="42" fillId="0" borderId="16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202" fontId="42" fillId="0" borderId="22" xfId="0" applyNumberFormat="1" applyFont="1" applyBorder="1" applyAlignment="1">
      <alignment horizontal="center" vertical="center" wrapText="1"/>
    </xf>
    <xf numFmtId="202" fontId="42" fillId="0" borderId="23" xfId="0" applyNumberFormat="1" applyFont="1" applyBorder="1" applyAlignment="1">
      <alignment horizontal="center" vertical="center" wrapText="1"/>
    </xf>
    <xf numFmtId="0" fontId="42" fillId="33" borderId="24" xfId="0" applyFont="1" applyFill="1" applyBorder="1" applyAlignment="1">
      <alignment horizontal="center" vertical="center" wrapText="1"/>
    </xf>
    <xf numFmtId="0" fontId="42" fillId="33" borderId="25" xfId="0" applyFont="1" applyFill="1" applyBorder="1" applyAlignment="1">
      <alignment horizontal="center" vertical="center" wrapText="1"/>
    </xf>
    <xf numFmtId="202" fontId="42" fillId="33" borderId="25" xfId="0" applyNumberFormat="1" applyFont="1" applyFill="1" applyBorder="1" applyAlignment="1">
      <alignment horizontal="center" vertical="center" wrapText="1"/>
    </xf>
    <xf numFmtId="0" fontId="42" fillId="33" borderId="25" xfId="0" applyFont="1" applyFill="1" applyBorder="1" applyAlignment="1">
      <alignment/>
    </xf>
    <xf numFmtId="3" fontId="42" fillId="33" borderId="25" xfId="0" applyNumberFormat="1" applyFont="1" applyFill="1" applyBorder="1" applyAlignment="1">
      <alignment horizontal="center" vertical="center" wrapText="1"/>
    </xf>
    <xf numFmtId="9" fontId="42" fillId="33" borderId="25" xfId="0" applyNumberFormat="1" applyFont="1" applyFill="1" applyBorder="1" applyAlignment="1">
      <alignment horizontal="center" vertical="center" wrapText="1"/>
    </xf>
    <xf numFmtId="0" fontId="42" fillId="33" borderId="25" xfId="0" applyFont="1" applyFill="1" applyBorder="1" applyAlignment="1">
      <alignment horizontal="justify" vertical="center" wrapText="1"/>
    </xf>
    <xf numFmtId="202" fontId="42" fillId="33" borderId="26" xfId="0" applyNumberFormat="1" applyFont="1" applyFill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202" fontId="42" fillId="0" borderId="28" xfId="0" applyNumberFormat="1" applyFont="1" applyBorder="1" applyAlignment="1">
      <alignment horizontal="center" vertical="center" wrapText="1"/>
    </xf>
    <xf numFmtId="202" fontId="42" fillId="0" borderId="29" xfId="0" applyNumberFormat="1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justify" vertical="center" wrapText="1"/>
    </xf>
    <xf numFmtId="0" fontId="42" fillId="0" borderId="33" xfId="0" applyFont="1" applyBorder="1" applyAlignment="1">
      <alignment horizontal="justify" vertical="center" wrapText="1"/>
    </xf>
    <xf numFmtId="3" fontId="42" fillId="0" borderId="34" xfId="0" applyNumberFormat="1" applyFont="1" applyBorder="1" applyAlignment="1">
      <alignment horizontal="center" vertical="center" wrapText="1"/>
    </xf>
    <xf numFmtId="9" fontId="42" fillId="0" borderId="35" xfId="0" applyNumberFormat="1" applyFont="1" applyBorder="1" applyAlignment="1">
      <alignment horizontal="center" vertical="center" wrapText="1"/>
    </xf>
    <xf numFmtId="3" fontId="42" fillId="0" borderId="36" xfId="0" applyNumberFormat="1" applyFont="1" applyBorder="1" applyAlignment="1">
      <alignment horizontal="center" vertical="center" wrapText="1"/>
    </xf>
    <xf numFmtId="9" fontId="42" fillId="0" borderId="37" xfId="0" applyNumberFormat="1" applyFont="1" applyBorder="1" applyAlignment="1">
      <alignment horizontal="center" vertical="center" wrapText="1"/>
    </xf>
    <xf numFmtId="3" fontId="42" fillId="0" borderId="38" xfId="0" applyNumberFormat="1" applyFont="1" applyBorder="1" applyAlignment="1">
      <alignment horizontal="center" vertical="center" wrapText="1"/>
    </xf>
    <xf numFmtId="9" fontId="42" fillId="0" borderId="39" xfId="0" applyNumberFormat="1" applyFont="1" applyBorder="1" applyAlignment="1">
      <alignment horizontal="center" vertical="center" wrapText="1"/>
    </xf>
    <xf numFmtId="9" fontId="42" fillId="0" borderId="40" xfId="0" applyNumberFormat="1" applyFont="1" applyBorder="1" applyAlignment="1">
      <alignment horizontal="center" vertical="center" wrapText="1"/>
    </xf>
    <xf numFmtId="3" fontId="42" fillId="0" borderId="35" xfId="0" applyNumberFormat="1" applyFont="1" applyBorder="1" applyAlignment="1">
      <alignment horizontal="center" vertical="center" wrapText="1"/>
    </xf>
    <xf numFmtId="3" fontId="42" fillId="0" borderId="37" xfId="0" applyNumberFormat="1" applyFont="1" applyBorder="1" applyAlignment="1">
      <alignment horizontal="center" vertical="center" wrapText="1"/>
    </xf>
    <xf numFmtId="3" fontId="42" fillId="0" borderId="41" xfId="0" applyNumberFormat="1" applyFont="1" applyBorder="1" applyAlignment="1">
      <alignment horizontal="center" vertical="center" wrapText="1"/>
    </xf>
    <xf numFmtId="0" fontId="42" fillId="0" borderId="42" xfId="0" applyFont="1" applyBorder="1" applyAlignment="1">
      <alignment horizontal="center" vertical="center" wrapText="1"/>
    </xf>
    <xf numFmtId="202" fontId="42" fillId="0" borderId="39" xfId="0" applyNumberFormat="1" applyFont="1" applyBorder="1" applyAlignment="1">
      <alignment horizontal="center" vertical="center" wrapText="1"/>
    </xf>
    <xf numFmtId="0" fontId="42" fillId="0" borderId="39" xfId="0" applyFont="1" applyBorder="1" applyAlignment="1">
      <alignment horizontal="justify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9" fontId="43" fillId="34" borderId="40" xfId="0" applyNumberFormat="1" applyFont="1" applyFill="1" applyBorder="1" applyAlignment="1">
      <alignment horizontal="center" vertical="center"/>
    </xf>
    <xf numFmtId="3" fontId="43" fillId="34" borderId="39" xfId="0" applyNumberFormat="1" applyFont="1" applyFill="1" applyBorder="1" applyAlignment="1">
      <alignment horizontal="center" vertical="center"/>
    </xf>
    <xf numFmtId="9" fontId="44" fillId="0" borderId="43" xfId="0" applyNumberFormat="1" applyFont="1" applyBorder="1" applyAlignment="1">
      <alignment horizontal="center" vertical="center" wrapText="1"/>
    </xf>
    <xf numFmtId="9" fontId="44" fillId="0" borderId="44" xfId="0" applyNumberFormat="1" applyFont="1" applyBorder="1" applyAlignment="1">
      <alignment horizontal="center" vertical="center" wrapText="1"/>
    </xf>
    <xf numFmtId="9" fontId="44" fillId="0" borderId="0" xfId="0" applyNumberFormat="1" applyFont="1" applyBorder="1" applyAlignment="1">
      <alignment horizontal="center" vertical="center" wrapText="1"/>
    </xf>
    <xf numFmtId="9" fontId="44" fillId="33" borderId="25" xfId="0" applyNumberFormat="1" applyFont="1" applyFill="1" applyBorder="1" applyAlignment="1">
      <alignment horizontal="center" vertical="center" wrapText="1"/>
    </xf>
    <xf numFmtId="9" fontId="44" fillId="0" borderId="46" xfId="0" applyNumberFormat="1" applyFont="1" applyBorder="1" applyAlignment="1">
      <alignment horizontal="center" vertical="center" wrapText="1"/>
    </xf>
    <xf numFmtId="9" fontId="43" fillId="34" borderId="42" xfId="0" applyNumberFormat="1" applyFont="1" applyFill="1" applyBorder="1" applyAlignment="1">
      <alignment horizontal="center" vertical="center"/>
    </xf>
    <xf numFmtId="9" fontId="43" fillId="34" borderId="47" xfId="0" applyNumberFormat="1" applyFont="1" applyFill="1" applyBorder="1" applyAlignment="1">
      <alignment horizontal="center" vertical="center"/>
    </xf>
    <xf numFmtId="3" fontId="42" fillId="0" borderId="48" xfId="0" applyNumberFormat="1" applyFont="1" applyBorder="1" applyAlignment="1">
      <alignment horizontal="center" vertical="center" wrapText="1"/>
    </xf>
    <xf numFmtId="3" fontId="42" fillId="0" borderId="49" xfId="0" applyNumberFormat="1" applyFont="1" applyBorder="1" applyAlignment="1">
      <alignment horizontal="center" vertical="center" wrapText="1"/>
    </xf>
    <xf numFmtId="3" fontId="43" fillId="34" borderId="42" xfId="0" applyNumberFormat="1" applyFont="1" applyFill="1" applyBorder="1" applyAlignment="1">
      <alignment horizontal="center" vertical="center"/>
    </xf>
    <xf numFmtId="0" fontId="42" fillId="35" borderId="25" xfId="0" applyFont="1" applyFill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justify" vertical="center" wrapText="1"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3" fontId="42" fillId="0" borderId="50" xfId="0" applyNumberFormat="1" applyFont="1" applyBorder="1" applyAlignment="1">
      <alignment horizontal="center" vertical="center" wrapText="1"/>
    </xf>
    <xf numFmtId="0" fontId="42" fillId="35" borderId="24" xfId="0" applyFont="1" applyFill="1" applyBorder="1" applyAlignment="1">
      <alignment horizontal="center" vertical="center" wrapText="1"/>
    </xf>
    <xf numFmtId="202" fontId="42" fillId="35" borderId="25" xfId="0" applyNumberFormat="1" applyFont="1" applyFill="1" applyBorder="1" applyAlignment="1">
      <alignment horizontal="center" vertical="center" wrapText="1"/>
    </xf>
    <xf numFmtId="0" fontId="42" fillId="35" borderId="25" xfId="0" applyFont="1" applyFill="1" applyBorder="1" applyAlignment="1">
      <alignment horizontal="justify" vertical="center" wrapText="1"/>
    </xf>
    <xf numFmtId="202" fontId="42" fillId="35" borderId="26" xfId="0" applyNumberFormat="1" applyFont="1" applyFill="1" applyBorder="1" applyAlignment="1">
      <alignment horizontal="center" vertical="center" wrapText="1"/>
    </xf>
    <xf numFmtId="9" fontId="42" fillId="0" borderId="34" xfId="0" applyNumberFormat="1" applyFont="1" applyBorder="1" applyAlignment="1">
      <alignment horizontal="center" vertical="center" wrapText="1"/>
    </xf>
    <xf numFmtId="9" fontId="42" fillId="0" borderId="36" xfId="0" applyNumberFormat="1" applyFont="1" applyBorder="1" applyAlignment="1">
      <alignment horizontal="center" vertical="center" wrapText="1"/>
    </xf>
    <xf numFmtId="9" fontId="42" fillId="0" borderId="51" xfId="0" applyNumberFormat="1" applyFont="1" applyBorder="1" applyAlignment="1">
      <alignment horizontal="center" vertical="center" wrapText="1"/>
    </xf>
    <xf numFmtId="9" fontId="42" fillId="0" borderId="52" xfId="0" applyNumberFormat="1" applyFont="1" applyBorder="1" applyAlignment="1">
      <alignment horizontal="center" vertical="center" wrapText="1"/>
    </xf>
    <xf numFmtId="0" fontId="42" fillId="35" borderId="53" xfId="0" applyFont="1" applyFill="1" applyBorder="1" applyAlignment="1">
      <alignment horizontal="center" vertical="center" wrapText="1"/>
    </xf>
    <xf numFmtId="202" fontId="42" fillId="35" borderId="53" xfId="0" applyNumberFormat="1" applyFont="1" applyFill="1" applyBorder="1" applyAlignment="1">
      <alignment horizontal="center" vertical="center" wrapText="1"/>
    </xf>
    <xf numFmtId="0" fontId="42" fillId="35" borderId="53" xfId="0" applyFont="1" applyFill="1" applyBorder="1" applyAlignment="1">
      <alignment horizontal="justify" vertical="center" wrapText="1"/>
    </xf>
    <xf numFmtId="3" fontId="42" fillId="35" borderId="53" xfId="0" applyNumberFormat="1" applyFont="1" applyFill="1" applyBorder="1" applyAlignment="1">
      <alignment horizontal="center" vertical="center"/>
    </xf>
    <xf numFmtId="202" fontId="42" fillId="0" borderId="15" xfId="0" applyNumberFormat="1" applyFont="1" applyBorder="1" applyAlignment="1">
      <alignment horizontal="center" vertical="center" wrapText="1"/>
    </xf>
    <xf numFmtId="202" fontId="42" fillId="0" borderId="14" xfId="0" applyNumberFormat="1" applyFont="1" applyBorder="1" applyAlignment="1">
      <alignment horizontal="center" vertical="center" wrapText="1"/>
    </xf>
    <xf numFmtId="9" fontId="44" fillId="35" borderId="53" xfId="0" applyNumberFormat="1" applyFont="1" applyFill="1" applyBorder="1" applyAlignment="1">
      <alignment horizontal="center" vertical="center" wrapText="1"/>
    </xf>
    <xf numFmtId="9" fontId="42" fillId="35" borderId="53" xfId="0" applyNumberFormat="1" applyFont="1" applyFill="1" applyBorder="1" applyAlignment="1">
      <alignment horizontal="center" vertical="center" wrapText="1"/>
    </xf>
    <xf numFmtId="9" fontId="44" fillId="0" borderId="54" xfId="0" applyNumberFormat="1" applyFont="1" applyBorder="1" applyAlignment="1">
      <alignment horizontal="center" vertical="center" wrapText="1"/>
    </xf>
    <xf numFmtId="9" fontId="42" fillId="0" borderId="38" xfId="0" applyNumberFormat="1" applyFont="1" applyBorder="1" applyAlignment="1">
      <alignment horizontal="center" vertical="center" wrapText="1"/>
    </xf>
    <xf numFmtId="9" fontId="42" fillId="0" borderId="55" xfId="0" applyNumberFormat="1" applyFont="1" applyBorder="1" applyAlignment="1">
      <alignment horizontal="center" vertical="center" wrapText="1"/>
    </xf>
    <xf numFmtId="3" fontId="42" fillId="0" borderId="15" xfId="0" applyNumberFormat="1" applyFont="1" applyFill="1" applyBorder="1" applyAlignment="1">
      <alignment horizontal="center" vertical="center" wrapText="1"/>
    </xf>
    <xf numFmtId="3" fontId="42" fillId="0" borderId="22" xfId="0" applyNumberFormat="1" applyFont="1" applyFill="1" applyBorder="1" applyAlignment="1">
      <alignment horizontal="center" vertical="center" wrapText="1"/>
    </xf>
    <xf numFmtId="3" fontId="42" fillId="0" borderId="4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57" xfId="0" applyFont="1" applyBorder="1" applyAlignment="1">
      <alignment horizontal="center" vertical="center" wrapText="1"/>
    </xf>
    <xf numFmtId="0" fontId="42" fillId="0" borderId="58" xfId="0" applyFont="1" applyBorder="1" applyAlignment="1">
      <alignment horizontal="center" vertical="center" wrapText="1"/>
    </xf>
    <xf numFmtId="0" fontId="42" fillId="0" borderId="59" xfId="0" applyFont="1" applyBorder="1" applyAlignment="1">
      <alignment horizontal="center" vertical="center" wrapText="1"/>
    </xf>
    <xf numFmtId="0" fontId="42" fillId="0" borderId="62" xfId="0" applyFont="1" applyBorder="1" applyAlignment="1">
      <alignment horizontal="center" vertical="center" wrapText="1"/>
    </xf>
    <xf numFmtId="0" fontId="42" fillId="0" borderId="63" xfId="0" applyFont="1" applyBorder="1" applyAlignment="1">
      <alignment horizontal="center" vertical="center" wrapText="1"/>
    </xf>
    <xf numFmtId="0" fontId="42" fillId="0" borderId="64" xfId="0" applyFont="1" applyBorder="1" applyAlignment="1">
      <alignment horizontal="center" vertical="center" wrapText="1"/>
    </xf>
    <xf numFmtId="0" fontId="42" fillId="0" borderId="60" xfId="0" applyFont="1" applyBorder="1" applyAlignment="1">
      <alignment horizontal="justify" vertical="center" wrapText="1"/>
    </xf>
    <xf numFmtId="0" fontId="42" fillId="0" borderId="61" xfId="0" applyFont="1" applyBorder="1" applyAlignment="1">
      <alignment horizontal="justify" vertical="center" wrapText="1"/>
    </xf>
    <xf numFmtId="0" fontId="42" fillId="0" borderId="21" xfId="0" applyFont="1" applyBorder="1" applyAlignment="1">
      <alignment horizontal="justify" vertical="center" wrapText="1"/>
    </xf>
    <xf numFmtId="202" fontId="42" fillId="0" borderId="15" xfId="0" applyNumberFormat="1" applyFont="1" applyBorder="1" applyAlignment="1">
      <alignment horizontal="center" vertical="center" wrapText="1"/>
    </xf>
    <xf numFmtId="202" fontId="42" fillId="0" borderId="17" xfId="0" applyNumberFormat="1" applyFont="1" applyBorder="1" applyAlignment="1">
      <alignment horizontal="center" vertical="center" wrapText="1"/>
    </xf>
    <xf numFmtId="202" fontId="42" fillId="0" borderId="37" xfId="0" applyNumberFormat="1" applyFont="1" applyBorder="1" applyAlignment="1">
      <alignment horizontal="center" vertical="center" wrapText="1"/>
    </xf>
    <xf numFmtId="202" fontId="42" fillId="0" borderId="20" xfId="0" applyNumberFormat="1" applyFont="1" applyBorder="1" applyAlignment="1">
      <alignment horizontal="center" vertical="center" wrapText="1"/>
    </xf>
    <xf numFmtId="202" fontId="42" fillId="0" borderId="14" xfId="0" applyNumberFormat="1" applyFont="1" applyBorder="1" applyAlignment="1">
      <alignment horizontal="center" vertical="center" wrapText="1"/>
    </xf>
    <xf numFmtId="202" fontId="42" fillId="0" borderId="35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1228725</xdr:colOff>
      <xdr:row>1</xdr:row>
      <xdr:rowOff>123825</xdr:rowOff>
    </xdr:from>
    <xdr:to>
      <xdr:col>18</xdr:col>
      <xdr:colOff>514350</xdr:colOff>
      <xdr:row>4</xdr:row>
      <xdr:rowOff>95250</xdr:rowOff>
    </xdr:to>
    <xdr:pic>
      <xdr:nvPicPr>
        <xdr:cNvPr id="1" name="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0300" y="304800"/>
          <a:ext cx="3009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514350</xdr:colOff>
      <xdr:row>0</xdr:row>
      <xdr:rowOff>142875</xdr:rowOff>
    </xdr:from>
    <xdr:to>
      <xdr:col>7</xdr:col>
      <xdr:colOff>762000</xdr:colOff>
      <xdr:row>5</xdr:row>
      <xdr:rowOff>85725</xdr:rowOff>
    </xdr:to>
    <xdr:pic>
      <xdr:nvPicPr>
        <xdr:cNvPr id="2" name="Imagen 2" descr="escu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142875"/>
          <a:ext cx="1143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sfarizac\Documents\Alcald&#237;a\Plan%20Indicativo\2012%20-%202015\Plan%20Indicativo%202012%20-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MENSIÓN 1"/>
      <sheetName val="DIMENSIÓN 2"/>
      <sheetName val="DIMENSIÓN 3"/>
      <sheetName val="DIMENSIÓN 4"/>
      <sheetName val="RESUMEN"/>
    </sheetNames>
    <sheetDataSet>
      <sheetData sheetId="0">
        <row r="47">
          <cell r="Y47">
            <v>35</v>
          </cell>
        </row>
        <row r="48">
          <cell r="Y48">
            <v>60</v>
          </cell>
        </row>
        <row r="49">
          <cell r="Y49">
            <v>33</v>
          </cell>
        </row>
        <row r="50">
          <cell r="Y50">
            <v>1625</v>
          </cell>
        </row>
        <row r="51">
          <cell r="Y51">
            <v>10</v>
          </cell>
        </row>
        <row r="52">
          <cell r="Y52">
            <v>300</v>
          </cell>
        </row>
        <row r="53">
          <cell r="Y53">
            <v>4</v>
          </cell>
        </row>
        <row r="54">
          <cell r="Y54">
            <v>8</v>
          </cell>
        </row>
        <row r="55">
          <cell r="Y55">
            <v>450</v>
          </cell>
        </row>
        <row r="56">
          <cell r="Y56">
            <v>0.3</v>
          </cell>
        </row>
        <row r="57">
          <cell r="Y57">
            <v>1</v>
          </cell>
        </row>
        <row r="180">
          <cell r="Y180">
            <v>15</v>
          </cell>
        </row>
      </sheetData>
      <sheetData sheetId="3">
        <row r="27">
          <cell r="Y2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8"/>
  <sheetViews>
    <sheetView tabSelected="1" zoomScalePageLayoutView="0" workbookViewId="0" topLeftCell="A1">
      <selection activeCell="A1" sqref="A1"/>
    </sheetView>
  </sheetViews>
  <sheetFormatPr defaultColWidth="11.00390625" defaultRowHeight="14.25"/>
  <cols>
    <col min="1" max="1" width="2.375" style="0" customWidth="1"/>
    <col min="2" max="2" width="14.375" style="0" customWidth="1"/>
    <col min="3" max="4" width="15.375" style="0" customWidth="1"/>
    <col min="5" max="5" width="18.25390625" style="0" customWidth="1"/>
    <col min="7" max="7" width="11.75390625" style="0" customWidth="1"/>
    <col min="8" max="8" width="36.25390625" style="0" customWidth="1"/>
    <col min="9" max="10" width="9.625" style="0" customWidth="1"/>
    <col min="11" max="11" width="9.625" style="0" hidden="1" customWidth="1"/>
    <col min="13" max="13" width="13.125" style="0" customWidth="1"/>
    <col min="14" max="16" width="23.625" style="0" customWidth="1"/>
    <col min="17" max="18" width="12.625" style="0" customWidth="1"/>
    <col min="19" max="19" width="42.625" style="0" customWidth="1"/>
    <col min="21" max="21" width="11.625" style="0" customWidth="1"/>
  </cols>
  <sheetData>
    <row r="2" spans="2:21" ht="18.75" customHeight="1">
      <c r="B2" s="100" t="s">
        <v>25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</row>
    <row r="3" spans="2:21" ht="18.75" customHeight="1">
      <c r="B3" s="100" t="s">
        <v>26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</row>
    <row r="4" spans="2:21" ht="18.75" customHeight="1">
      <c r="B4" s="100" t="s">
        <v>51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</row>
    <row r="6" ht="15" thickBot="1"/>
    <row r="7" spans="2:21" ht="15.75" thickBot="1">
      <c r="B7" s="3" t="s">
        <v>2</v>
      </c>
      <c r="C7" s="4" t="s">
        <v>16</v>
      </c>
      <c r="D7" s="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</row>
    <row r="8" spans="2:21" ht="15.75" thickBot="1">
      <c r="B8" s="6">
        <v>2015</v>
      </c>
      <c r="C8" s="8">
        <v>42369</v>
      </c>
      <c r="D8" s="7"/>
      <c r="E8" s="101" t="s">
        <v>3</v>
      </c>
      <c r="F8" s="102"/>
      <c r="G8" s="102"/>
      <c r="H8" s="102"/>
      <c r="I8" s="102"/>
      <c r="J8" s="103"/>
      <c r="K8" s="5"/>
      <c r="L8" s="1"/>
      <c r="M8" s="1"/>
      <c r="N8" s="1"/>
      <c r="O8" s="1"/>
      <c r="P8" s="1"/>
      <c r="Q8" s="1"/>
      <c r="R8" s="1"/>
      <c r="S8" s="2"/>
      <c r="T8" s="2"/>
      <c r="U8" s="2"/>
    </row>
    <row r="9" spans="2:21" ht="15" customHeight="1">
      <c r="B9" s="104" t="s">
        <v>23</v>
      </c>
      <c r="C9" s="107" t="s">
        <v>24</v>
      </c>
      <c r="D9" s="104" t="s">
        <v>0</v>
      </c>
      <c r="E9" s="109" t="s">
        <v>22</v>
      </c>
      <c r="F9" s="112" t="s">
        <v>4</v>
      </c>
      <c r="G9" s="112"/>
      <c r="H9" s="112" t="s">
        <v>5</v>
      </c>
      <c r="I9" s="112"/>
      <c r="J9" s="114"/>
      <c r="K9" s="56"/>
      <c r="L9" s="109" t="s">
        <v>6</v>
      </c>
      <c r="M9" s="114"/>
      <c r="N9" s="118" t="s">
        <v>15</v>
      </c>
      <c r="O9" s="119"/>
      <c r="P9" s="120"/>
      <c r="Q9" s="120"/>
      <c r="R9" s="121"/>
      <c r="S9" s="126" t="s">
        <v>7</v>
      </c>
      <c r="T9" s="112"/>
      <c r="U9" s="114"/>
    </row>
    <row r="10" spans="2:21" ht="15" customHeight="1">
      <c r="B10" s="105"/>
      <c r="C10" s="108"/>
      <c r="D10" s="105"/>
      <c r="E10" s="110"/>
      <c r="F10" s="113"/>
      <c r="G10" s="113"/>
      <c r="H10" s="113"/>
      <c r="I10" s="113"/>
      <c r="J10" s="115"/>
      <c r="K10" s="57"/>
      <c r="L10" s="110"/>
      <c r="M10" s="115"/>
      <c r="N10" s="122"/>
      <c r="O10" s="123"/>
      <c r="P10" s="124"/>
      <c r="Q10" s="124"/>
      <c r="R10" s="125"/>
      <c r="S10" s="127"/>
      <c r="T10" s="113"/>
      <c r="U10" s="115"/>
    </row>
    <row r="11" spans="2:21" ht="15" customHeight="1">
      <c r="B11" s="105"/>
      <c r="C11" s="108"/>
      <c r="D11" s="105"/>
      <c r="E11" s="110"/>
      <c r="F11" s="113"/>
      <c r="G11" s="113"/>
      <c r="H11" s="113" t="s">
        <v>8</v>
      </c>
      <c r="I11" s="129" t="s">
        <v>1</v>
      </c>
      <c r="J11" s="116" t="s">
        <v>9</v>
      </c>
      <c r="K11" s="58"/>
      <c r="L11" s="131" t="s">
        <v>10</v>
      </c>
      <c r="M11" s="133" t="s">
        <v>11</v>
      </c>
      <c r="N11" s="122"/>
      <c r="O11" s="123"/>
      <c r="P11" s="124"/>
      <c r="Q11" s="124"/>
      <c r="R11" s="125"/>
      <c r="S11" s="127"/>
      <c r="T11" s="113"/>
      <c r="U11" s="115"/>
    </row>
    <row r="12" spans="2:21" ht="37.5" customHeight="1" thickBot="1">
      <c r="B12" s="106"/>
      <c r="C12" s="108"/>
      <c r="D12" s="106"/>
      <c r="E12" s="111"/>
      <c r="F12" s="12" t="s">
        <v>12</v>
      </c>
      <c r="G12" s="12" t="s">
        <v>13</v>
      </c>
      <c r="H12" s="128"/>
      <c r="I12" s="130"/>
      <c r="J12" s="117"/>
      <c r="K12" s="59"/>
      <c r="L12" s="132"/>
      <c r="M12" s="134"/>
      <c r="N12" s="13" t="s">
        <v>19</v>
      </c>
      <c r="O12" s="14" t="s">
        <v>20</v>
      </c>
      <c r="P12" s="15" t="s">
        <v>21</v>
      </c>
      <c r="Q12" s="15" t="s">
        <v>17</v>
      </c>
      <c r="R12" s="16" t="s">
        <v>18</v>
      </c>
      <c r="S12" s="17" t="s">
        <v>14</v>
      </c>
      <c r="T12" s="12" t="s">
        <v>12</v>
      </c>
      <c r="U12" s="18" t="s">
        <v>13</v>
      </c>
    </row>
    <row r="13" spans="2:21" ht="29.25" customHeight="1">
      <c r="B13" s="141" t="s">
        <v>45</v>
      </c>
      <c r="C13" s="141" t="s">
        <v>43</v>
      </c>
      <c r="D13" s="138" t="s">
        <v>41</v>
      </c>
      <c r="E13" s="135" t="s">
        <v>39</v>
      </c>
      <c r="F13" s="91">
        <v>42005</v>
      </c>
      <c r="G13" s="91">
        <v>42369</v>
      </c>
      <c r="H13" s="9" t="s">
        <v>27</v>
      </c>
      <c r="I13" s="21">
        <f>+'[1]DIMENSIÓN 1'!Y47</f>
        <v>35</v>
      </c>
      <c r="J13" s="50">
        <v>40</v>
      </c>
      <c r="K13" s="62">
        <f>+J13/I13</f>
        <v>1.1428571428571428</v>
      </c>
      <c r="L13" s="82">
        <f>DAYS360(F13,$C$8)/DAYS360(F13,G13)</f>
        <v>1</v>
      </c>
      <c r="M13" s="84">
        <f>IF(I13=0," -",IF(K13&gt;100%,100%,K13))</f>
        <v>1</v>
      </c>
      <c r="N13" s="43">
        <v>442750</v>
      </c>
      <c r="O13" s="21">
        <v>418576</v>
      </c>
      <c r="P13" s="21">
        <v>0</v>
      </c>
      <c r="Q13" s="22">
        <f>IF(N13=0," -",O13/N13)</f>
        <v>0.9454003387916431</v>
      </c>
      <c r="R13" s="44" t="str">
        <f>IF(P13=0," -",IF(O13=0,100%,P13/O13))</f>
        <v> -</v>
      </c>
      <c r="S13" s="144" t="s">
        <v>54</v>
      </c>
      <c r="T13" s="151">
        <v>42005</v>
      </c>
      <c r="U13" s="152">
        <v>42369</v>
      </c>
    </row>
    <row r="14" spans="2:21" ht="29.25" customHeight="1">
      <c r="B14" s="142"/>
      <c r="C14" s="142"/>
      <c r="D14" s="139"/>
      <c r="E14" s="136"/>
      <c r="F14" s="90">
        <v>42005</v>
      </c>
      <c r="G14" s="90">
        <v>42369</v>
      </c>
      <c r="H14" s="10" t="s">
        <v>28</v>
      </c>
      <c r="I14" s="19">
        <f>+'[1]DIMENSIÓN 1'!Y48</f>
        <v>60</v>
      </c>
      <c r="J14" s="51">
        <v>82</v>
      </c>
      <c r="K14" s="63">
        <f>+J14/I14</f>
        <v>1.3666666666666667</v>
      </c>
      <c r="L14" s="83">
        <f>DAYS360(F14,$C$8)/DAYS360(F14,G14)</f>
        <v>1</v>
      </c>
      <c r="M14" s="85">
        <f>IF(I14=0," -",IF(K14&gt;100%,100%,K14))</f>
        <v>1</v>
      </c>
      <c r="N14" s="45">
        <v>200000</v>
      </c>
      <c r="O14" s="19">
        <v>200000</v>
      </c>
      <c r="P14" s="19">
        <v>0</v>
      </c>
      <c r="Q14" s="20">
        <f>IF(N14=0," -",O14/N14)</f>
        <v>1</v>
      </c>
      <c r="R14" s="46" t="str">
        <f>IF(P14=0," -",IF(O14=0,100%,P14/O14))</f>
        <v> -</v>
      </c>
      <c r="S14" s="145"/>
      <c r="T14" s="147"/>
      <c r="U14" s="149"/>
    </row>
    <row r="15" spans="2:21" ht="29.25" customHeight="1">
      <c r="B15" s="142"/>
      <c r="C15" s="142"/>
      <c r="D15" s="139"/>
      <c r="E15" s="136"/>
      <c r="F15" s="90">
        <v>42005</v>
      </c>
      <c r="G15" s="90">
        <v>42369</v>
      </c>
      <c r="H15" s="10" t="s">
        <v>29</v>
      </c>
      <c r="I15" s="19">
        <f>+'[1]DIMENSIÓN 1'!Y49</f>
        <v>33</v>
      </c>
      <c r="J15" s="51">
        <v>329</v>
      </c>
      <c r="K15" s="63">
        <f aca="true" t="shared" si="0" ref="K15:K27">+J15/I15</f>
        <v>9.969696969696969</v>
      </c>
      <c r="L15" s="83">
        <f aca="true" t="shared" si="1" ref="L15:L27">DAYS360(F15,$C$8)/DAYS360(F15,G15)</f>
        <v>1</v>
      </c>
      <c r="M15" s="85">
        <f aca="true" t="shared" si="2" ref="M15:M27">IF(I15=0," -",IF(K15&gt;100%,100%,K15))</f>
        <v>1</v>
      </c>
      <c r="N15" s="45">
        <v>100000</v>
      </c>
      <c r="O15" s="19">
        <v>100000</v>
      </c>
      <c r="P15" s="19">
        <v>0</v>
      </c>
      <c r="Q15" s="20">
        <f aca="true" t="shared" si="3" ref="Q15:Q28">IF(N15=0," -",O15/N15)</f>
        <v>1</v>
      </c>
      <c r="R15" s="46" t="str">
        <f aca="true" t="shared" si="4" ref="R15:R28">IF(P15=0," -",IF(O15=0,100%,P15/O15))</f>
        <v> -</v>
      </c>
      <c r="S15" s="145"/>
      <c r="T15" s="147"/>
      <c r="U15" s="149"/>
    </row>
    <row r="16" spans="2:21" ht="42" customHeight="1">
      <c r="B16" s="142"/>
      <c r="C16" s="142"/>
      <c r="D16" s="139"/>
      <c r="E16" s="136"/>
      <c r="F16" s="90">
        <v>42005</v>
      </c>
      <c r="G16" s="90">
        <v>42369</v>
      </c>
      <c r="H16" s="10" t="s">
        <v>30</v>
      </c>
      <c r="I16" s="19">
        <f>+'[1]DIMENSIÓN 1'!Y50</f>
        <v>1625</v>
      </c>
      <c r="J16" s="51">
        <v>1165</v>
      </c>
      <c r="K16" s="63">
        <f t="shared" si="0"/>
        <v>0.7169230769230769</v>
      </c>
      <c r="L16" s="83">
        <f t="shared" si="1"/>
        <v>1</v>
      </c>
      <c r="M16" s="85">
        <f t="shared" si="2"/>
        <v>0.7169230769230769</v>
      </c>
      <c r="N16" s="45">
        <v>690000</v>
      </c>
      <c r="O16" s="19">
        <v>690000</v>
      </c>
      <c r="P16" s="19">
        <v>0</v>
      </c>
      <c r="Q16" s="20">
        <f t="shared" si="3"/>
        <v>1</v>
      </c>
      <c r="R16" s="46" t="str">
        <f t="shared" si="4"/>
        <v> -</v>
      </c>
      <c r="S16" s="145" t="s">
        <v>57</v>
      </c>
      <c r="T16" s="147">
        <v>42005</v>
      </c>
      <c r="U16" s="149">
        <v>42369</v>
      </c>
    </row>
    <row r="17" spans="2:21" ht="29.25" customHeight="1">
      <c r="B17" s="142"/>
      <c r="C17" s="142"/>
      <c r="D17" s="139"/>
      <c r="E17" s="136"/>
      <c r="F17" s="90">
        <v>42005</v>
      </c>
      <c r="G17" s="90">
        <v>42369</v>
      </c>
      <c r="H17" s="10" t="s">
        <v>31</v>
      </c>
      <c r="I17" s="19">
        <f>+'[1]DIMENSIÓN 1'!Y51</f>
        <v>10</v>
      </c>
      <c r="J17" s="51">
        <v>17</v>
      </c>
      <c r="K17" s="63">
        <f t="shared" si="0"/>
        <v>1.7</v>
      </c>
      <c r="L17" s="83">
        <f t="shared" si="1"/>
        <v>1</v>
      </c>
      <c r="M17" s="85">
        <f t="shared" si="2"/>
        <v>1</v>
      </c>
      <c r="N17" s="45">
        <v>300000</v>
      </c>
      <c r="O17" s="97">
        <v>298800</v>
      </c>
      <c r="P17" s="19">
        <v>0</v>
      </c>
      <c r="Q17" s="20">
        <f t="shared" si="3"/>
        <v>0.996</v>
      </c>
      <c r="R17" s="46" t="str">
        <f t="shared" si="4"/>
        <v> -</v>
      </c>
      <c r="S17" s="145"/>
      <c r="T17" s="147"/>
      <c r="U17" s="149"/>
    </row>
    <row r="18" spans="2:21" ht="29.25" customHeight="1">
      <c r="B18" s="142"/>
      <c r="C18" s="142"/>
      <c r="D18" s="139"/>
      <c r="E18" s="136"/>
      <c r="F18" s="90">
        <v>42005</v>
      </c>
      <c r="G18" s="90">
        <v>42369</v>
      </c>
      <c r="H18" s="10" t="s">
        <v>32</v>
      </c>
      <c r="I18" s="19">
        <f>+'[1]DIMENSIÓN 1'!Y52</f>
        <v>300</v>
      </c>
      <c r="J18" s="51">
        <v>1230</v>
      </c>
      <c r="K18" s="63">
        <f t="shared" si="0"/>
        <v>4.1</v>
      </c>
      <c r="L18" s="83">
        <f t="shared" si="1"/>
        <v>1</v>
      </c>
      <c r="M18" s="85">
        <f t="shared" si="2"/>
        <v>1</v>
      </c>
      <c r="N18" s="45">
        <v>60000</v>
      </c>
      <c r="O18" s="97">
        <v>0</v>
      </c>
      <c r="P18" s="19">
        <v>0</v>
      </c>
      <c r="Q18" s="20">
        <f t="shared" si="3"/>
        <v>0</v>
      </c>
      <c r="R18" s="46" t="str">
        <f t="shared" si="4"/>
        <v> -</v>
      </c>
      <c r="S18" s="145"/>
      <c r="T18" s="147"/>
      <c r="U18" s="149"/>
    </row>
    <row r="19" spans="2:21" ht="29.25" customHeight="1">
      <c r="B19" s="142"/>
      <c r="C19" s="142"/>
      <c r="D19" s="139"/>
      <c r="E19" s="136"/>
      <c r="F19" s="90">
        <v>42005</v>
      </c>
      <c r="G19" s="90">
        <v>42369</v>
      </c>
      <c r="H19" s="10" t="s">
        <v>33</v>
      </c>
      <c r="I19" s="19">
        <f>+'[1]DIMENSIÓN 1'!Y53</f>
        <v>4</v>
      </c>
      <c r="J19" s="51">
        <v>1</v>
      </c>
      <c r="K19" s="63">
        <f t="shared" si="0"/>
        <v>0.25</v>
      </c>
      <c r="L19" s="83">
        <f t="shared" si="1"/>
        <v>1</v>
      </c>
      <c r="M19" s="85">
        <f t="shared" si="2"/>
        <v>0.25</v>
      </c>
      <c r="N19" s="45">
        <v>49500</v>
      </c>
      <c r="O19" s="97">
        <v>49500</v>
      </c>
      <c r="P19" s="19">
        <v>0</v>
      </c>
      <c r="Q19" s="20">
        <f t="shared" si="3"/>
        <v>1</v>
      </c>
      <c r="R19" s="46" t="str">
        <f t="shared" si="4"/>
        <v> -</v>
      </c>
      <c r="S19" s="145" t="s">
        <v>56</v>
      </c>
      <c r="T19" s="147">
        <v>42005</v>
      </c>
      <c r="U19" s="149">
        <v>42369</v>
      </c>
    </row>
    <row r="20" spans="2:21" ht="42" customHeight="1">
      <c r="B20" s="142"/>
      <c r="C20" s="142"/>
      <c r="D20" s="139"/>
      <c r="E20" s="136"/>
      <c r="F20" s="90">
        <v>42005</v>
      </c>
      <c r="G20" s="90">
        <v>42369</v>
      </c>
      <c r="H20" s="10" t="s">
        <v>34</v>
      </c>
      <c r="I20" s="19">
        <f>+'[1]DIMENSIÓN 1'!Y54</f>
        <v>8</v>
      </c>
      <c r="J20" s="51">
        <v>8</v>
      </c>
      <c r="K20" s="63">
        <f t="shared" si="0"/>
        <v>1</v>
      </c>
      <c r="L20" s="83">
        <f t="shared" si="1"/>
        <v>1</v>
      </c>
      <c r="M20" s="85">
        <f t="shared" si="2"/>
        <v>1</v>
      </c>
      <c r="N20" s="45">
        <v>2259000</v>
      </c>
      <c r="O20" s="19">
        <v>1801396</v>
      </c>
      <c r="P20" s="19">
        <v>0</v>
      </c>
      <c r="Q20" s="20">
        <f t="shared" si="3"/>
        <v>0.7974307215582116</v>
      </c>
      <c r="R20" s="46" t="str">
        <f t="shared" si="4"/>
        <v> -</v>
      </c>
      <c r="S20" s="145"/>
      <c r="T20" s="147"/>
      <c r="U20" s="149"/>
    </row>
    <row r="21" spans="2:21" ht="29.25" customHeight="1">
      <c r="B21" s="142"/>
      <c r="C21" s="142"/>
      <c r="D21" s="139"/>
      <c r="E21" s="136"/>
      <c r="F21" s="90">
        <v>42005</v>
      </c>
      <c r="G21" s="90">
        <v>42369</v>
      </c>
      <c r="H21" s="10" t="s">
        <v>35</v>
      </c>
      <c r="I21" s="19">
        <f>+'[1]DIMENSIÓN 1'!Y55</f>
        <v>450</v>
      </c>
      <c r="J21" s="51">
        <v>527</v>
      </c>
      <c r="K21" s="63">
        <f t="shared" si="0"/>
        <v>1.1711111111111112</v>
      </c>
      <c r="L21" s="83">
        <f t="shared" si="1"/>
        <v>1</v>
      </c>
      <c r="M21" s="85">
        <f t="shared" si="2"/>
        <v>1</v>
      </c>
      <c r="N21" s="45">
        <v>1684560</v>
      </c>
      <c r="O21" s="19">
        <v>1264349</v>
      </c>
      <c r="P21" s="19">
        <v>0</v>
      </c>
      <c r="Q21" s="20">
        <f t="shared" si="3"/>
        <v>0.7505514793180416</v>
      </c>
      <c r="R21" s="46" t="str">
        <f t="shared" si="4"/>
        <v> -</v>
      </c>
      <c r="S21" s="145"/>
      <c r="T21" s="147"/>
      <c r="U21" s="149"/>
    </row>
    <row r="22" spans="2:21" ht="42" customHeight="1">
      <c r="B22" s="142"/>
      <c r="C22" s="142"/>
      <c r="D22" s="139"/>
      <c r="E22" s="136"/>
      <c r="F22" s="90">
        <v>42005</v>
      </c>
      <c r="G22" s="90">
        <v>42369</v>
      </c>
      <c r="H22" s="10" t="s">
        <v>36</v>
      </c>
      <c r="I22" s="20">
        <f>+'[1]DIMENSIÓN 1'!Y56</f>
        <v>0.3</v>
      </c>
      <c r="J22" s="46">
        <v>0.3</v>
      </c>
      <c r="K22" s="63">
        <f t="shared" si="0"/>
        <v>1</v>
      </c>
      <c r="L22" s="83">
        <f t="shared" si="1"/>
        <v>1</v>
      </c>
      <c r="M22" s="85">
        <f t="shared" si="2"/>
        <v>1</v>
      </c>
      <c r="N22" s="45">
        <v>0</v>
      </c>
      <c r="O22" s="19">
        <v>0</v>
      </c>
      <c r="P22" s="19">
        <v>0</v>
      </c>
      <c r="Q22" s="20" t="str">
        <f t="shared" si="3"/>
        <v> -</v>
      </c>
      <c r="R22" s="46" t="str">
        <f t="shared" si="4"/>
        <v> -</v>
      </c>
      <c r="S22" s="145" t="s">
        <v>55</v>
      </c>
      <c r="T22" s="147">
        <v>42005</v>
      </c>
      <c r="U22" s="149">
        <v>42369</v>
      </c>
    </row>
    <row r="23" spans="2:21" ht="29.25" customHeight="1" thickBot="1">
      <c r="B23" s="142"/>
      <c r="C23" s="143"/>
      <c r="D23" s="140"/>
      <c r="E23" s="137"/>
      <c r="F23" s="23">
        <v>42005</v>
      </c>
      <c r="G23" s="23">
        <v>42369</v>
      </c>
      <c r="H23" s="11" t="s">
        <v>37</v>
      </c>
      <c r="I23" s="24">
        <f>+'[1]DIMENSIÓN 1'!Y57</f>
        <v>1</v>
      </c>
      <c r="J23" s="52">
        <v>1</v>
      </c>
      <c r="K23" s="94">
        <f t="shared" si="0"/>
        <v>1</v>
      </c>
      <c r="L23" s="95">
        <f t="shared" si="1"/>
        <v>1</v>
      </c>
      <c r="M23" s="96">
        <f t="shared" si="2"/>
        <v>1</v>
      </c>
      <c r="N23" s="47">
        <v>45750</v>
      </c>
      <c r="O23" s="24">
        <v>45500</v>
      </c>
      <c r="P23" s="24">
        <v>0</v>
      </c>
      <c r="Q23" s="20">
        <f t="shared" si="3"/>
        <v>0.994535519125683</v>
      </c>
      <c r="R23" s="46" t="str">
        <f t="shared" si="4"/>
        <v> -</v>
      </c>
      <c r="S23" s="146"/>
      <c r="T23" s="148"/>
      <c r="U23" s="150"/>
    </row>
    <row r="24" spans="2:21" ht="11.25" customHeight="1" thickBot="1">
      <c r="B24" s="139"/>
      <c r="C24" s="78"/>
      <c r="D24" s="72"/>
      <c r="E24" s="86"/>
      <c r="F24" s="87"/>
      <c r="G24" s="87"/>
      <c r="H24" s="88"/>
      <c r="I24" s="89"/>
      <c r="J24" s="89"/>
      <c r="K24" s="92"/>
      <c r="L24" s="93"/>
      <c r="M24" s="93"/>
      <c r="N24" s="89"/>
      <c r="O24" s="89"/>
      <c r="P24" s="89"/>
      <c r="Q24" s="89"/>
      <c r="R24" s="89"/>
      <c r="S24" s="80"/>
      <c r="T24" s="79"/>
      <c r="U24" s="81"/>
    </row>
    <row r="25" spans="2:21" ht="84" customHeight="1" thickBot="1">
      <c r="B25" s="143"/>
      <c r="C25" s="36" t="s">
        <v>44</v>
      </c>
      <c r="D25" s="39" t="s">
        <v>42</v>
      </c>
      <c r="E25" s="73" t="s">
        <v>40</v>
      </c>
      <c r="F25" s="26">
        <v>42005</v>
      </c>
      <c r="G25" s="26">
        <v>42369</v>
      </c>
      <c r="H25" s="74" t="s">
        <v>38</v>
      </c>
      <c r="I25" s="75">
        <f>+'[1]DIMENSIÓN 1'!Y180</f>
        <v>15</v>
      </c>
      <c r="J25" s="76">
        <v>9</v>
      </c>
      <c r="K25" s="64">
        <f t="shared" si="0"/>
        <v>0.6</v>
      </c>
      <c r="L25" s="83">
        <f t="shared" si="1"/>
        <v>1</v>
      </c>
      <c r="M25" s="85">
        <f t="shared" si="2"/>
        <v>0.6</v>
      </c>
      <c r="N25" s="77">
        <v>0</v>
      </c>
      <c r="O25" s="98">
        <v>0</v>
      </c>
      <c r="P25" s="75">
        <v>0</v>
      </c>
      <c r="Q25" s="20" t="str">
        <f t="shared" si="3"/>
        <v> -</v>
      </c>
      <c r="R25" s="46" t="str">
        <f t="shared" si="4"/>
        <v> -</v>
      </c>
      <c r="S25" s="41" t="s">
        <v>53</v>
      </c>
      <c r="T25" s="37">
        <v>42005</v>
      </c>
      <c r="U25" s="38">
        <v>42369</v>
      </c>
    </row>
    <row r="26" spans="2:21" ht="11.25" customHeight="1" thickBot="1">
      <c r="B26" s="28"/>
      <c r="C26" s="29"/>
      <c r="D26" s="29"/>
      <c r="E26" s="29"/>
      <c r="F26" s="30"/>
      <c r="G26" s="30"/>
      <c r="H26" s="31"/>
      <c r="I26" s="32"/>
      <c r="J26" s="32"/>
      <c r="K26" s="65"/>
      <c r="L26" s="33"/>
      <c r="M26" s="33"/>
      <c r="N26" s="32"/>
      <c r="O26" s="32"/>
      <c r="P26" s="32"/>
      <c r="Q26" s="32"/>
      <c r="R26" s="32"/>
      <c r="S26" s="34"/>
      <c r="T26" s="30"/>
      <c r="U26" s="35"/>
    </row>
    <row r="27" spans="2:21" ht="57" customHeight="1" thickBot="1">
      <c r="B27" s="25" t="s">
        <v>50</v>
      </c>
      <c r="C27" s="25" t="s">
        <v>49</v>
      </c>
      <c r="D27" s="40" t="s">
        <v>48</v>
      </c>
      <c r="E27" s="53" t="s">
        <v>47</v>
      </c>
      <c r="F27" s="54">
        <v>42005</v>
      </c>
      <c r="G27" s="54">
        <v>42369</v>
      </c>
      <c r="H27" s="55" t="s">
        <v>46</v>
      </c>
      <c r="I27" s="48">
        <f>+'[1]DIMENSIÓN 4'!Y27</f>
        <v>1</v>
      </c>
      <c r="J27" s="49">
        <v>1</v>
      </c>
      <c r="K27" s="66">
        <f t="shared" si="0"/>
        <v>1</v>
      </c>
      <c r="L27" s="83">
        <f t="shared" si="1"/>
        <v>1</v>
      </c>
      <c r="M27" s="85">
        <f t="shared" si="2"/>
        <v>1</v>
      </c>
      <c r="N27" s="69">
        <v>2961490</v>
      </c>
      <c r="O27" s="99">
        <v>2609436</v>
      </c>
      <c r="P27" s="70">
        <v>0</v>
      </c>
      <c r="Q27" s="20">
        <f t="shared" si="3"/>
        <v>0.8811226781113561</v>
      </c>
      <c r="R27" s="46" t="str">
        <f t="shared" si="4"/>
        <v> -</v>
      </c>
      <c r="S27" s="42" t="s">
        <v>52</v>
      </c>
      <c r="T27" s="26">
        <v>42005</v>
      </c>
      <c r="U27" s="27">
        <v>42369</v>
      </c>
    </row>
    <row r="28" spans="12:18" ht="16.5" thickBot="1">
      <c r="L28" s="67">
        <f>+AVERAGE(L13:L23,L25,L27)</f>
        <v>1</v>
      </c>
      <c r="M28" s="68">
        <f>+AVERAGE(M13:M23,M25,M27)</f>
        <v>0.8897633136094675</v>
      </c>
      <c r="N28" s="71">
        <f>+SUM(N13:N23,N25,N27)</f>
        <v>8793050</v>
      </c>
      <c r="O28" s="61">
        <f>+SUM(O13:O23,O25,O27)</f>
        <v>7477557</v>
      </c>
      <c r="P28" s="61">
        <f>+SUM(P13:P23,P25,P27)</f>
        <v>0</v>
      </c>
      <c r="Q28" s="68">
        <f t="shared" si="3"/>
        <v>0.8503940043557128</v>
      </c>
      <c r="R28" s="60" t="str">
        <f t="shared" si="4"/>
        <v> -</v>
      </c>
    </row>
  </sheetData>
  <sheetProtection/>
  <mergeCells count="34">
    <mergeCell ref="B2:U2"/>
    <mergeCell ref="B3:U3"/>
    <mergeCell ref="B4:U4"/>
    <mergeCell ref="E8:J8"/>
    <mergeCell ref="B9:B12"/>
    <mergeCell ref="C9:C12"/>
    <mergeCell ref="D9:D12"/>
    <mergeCell ref="E9:E12"/>
    <mergeCell ref="F9:G11"/>
    <mergeCell ref="H9:J10"/>
    <mergeCell ref="L9:M10"/>
    <mergeCell ref="N9:R11"/>
    <mergeCell ref="S9:U11"/>
    <mergeCell ref="H11:H12"/>
    <mergeCell ref="I11:I12"/>
    <mergeCell ref="J11:J12"/>
    <mergeCell ref="L11:L12"/>
    <mergeCell ref="M11:M12"/>
    <mergeCell ref="B13:B25"/>
    <mergeCell ref="C13:C23"/>
    <mergeCell ref="D13:D23"/>
    <mergeCell ref="E13:E23"/>
    <mergeCell ref="S13:S15"/>
    <mergeCell ref="T13:T15"/>
    <mergeCell ref="S22:S23"/>
    <mergeCell ref="T22:T23"/>
    <mergeCell ref="U22:U23"/>
    <mergeCell ref="U13:U15"/>
    <mergeCell ref="S16:S18"/>
    <mergeCell ref="T16:T18"/>
    <mergeCell ref="U16:U18"/>
    <mergeCell ref="S19:S21"/>
    <mergeCell ref="T19:T21"/>
    <mergeCell ref="U19:U21"/>
  </mergeCells>
  <printOptions horizontalCentered="1"/>
  <pageMargins left="0.984251968503937" right="0.3937007874015748" top="0.3937007874015748" bottom="0.3937007874015748" header="0.31496062992125984" footer="0.31496062992125984"/>
  <pageSetup horizontalDpi="600" verticalDpi="600" orientation="landscape" pageOrder="overThenDown" paperSize="5" scale="75"/>
  <headerFooter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MONICA</cp:lastModifiedBy>
  <cp:lastPrinted>2010-09-21T16:46:22Z</cp:lastPrinted>
  <dcterms:created xsi:type="dcterms:W3CDTF">2008-07-08T21:30:46Z</dcterms:created>
  <dcterms:modified xsi:type="dcterms:W3CDTF">2022-10-04T22:43:40Z</dcterms:modified>
  <cp:category/>
  <cp:version/>
  <cp:contentType/>
  <cp:contentStatus/>
</cp:coreProperties>
</file>