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robayo\Desktop\PLANES DE ACCIÓN 2017\"/>
    </mc:Choice>
  </mc:AlternateContent>
  <bookViews>
    <workbookView xWindow="0" yWindow="0" windowWidth="38400" windowHeight="22500"/>
  </bookViews>
  <sheets>
    <sheet name="2017" sheetId="8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8" l="1"/>
  <c r="N12" i="8"/>
  <c r="L14" i="8"/>
  <c r="N14" i="8"/>
  <c r="L15" i="8"/>
  <c r="N15" i="8"/>
  <c r="L17" i="8"/>
  <c r="N17" i="8"/>
  <c r="L19" i="8"/>
  <c r="N19" i="8"/>
  <c r="N20" i="8"/>
  <c r="N21" i="8"/>
  <c r="L22" i="8"/>
  <c r="N22" i="8"/>
  <c r="L23" i="8"/>
  <c r="N23" i="8"/>
  <c r="N24" i="8"/>
  <c r="N25" i="8"/>
  <c r="N26" i="8"/>
  <c r="N27" i="8"/>
  <c r="N28" i="8"/>
  <c r="N29" i="8"/>
  <c r="N30" i="8"/>
  <c r="N31" i="8"/>
  <c r="L33" i="8"/>
  <c r="N33" i="8"/>
  <c r="L34" i="8"/>
  <c r="N34" i="8"/>
  <c r="N35" i="8"/>
  <c r="L36" i="8"/>
  <c r="N36" i="8"/>
  <c r="N37" i="8"/>
  <c r="L38" i="8"/>
  <c r="N38" i="8"/>
  <c r="N39" i="8"/>
  <c r="L40" i="8"/>
  <c r="N40" i="8"/>
  <c r="N41" i="8"/>
  <c r="L42" i="8"/>
  <c r="N42" i="8"/>
  <c r="L43" i="8"/>
  <c r="N43" i="8"/>
  <c r="L45" i="8"/>
  <c r="N45" i="8"/>
  <c r="L46" i="8"/>
  <c r="N46" i="8"/>
  <c r="L47" i="8"/>
  <c r="N47" i="8"/>
  <c r="L48" i="8"/>
  <c r="N48" i="8"/>
  <c r="L49" i="8"/>
  <c r="N49" i="8"/>
  <c r="N50" i="8"/>
  <c r="N51" i="8"/>
  <c r="L52" i="8"/>
  <c r="N52" i="8"/>
  <c r="N53" i="8"/>
  <c r="N54" i="8"/>
  <c r="N55" i="8"/>
  <c r="N56" i="8"/>
  <c r="N57" i="8"/>
  <c r="L58" i="8"/>
  <c r="N58" i="8"/>
  <c r="N59" i="8"/>
  <c r="R59" i="8"/>
  <c r="Q59" i="8"/>
  <c r="T59" i="8"/>
  <c r="P59" i="8"/>
  <c r="S59" i="8"/>
  <c r="M12" i="8"/>
  <c r="M14" i="8"/>
  <c r="M15" i="8"/>
  <c r="M17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3" i="8"/>
  <c r="M34" i="8"/>
  <c r="M35" i="8"/>
  <c r="M36" i="8"/>
  <c r="M37" i="8"/>
  <c r="M38" i="8"/>
  <c r="M39" i="8"/>
  <c r="M40" i="8"/>
  <c r="M41" i="8"/>
  <c r="M42" i="8"/>
  <c r="M43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I40" i="8"/>
  <c r="I39" i="8"/>
  <c r="I52" i="8"/>
  <c r="I49" i="8"/>
  <c r="I48" i="8"/>
  <c r="I47" i="8"/>
  <c r="I43" i="8"/>
  <c r="I14" i="8"/>
  <c r="I17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3" i="8"/>
  <c r="I34" i="8"/>
  <c r="I35" i="8"/>
  <c r="I36" i="8"/>
  <c r="I37" i="8"/>
  <c r="I38" i="8"/>
  <c r="I41" i="8"/>
  <c r="I42" i="8"/>
  <c r="I45" i="8"/>
  <c r="I46" i="8"/>
  <c r="I50" i="8"/>
  <c r="I51" i="8"/>
  <c r="I53" i="8"/>
  <c r="I54" i="8"/>
  <c r="I55" i="8"/>
  <c r="I56" i="8"/>
  <c r="I57" i="8"/>
  <c r="I58" i="8"/>
  <c r="I15" i="8"/>
  <c r="I12" i="8"/>
  <c r="L20" i="8"/>
  <c r="L21" i="8"/>
  <c r="L24" i="8"/>
  <c r="L25" i="8"/>
  <c r="L26" i="8"/>
  <c r="L27" i="8"/>
  <c r="L28" i="8"/>
  <c r="L29" i="8"/>
  <c r="L30" i="8"/>
  <c r="L35" i="8"/>
  <c r="L37" i="8"/>
  <c r="L39" i="8"/>
  <c r="L41" i="8"/>
  <c r="L50" i="8"/>
  <c r="L51" i="8"/>
  <c r="L53" i="8"/>
  <c r="L54" i="8"/>
  <c r="L55" i="8"/>
  <c r="L56" i="8"/>
  <c r="L57" i="8"/>
  <c r="T58" i="8"/>
  <c r="S58" i="8"/>
  <c r="T57" i="8"/>
  <c r="S57" i="8"/>
  <c r="T56" i="8"/>
  <c r="S56" i="8"/>
  <c r="T55" i="8"/>
  <c r="S55" i="8"/>
  <c r="T54" i="8"/>
  <c r="S54" i="8"/>
  <c r="T53" i="8"/>
  <c r="S53" i="8"/>
  <c r="T52" i="8"/>
  <c r="S52" i="8"/>
  <c r="T51" i="8"/>
  <c r="S51" i="8"/>
  <c r="T50" i="8"/>
  <c r="S50" i="8"/>
  <c r="T49" i="8"/>
  <c r="S49" i="8"/>
  <c r="T48" i="8"/>
  <c r="S48" i="8"/>
  <c r="T47" i="8"/>
  <c r="S47" i="8"/>
  <c r="T46" i="8"/>
  <c r="S46" i="8"/>
  <c r="T45" i="8"/>
  <c r="S45" i="8"/>
  <c r="T43" i="8"/>
  <c r="S43" i="8"/>
  <c r="T42" i="8"/>
  <c r="S42" i="8"/>
  <c r="T41" i="8"/>
  <c r="S41" i="8"/>
  <c r="T40" i="8"/>
  <c r="S40" i="8"/>
  <c r="T39" i="8"/>
  <c r="S39" i="8"/>
  <c r="T38" i="8"/>
  <c r="S38" i="8"/>
  <c r="T37" i="8"/>
  <c r="S37" i="8"/>
  <c r="T36" i="8"/>
  <c r="S36" i="8"/>
  <c r="T35" i="8"/>
  <c r="S35" i="8"/>
  <c r="T34" i="8"/>
  <c r="S34" i="8"/>
  <c r="T33" i="8"/>
  <c r="S33" i="8"/>
  <c r="T31" i="8"/>
  <c r="S31" i="8"/>
  <c r="L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7" i="8"/>
  <c r="S17" i="8"/>
  <c r="T15" i="8"/>
  <c r="S15" i="8"/>
  <c r="T14" i="8"/>
  <c r="S14" i="8"/>
  <c r="T12" i="8"/>
  <c r="S12" i="8"/>
</calcChain>
</file>

<file path=xl/sharedStrings.xml><?xml version="1.0" encoding="utf-8"?>
<sst xmlns="http://schemas.openxmlformats.org/spreadsheetml/2006/main" count="122" uniqueCount="109">
  <si>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</si>
  <si>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</si>
  <si>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</si>
  <si>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</si>
  <si>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</si>
  <si>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</si>
  <si>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</si>
  <si>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</si>
  <si>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</si>
  <si>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</si>
  <si>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</si>
  <si>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</si>
  <si>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</si>
  <si>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</si>
  <si>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</si>
  <si>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</si>
  <si>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</si>
  <si>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</si>
  <si>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</si>
  <si>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</si>
  <si>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</si>
  <si>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</si>
  <si>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</si>
  <si>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</si>
  <si>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</si>
  <si>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</si>
  <si>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</si>
  <si>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EMPLEO Y FOMENTO EMPRESARIAL DE BUCARAMANGA (IMEBU)</t>
  </si>
  <si>
    <t>Número de Planes Maestros Santander Life apoyados en su proceso de formulación y ejecución  en coordinación con el Área Metropolitana de Bucaramanga.</t>
  </si>
  <si>
    <t>Número de proyectos productivos para generación de ingresos en población víctimas del conflicto interno armado apoyados.</t>
  </si>
  <si>
    <t>Número de estrategias implementadas y mantenidas para la inclusión laboral de actores del conflicto.</t>
  </si>
  <si>
    <t>POBLACIÓN EN PROCESO DE REINTEGRACIÓN</t>
  </si>
  <si>
    <t>VÍCTIMAS DEL CONFLICTO INTERNO ARMADO</t>
  </si>
  <si>
    <t>ATENCIÓN PRIORITARIA Y FOCALIZADA A GRUPOS DE POBLACIÓN VULNERABLE</t>
  </si>
  <si>
    <t>2 - INCLUSIÓN SOCIAL</t>
  </si>
  <si>
    <t>UNA CIUDAD QUE HACE Y EJECUTA PLANES</t>
  </si>
  <si>
    <t>GOBERNANZA URBANA</t>
  </si>
  <si>
    <t>1 - GOBERNANZA DEMOCRÁTICA</t>
  </si>
  <si>
    <t>Número de instituciones educativas articuladas con la educación superior y SENA con el nuevo modelo.</t>
  </si>
  <si>
    <t>ACCESO (ACCESIBILIDAD): "EDUCACIÓN PARA UNA CIUDAD INTELIGENTE Y SOLIDARIA"</t>
  </si>
  <si>
    <t>EDUCACIÓN: BUCARAMANGA EDUCADA, CULTA E INNOVADORA</t>
  </si>
  <si>
    <t>4 - CALIDAD DE VIDA</t>
  </si>
  <si>
    <t>Porcentaje de avance en la creación de la organización "Empresa madre" para impulsar la innovación y el emprendimiento social.</t>
  </si>
  <si>
    <t>Número de convocatorias realizadas para el apoyo a proyectos con apalancamiento financiero a través de  la bolsa de recursos destinada al programa de capital semilla (empresas de economía solidaria).</t>
  </si>
  <si>
    <t>Número de convocatorias realizadas para los proyectos de emprendimiento presentados a través del  programa  IMEBU - Fondo Emprender en alianza con el SENA.</t>
  </si>
  <si>
    <t>Número de emprendedores apoyados mediante el otorgamiento de crédito.</t>
  </si>
  <si>
    <t>Número de empresas o proyectos de innovación social de alto impacto creadas en los sectores priorizados.</t>
  </si>
  <si>
    <t>Porcentaje de avance en la creación del laboratorio de creatividad e innovación social para la región.</t>
  </si>
  <si>
    <t>Número de eventos de emprendimiento y/o innovación de gran formato realizados para los jóvenes empresarios.</t>
  </si>
  <si>
    <t>Porcentaje de avance en la construcción de la visión prospectiva empresarial de la ciudad región  homologada por los actores del ecosistema de innovación.</t>
  </si>
  <si>
    <t>Porcentaje de avance en la optimización del ecosistema de innovación de la ciudad integrando los diferentes actores.</t>
  </si>
  <si>
    <t>Porcentaje de avance en el diseño e implementación del megaportal del emprendimiento y la innovación.</t>
  </si>
  <si>
    <t>Número de programas virtuales apoyados en la creación con enfoque en: liderazgo de principios lógica, ética y estética, emprendimiento e innovación.</t>
  </si>
  <si>
    <t>Número de aplicaciones de georreferenciación implementadas como prueba piloto para brindar información de mercado a los emprendedores.</t>
  </si>
  <si>
    <t>Número de planes estratégicos empresariales con herramientas gerenciales para la innovación con acompañamiento en la formulación.</t>
  </si>
  <si>
    <t>Número de sectores empresariales priorizados con modelos de innovación desarrollados.</t>
  </si>
  <si>
    <t>Número de planes estratégicos empresariales compañados en la implementación para el mejoramiento de la productividad y competitividad.</t>
  </si>
  <si>
    <t>Número de créditos otorgados a micro y famiempresas de la zona urbana y rural.</t>
  </si>
  <si>
    <t>Número de Planes estratégicos exportadores formulados.</t>
  </si>
  <si>
    <t>Porcentaje de avance en el diseño, implementación y mantenimiento de una estrategia de comercialización de productos en nuevos mercados nacionales o internacionales por sector priorizado.</t>
  </si>
  <si>
    <t>Número de grupos de dirección y formulación de proyectos (estándar PMI) implementados y mantenidos para consecución de recursos de cooperación nacional e internacional.</t>
  </si>
  <si>
    <t>Número de estrategias de trabajo implementadas y mantenidas con la Oficina de Asuntos Internacionales.</t>
  </si>
  <si>
    <t>Número de participaciones de las Empresas Industriales del municipio de bucaramanga en eventos de comercialización de productos locales en mercados regionales y nacionales.</t>
  </si>
  <si>
    <t>Número de personas del transporte público legal capacitados integralmente en una segunda lengua.</t>
  </si>
  <si>
    <t>Porcentaje de la capacidad instalada de Instituto Municipal de Empleo y Fomento Empresarial de Bucaramanga - IMEBU mantenida.</t>
  </si>
  <si>
    <t>Número de personas vinculados en empleos formales, dignos y decentes.</t>
  </si>
  <si>
    <t>Número de empresas sensibilizadas para el fomento del empleo y trabajo decente.</t>
  </si>
  <si>
    <t>Número de estrategias de comunicaciones implementadas y mantenidas para la socialización del servicio público de empleo.</t>
  </si>
  <si>
    <t>Número de estrategias de vinculación del sector empresarial al servicio público de empleo implementadas y mantenidas.</t>
  </si>
  <si>
    <t>Número de comités de articulación del servicio público de empelo creados y mantenidos.</t>
  </si>
  <si>
    <t>Número de personas formadas en competencias laborales específicas.</t>
  </si>
  <si>
    <t>Número de personas en condición de vulnerabilidad que aceden a una vacante laboral.</t>
  </si>
  <si>
    <t>Número de Observatorios del Empleo mantenidos y fortalecidos.</t>
  </si>
  <si>
    <t>Número de becas otorgadas para cursar programas profesionales en instituciones educativas públicas que operen en la ciudad para los sectores priorizados.</t>
  </si>
  <si>
    <t>Número de becas otorgadas para cursar programas técnico profesional en instituciones educativas públicas que operen en la ciudad para los sectores priorizados.</t>
  </si>
  <si>
    <t>Número de becas otorgadas para cursar programas tecnológicos en instituciones educativas públicas que operen en la ciudad para los sectores priorizados.</t>
  </si>
  <si>
    <t>Número de becas otorgadas para cursar programas técnico laboral en instituciones educativas públicas que operen en la ciudad para los sectores priorizados.</t>
  </si>
  <si>
    <t>Número de investigaciones realizadas sobre el mercado laboral.</t>
  </si>
  <si>
    <t>Número de boletines generados sobre los indicadores de empleo que genera el observatorio.</t>
  </si>
  <si>
    <t>BUCARAMANGA EMPRENDEDORA</t>
  </si>
  <si>
    <t>BUCARAMANGA INNOVADARA</t>
  </si>
  <si>
    <t>BUCARAMANGA DIGITAL</t>
  </si>
  <si>
    <t>CONSTRUCCIÓN DE UNA NUEVA CULTURA EMPRESARIAL</t>
  </si>
  <si>
    <t>ASESORÍA Y FORMACIÓN EMPRESARIAL</t>
  </si>
  <si>
    <t>FONDO DE MICRO CRÉDITO EMPRESARIAL</t>
  </si>
  <si>
    <t>AMPLIACIÓN DE MERCADOS E INTERNACIONALIZACIÓN</t>
  </si>
  <si>
    <t>OFICINA DE EMPLEO Y EMPLEABILIDAD</t>
  </si>
  <si>
    <t>INSERCIÓN LABORAL</t>
  </si>
  <si>
    <t>MEJORAMIENTO DEL CLIMA DE NEGOCIOS</t>
  </si>
  <si>
    <t>OBSERVATORIO DEL EMPLEO Y EL TRABAJO</t>
  </si>
  <si>
    <t>FOMENTO DEL EMPRENDIMIENTO Y LA INNOVACIÓN</t>
  </si>
  <si>
    <t>FORTALECIMIENTO EMPRESARIAL</t>
  </si>
  <si>
    <t>EMPLEABILIDAD, EMPLEO Y TRABAJO DECENTE</t>
  </si>
  <si>
    <t>5 - PRODUCTIVIDAD Y GENERACIÓN DE OPORTUNIDADES</t>
  </si>
  <si>
    <t>Número de proyectos elaborados por adolescentes y/o jóvenes estudiantes de los colegios oficiales, universidades y otros grupos poblacionales priorizados con acompañamiento.</t>
  </si>
  <si>
    <t>0542900401</t>
  </si>
  <si>
    <t xml:space="preserve"> -</t>
  </si>
  <si>
    <t>-</t>
  </si>
  <si>
    <t>0542900102</t>
  </si>
  <si>
    <t>0542900101</t>
  </si>
  <si>
    <t>'0542900103</t>
  </si>
  <si>
    <t>0542900104</t>
  </si>
  <si>
    <t>0542900105</t>
  </si>
  <si>
    <t>0542900106</t>
  </si>
  <si>
    <t>0542900201</t>
  </si>
  <si>
    <t>0542900202</t>
  </si>
  <si>
    <t>0542900203</t>
  </si>
  <si>
    <t>054290301</t>
  </si>
  <si>
    <t>05421301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</si>
</sst>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9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82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164" fontId="3" fillId="0" borderId="16" xfId="0" applyNumberFormat="1" applyFont="1" applyBorder="1" applyAlignment="1" applyProtection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justify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6" fillId="3" borderId="23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6" fillId="4" borderId="0" xfId="0" applyNumberFormat="1" applyFont="1" applyFill="1" applyBorder="1" applyAlignment="1">
      <alignment horizontal="center" vertical="center"/>
    </xf>
    <xf numFmtId="9" fontId="6" fillId="4" borderId="23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164" fontId="6" fillId="0" borderId="42" xfId="0" applyNumberFormat="1" applyFont="1" applyBorder="1" applyAlignment="1">
      <alignment horizontal="center" vertical="center"/>
    </xf>
    <xf numFmtId="3" fontId="6" fillId="0" borderId="42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5" fillId="0" borderId="42" xfId="0" applyFont="1" applyFill="1" applyBorder="1" applyAlignment="1">
      <alignment horizontal="justify" vertical="center" wrapText="1"/>
    </xf>
    <xf numFmtId="9" fontId="6" fillId="0" borderId="9" xfId="0" applyNumberFormat="1" applyFont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9" fontId="6" fillId="0" borderId="7" xfId="0" applyNumberFormat="1" applyFont="1" applyFill="1" applyBorder="1" applyAlignment="1">
      <alignment horizontal="center" vertical="center"/>
    </xf>
    <xf numFmtId="9" fontId="10" fillId="2" borderId="3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9" fontId="7" fillId="0" borderId="51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164" fontId="6" fillId="0" borderId="58" xfId="0" applyNumberFormat="1" applyFont="1" applyBorder="1" applyAlignment="1">
      <alignment horizontal="center" vertical="center"/>
    </xf>
    <xf numFmtId="0" fontId="3" fillId="0" borderId="58" xfId="0" applyFont="1" applyFill="1" applyBorder="1" applyAlignment="1">
      <alignment horizontal="justify" vertical="center" wrapText="1"/>
    </xf>
    <xf numFmtId="3" fontId="6" fillId="0" borderId="58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justify" vertical="center" wrapText="1"/>
    </xf>
    <xf numFmtId="3" fontId="6" fillId="0" borderId="43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0" fontId="3" fillId="0" borderId="42" xfId="0" applyFont="1" applyFill="1" applyBorder="1" applyAlignment="1">
      <alignment horizontal="justify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9" fontId="6" fillId="0" borderId="9" xfId="0" applyNumberFormat="1" applyFont="1" applyFill="1" applyBorder="1" applyAlignment="1">
      <alignment horizontal="center" vertical="center"/>
    </xf>
    <xf numFmtId="9" fontId="6" fillId="0" borderId="10" xfId="0" applyNumberFormat="1" applyFont="1" applyFill="1" applyBorder="1" applyAlignment="1">
      <alignment horizontal="center" vertical="center"/>
    </xf>
    <xf numFmtId="9" fontId="6" fillId="0" borderId="42" xfId="0" applyNumberFormat="1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7" fillId="0" borderId="19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6" fillId="0" borderId="37" xfId="0" applyNumberFormat="1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9" fontId="6" fillId="0" borderId="60" xfId="0" applyNumberFormat="1" applyFont="1" applyBorder="1" applyAlignment="1">
      <alignment horizontal="center" vertical="center"/>
    </xf>
    <xf numFmtId="9" fontId="7" fillId="0" borderId="20" xfId="0" applyNumberFormat="1" applyFont="1" applyBorder="1" applyAlignment="1">
      <alignment horizontal="center" vertical="center"/>
    </xf>
    <xf numFmtId="9" fontId="6" fillId="0" borderId="61" xfId="0" applyNumberFormat="1" applyFont="1" applyBorder="1" applyAlignment="1">
      <alignment horizontal="center" vertical="center"/>
    </xf>
    <xf numFmtId="9" fontId="7" fillId="0" borderId="62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7" fillId="0" borderId="26" xfId="0" applyNumberFormat="1" applyFont="1" applyBorder="1" applyAlignment="1">
      <alignment horizontal="center" vertical="center"/>
    </xf>
    <xf numFmtId="9" fontId="7" fillId="0" borderId="55" xfId="0" applyNumberFormat="1" applyFont="1" applyBorder="1" applyAlignment="1">
      <alignment horizontal="center" vertical="center"/>
    </xf>
    <xf numFmtId="9" fontId="7" fillId="0" borderId="27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52" xfId="0" applyNumberFormat="1" applyFont="1" applyFill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3" fontId="10" fillId="2" borderId="42" xfId="0" applyNumberFormat="1" applyFont="1" applyFill="1" applyBorder="1" applyAlignment="1">
      <alignment horizontal="center" vertical="center"/>
    </xf>
    <xf numFmtId="3" fontId="10" fillId="2" borderId="41" xfId="0" applyNumberFormat="1" applyFont="1" applyFill="1" applyBorder="1" applyAlignment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/>
    </xf>
    <xf numFmtId="9" fontId="10" fillId="2" borderId="43" xfId="0" applyNumberFormat="1" applyFont="1" applyFill="1" applyBorder="1" applyAlignment="1">
      <alignment horizontal="center" vertical="center"/>
    </xf>
    <xf numFmtId="3" fontId="6" fillId="3" borderId="51" xfId="0" applyNumberFormat="1" applyFont="1" applyFill="1" applyBorder="1" applyAlignment="1">
      <alignment horizontal="center" vertical="center" wrapText="1"/>
    </xf>
    <xf numFmtId="3" fontId="6" fillId="4" borderId="62" xfId="0" applyNumberFormat="1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61" xfId="0" applyFont="1" applyBorder="1" applyAlignment="1">
      <alignment horizontal="justify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</cellXfs>
  <cellStyles count="29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50" t="s">
        <v>16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</row>
    <row r="3" spans="2:20" ht="20.100000000000001" customHeight="1" x14ac:dyDescent="0.2">
      <c r="B3" s="150" t="s">
        <v>19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2:20" ht="20.100000000000001" customHeight="1" x14ac:dyDescent="0.2">
      <c r="B4" s="150" t="s">
        <v>27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2017</v>
      </c>
      <c r="C8" s="14">
        <v>43100</v>
      </c>
      <c r="D8" s="151" t="s">
        <v>3</v>
      </c>
      <c r="E8" s="152"/>
      <c r="F8" s="152"/>
      <c r="G8" s="152"/>
      <c r="H8" s="152"/>
      <c r="I8" s="152"/>
      <c r="J8" s="152"/>
      <c r="K8" s="15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54" t="s">
        <v>17</v>
      </c>
      <c r="C9" s="157" t="s">
        <v>18</v>
      </c>
      <c r="D9" s="159" t="s">
        <v>0</v>
      </c>
      <c r="E9" s="162" t="s">
        <v>4</v>
      </c>
      <c r="F9" s="162"/>
      <c r="G9" s="162" t="s">
        <v>5</v>
      </c>
      <c r="H9" s="162"/>
      <c r="I9" s="162"/>
      <c r="J9" s="162"/>
      <c r="K9" s="164"/>
      <c r="L9" s="5"/>
      <c r="M9" s="159" t="s">
        <v>6</v>
      </c>
      <c r="N9" s="164"/>
      <c r="O9" s="175" t="s">
        <v>24</v>
      </c>
      <c r="P9" s="176"/>
      <c r="Q9" s="176"/>
      <c r="R9" s="176"/>
      <c r="S9" s="176"/>
      <c r="T9" s="177"/>
    </row>
    <row r="10" spans="2:20" ht="17.100000000000001" customHeight="1" x14ac:dyDescent="0.2">
      <c r="B10" s="155"/>
      <c r="C10" s="158"/>
      <c r="D10" s="160"/>
      <c r="E10" s="163"/>
      <c r="F10" s="163"/>
      <c r="G10" s="163" t="s">
        <v>7</v>
      </c>
      <c r="H10" s="167" t="s">
        <v>25</v>
      </c>
      <c r="I10" s="167" t="s">
        <v>26</v>
      </c>
      <c r="J10" s="169" t="s">
        <v>1</v>
      </c>
      <c r="K10" s="165" t="s">
        <v>8</v>
      </c>
      <c r="L10" s="6"/>
      <c r="M10" s="171" t="s">
        <v>9</v>
      </c>
      <c r="N10" s="173" t="s">
        <v>10</v>
      </c>
      <c r="O10" s="178"/>
      <c r="P10" s="179"/>
      <c r="Q10" s="179"/>
      <c r="R10" s="179"/>
      <c r="S10" s="179"/>
      <c r="T10" s="180"/>
    </row>
    <row r="11" spans="2:20" ht="37.5" customHeight="1" thickBot="1" x14ac:dyDescent="0.25">
      <c r="B11" s="156"/>
      <c r="C11" s="158"/>
      <c r="D11" s="161"/>
      <c r="E11" s="17" t="s">
        <v>11</v>
      </c>
      <c r="F11" s="17" t="s">
        <v>12</v>
      </c>
      <c r="G11" s="167"/>
      <c r="H11" s="168"/>
      <c r="I11" s="181"/>
      <c r="J11" s="170"/>
      <c r="K11" s="166"/>
      <c r="L11" s="18"/>
      <c r="M11" s="172"/>
      <c r="N11" s="174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75.75" thickBot="1" x14ac:dyDescent="0.25">
      <c r="B12" s="61" t="s">
        <v>37</v>
      </c>
      <c r="C12" s="62" t="s">
        <v>36</v>
      </c>
      <c r="D12" s="79" t="s">
        <v>35</v>
      </c>
      <c r="E12" s="44">
        <v>42736</v>
      </c>
      <c r="F12" s="44">
        <v>43100</v>
      </c>
      <c r="G12" s="82" t="s">
        <v>28</v>
      </c>
      <c r="H12" s="45">
        <v>1</v>
      </c>
      <c r="I12" s="78">
        <f>+J12</f>
        <v>1</v>
      </c>
      <c r="J12" s="45">
        <v>1</v>
      </c>
      <c r="K12" s="80">
        <v>1</v>
      </c>
      <c r="L12" s="64">
        <f>+K12/J12</f>
        <v>1</v>
      </c>
      <c r="M12" s="81">
        <f>DAYS360(E12,$C$8)/DAYS360(E12,F12)</f>
        <v>1</v>
      </c>
      <c r="N12" s="47">
        <f>IF(J12=0," -",IF(L12&gt;100%,100%,L12))</f>
        <v>1</v>
      </c>
      <c r="O12" s="65" t="s">
        <v>95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2.95" customHeight="1" thickBot="1" x14ac:dyDescent="0.25">
      <c r="B13" s="24"/>
      <c r="C13" s="25"/>
      <c r="D13" s="26"/>
      <c r="E13" s="27"/>
      <c r="F13" s="27"/>
      <c r="G13" s="25"/>
      <c r="H13" s="28"/>
      <c r="I13" s="134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60.75" thickBot="1" x14ac:dyDescent="0.25">
      <c r="B14" s="142" t="s">
        <v>34</v>
      </c>
      <c r="C14" s="148" t="s">
        <v>33</v>
      </c>
      <c r="D14" s="79" t="s">
        <v>32</v>
      </c>
      <c r="E14" s="44">
        <v>42736</v>
      </c>
      <c r="F14" s="44">
        <v>43100</v>
      </c>
      <c r="G14" s="82" t="s">
        <v>29</v>
      </c>
      <c r="H14" s="45">
        <v>7</v>
      </c>
      <c r="I14" s="45" t="e">
        <f>+J14+(#REF!-#REF!)</f>
        <v>#REF!</v>
      </c>
      <c r="J14" s="45">
        <v>1</v>
      </c>
      <c r="K14" s="80">
        <v>1</v>
      </c>
      <c r="L14" s="124">
        <f t="shared" ref="L14:L58" si="0">+K14/J14</f>
        <v>1</v>
      </c>
      <c r="M14" s="81">
        <f t="shared" ref="M14:M58" si="1">DAYS360(E14,$C$8)/DAYS360(E14,F14)</f>
        <v>1</v>
      </c>
      <c r="N14" s="47">
        <f t="shared" ref="N14:N58" si="2">IF(J14=0," -",IF(L14&gt;100%,100%,L14))</f>
        <v>1</v>
      </c>
      <c r="O14" s="117">
        <v>0</v>
      </c>
      <c r="P14" s="45">
        <v>36886</v>
      </c>
      <c r="Q14" s="45">
        <v>36750</v>
      </c>
      <c r="R14" s="45">
        <v>187520</v>
      </c>
      <c r="S14" s="46">
        <f t="shared" ref="S14:S59" si="3">IF(P14=0," -",Q14/P14)</f>
        <v>0.99631296426828608</v>
      </c>
      <c r="T14" s="47">
        <f t="shared" ref="T14:T59" si="4">IF(R14=0," -",IF(Q14=0,100%,R14/Q14))</f>
        <v>5.1025850340136056</v>
      </c>
    </row>
    <row r="15" spans="2:20" ht="45.75" thickBot="1" x14ac:dyDescent="0.25">
      <c r="B15" s="144"/>
      <c r="C15" s="149"/>
      <c r="D15" s="79" t="s">
        <v>31</v>
      </c>
      <c r="E15" s="44">
        <v>42736</v>
      </c>
      <c r="F15" s="44">
        <v>43100</v>
      </c>
      <c r="G15" s="54" t="s">
        <v>30</v>
      </c>
      <c r="H15" s="45">
        <v>1</v>
      </c>
      <c r="I15" s="77">
        <f>+J15</f>
        <v>1</v>
      </c>
      <c r="J15" s="45">
        <v>1</v>
      </c>
      <c r="K15" s="80">
        <v>1</v>
      </c>
      <c r="L15" s="115">
        <f t="shared" si="0"/>
        <v>1</v>
      </c>
      <c r="M15" s="116">
        <f t="shared" si="1"/>
        <v>1</v>
      </c>
      <c r="N15" s="109">
        <f t="shared" si="2"/>
        <v>1</v>
      </c>
      <c r="O15" s="107" t="s">
        <v>96</v>
      </c>
      <c r="P15" s="74">
        <v>0</v>
      </c>
      <c r="Q15" s="74">
        <v>0</v>
      </c>
      <c r="R15" s="74">
        <v>0</v>
      </c>
      <c r="S15" s="108" t="str">
        <f t="shared" si="3"/>
        <v xml:space="preserve"> -</v>
      </c>
      <c r="T15" s="109" t="str">
        <f t="shared" si="4"/>
        <v xml:space="preserve"> -</v>
      </c>
    </row>
    <row r="16" spans="2:20" ht="12.95" customHeight="1" thickBot="1" x14ac:dyDescent="0.25">
      <c r="B16" s="24"/>
      <c r="C16" s="25"/>
      <c r="D16" s="26"/>
      <c r="E16" s="27"/>
      <c r="F16" s="27"/>
      <c r="G16" s="25"/>
      <c r="H16" s="28"/>
      <c r="I16" s="134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0.75" thickBot="1" x14ac:dyDescent="0.25">
      <c r="B17" s="136" t="s">
        <v>41</v>
      </c>
      <c r="C17" s="63" t="s">
        <v>40</v>
      </c>
      <c r="D17" s="79" t="s">
        <v>39</v>
      </c>
      <c r="E17" s="44">
        <v>42736</v>
      </c>
      <c r="F17" s="44">
        <v>43100</v>
      </c>
      <c r="G17" s="54" t="s">
        <v>38</v>
      </c>
      <c r="H17" s="45">
        <v>10</v>
      </c>
      <c r="I17" s="51" t="e">
        <f>+J17+(#REF!-#REF!)</f>
        <v>#REF!</v>
      </c>
      <c r="J17" s="45">
        <v>3</v>
      </c>
      <c r="K17" s="80">
        <v>25</v>
      </c>
      <c r="L17" s="64">
        <f t="shared" si="0"/>
        <v>8.3333333333333339</v>
      </c>
      <c r="M17" s="81">
        <f t="shared" si="1"/>
        <v>1</v>
      </c>
      <c r="N17" s="47">
        <f t="shared" si="2"/>
        <v>1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2.95" customHeight="1" thickBot="1" x14ac:dyDescent="0.25">
      <c r="B18" s="24"/>
      <c r="C18" s="25"/>
      <c r="D18" s="26"/>
      <c r="E18" s="27"/>
      <c r="F18" s="27"/>
      <c r="G18" s="25"/>
      <c r="H18" s="28"/>
      <c r="I18" s="134"/>
      <c r="J18" s="28"/>
      <c r="K18" s="28"/>
      <c r="L18" s="29"/>
      <c r="M18" s="29"/>
      <c r="N18" s="29"/>
      <c r="O18" s="25"/>
      <c r="P18" s="30"/>
      <c r="Q18" s="30"/>
      <c r="R18" s="30"/>
      <c r="S18" s="29"/>
      <c r="T18" s="31"/>
    </row>
    <row r="19" spans="2:20" ht="60" x14ac:dyDescent="0.2">
      <c r="B19" s="142" t="s">
        <v>93</v>
      </c>
      <c r="C19" s="145" t="s">
        <v>90</v>
      </c>
      <c r="D19" s="138" t="s">
        <v>79</v>
      </c>
      <c r="E19" s="48">
        <v>42736</v>
      </c>
      <c r="F19" s="48">
        <v>43100</v>
      </c>
      <c r="G19" s="9" t="s">
        <v>42</v>
      </c>
      <c r="H19" s="56">
        <v>1</v>
      </c>
      <c r="I19" s="41" t="e">
        <f>+J19+(#REF!-#REF!)</f>
        <v>#REF!</v>
      </c>
      <c r="J19" s="56">
        <v>0.25</v>
      </c>
      <c r="K19" s="89">
        <v>0.25</v>
      </c>
      <c r="L19" s="66">
        <f t="shared" si="0"/>
        <v>1</v>
      </c>
      <c r="M19" s="83">
        <f t="shared" si="1"/>
        <v>1</v>
      </c>
      <c r="N19" s="15">
        <f t="shared" si="2"/>
        <v>1</v>
      </c>
      <c r="O19" s="118" t="s">
        <v>98</v>
      </c>
      <c r="P19" s="49">
        <v>70833</v>
      </c>
      <c r="Q19" s="49">
        <v>60353</v>
      </c>
      <c r="R19" s="49">
        <v>0</v>
      </c>
      <c r="S19" s="16">
        <f t="shared" si="3"/>
        <v>0.85204636257111799</v>
      </c>
      <c r="T19" s="15" t="str">
        <f t="shared" si="4"/>
        <v xml:space="preserve"> -</v>
      </c>
    </row>
    <row r="20" spans="2:20" ht="90" x14ac:dyDescent="0.2">
      <c r="B20" s="143"/>
      <c r="C20" s="146"/>
      <c r="D20" s="139"/>
      <c r="E20" s="39">
        <v>42736</v>
      </c>
      <c r="F20" s="39">
        <v>43100</v>
      </c>
      <c r="G20" s="10" t="s">
        <v>43</v>
      </c>
      <c r="H20" s="43">
        <v>4</v>
      </c>
      <c r="I20" s="40" t="e">
        <f>+J20+(#REF!-#REF!)</f>
        <v>#REF!</v>
      </c>
      <c r="J20" s="43">
        <v>0</v>
      </c>
      <c r="K20" s="90">
        <v>0</v>
      </c>
      <c r="L20" s="71" t="e">
        <f t="shared" si="0"/>
        <v>#DIV/0!</v>
      </c>
      <c r="M20" s="85">
        <f t="shared" si="1"/>
        <v>1</v>
      </c>
      <c r="N20" s="55" t="str">
        <f t="shared" si="2"/>
        <v xml:space="preserve"> -</v>
      </c>
      <c r="O20" s="119">
        <v>0</v>
      </c>
      <c r="P20" s="40">
        <v>0</v>
      </c>
      <c r="Q20" s="40">
        <v>0</v>
      </c>
      <c r="R20" s="40">
        <v>0</v>
      </c>
      <c r="S20" s="41" t="str">
        <f t="shared" si="3"/>
        <v xml:space="preserve"> -</v>
      </c>
      <c r="T20" s="55" t="str">
        <f t="shared" si="4"/>
        <v xml:space="preserve"> -</v>
      </c>
    </row>
    <row r="21" spans="2:20" ht="75" x14ac:dyDescent="0.2">
      <c r="B21" s="143"/>
      <c r="C21" s="146"/>
      <c r="D21" s="139"/>
      <c r="E21" s="39">
        <v>42736</v>
      </c>
      <c r="F21" s="39">
        <v>43100</v>
      </c>
      <c r="G21" s="10" t="s">
        <v>44</v>
      </c>
      <c r="H21" s="43">
        <v>4</v>
      </c>
      <c r="I21" s="40" t="e">
        <f>+J21+(#REF!-#REF!)</f>
        <v>#REF!</v>
      </c>
      <c r="J21" s="43">
        <v>0</v>
      </c>
      <c r="K21" s="90">
        <v>0</v>
      </c>
      <c r="L21" s="71" t="e">
        <f t="shared" si="0"/>
        <v>#DIV/0!</v>
      </c>
      <c r="M21" s="85">
        <f t="shared" si="1"/>
        <v>1</v>
      </c>
      <c r="N21" s="55" t="str">
        <f t="shared" si="2"/>
        <v xml:space="preserve"> -</v>
      </c>
      <c r="O21" s="119">
        <v>0</v>
      </c>
      <c r="P21" s="40">
        <v>0</v>
      </c>
      <c r="Q21" s="40">
        <v>0</v>
      </c>
      <c r="R21" s="40">
        <v>0</v>
      </c>
      <c r="S21" s="41" t="str">
        <f t="shared" si="3"/>
        <v xml:space="preserve"> -</v>
      </c>
      <c r="T21" s="55" t="str">
        <f t="shared" si="4"/>
        <v xml:space="preserve"> -</v>
      </c>
    </row>
    <row r="22" spans="2:20" ht="30" x14ac:dyDescent="0.2">
      <c r="B22" s="143"/>
      <c r="C22" s="146"/>
      <c r="D22" s="139"/>
      <c r="E22" s="39">
        <v>42736</v>
      </c>
      <c r="F22" s="39">
        <v>43100</v>
      </c>
      <c r="G22" s="8" t="s">
        <v>45</v>
      </c>
      <c r="H22" s="43">
        <v>171</v>
      </c>
      <c r="I22" s="40" t="e">
        <f>+J22+(#REF!-#REF!)</f>
        <v>#REF!</v>
      </c>
      <c r="J22" s="43">
        <v>45</v>
      </c>
      <c r="K22" s="90">
        <v>32</v>
      </c>
      <c r="L22" s="71">
        <f t="shared" si="0"/>
        <v>0.71111111111111114</v>
      </c>
      <c r="M22" s="85">
        <f t="shared" si="1"/>
        <v>1</v>
      </c>
      <c r="N22" s="55">
        <f t="shared" si="2"/>
        <v>0.71111111111111114</v>
      </c>
      <c r="O22" s="119" t="s">
        <v>97</v>
      </c>
      <c r="P22" s="40">
        <v>0</v>
      </c>
      <c r="Q22" s="40">
        <v>0</v>
      </c>
      <c r="R22" s="40">
        <v>0</v>
      </c>
      <c r="S22" s="41" t="str">
        <f t="shared" si="3"/>
        <v xml:space="preserve"> -</v>
      </c>
      <c r="T22" s="55" t="str">
        <f t="shared" si="4"/>
        <v xml:space="preserve"> -</v>
      </c>
    </row>
    <row r="23" spans="2:20" ht="75.75" thickBot="1" x14ac:dyDescent="0.25">
      <c r="B23" s="143"/>
      <c r="C23" s="146"/>
      <c r="D23" s="140"/>
      <c r="E23" s="50">
        <v>42736</v>
      </c>
      <c r="F23" s="50">
        <v>43100</v>
      </c>
      <c r="G23" s="137" t="s">
        <v>94</v>
      </c>
      <c r="H23" s="57">
        <v>700</v>
      </c>
      <c r="I23" s="51" t="e">
        <f>+J23+(#REF!-#REF!)</f>
        <v>#REF!</v>
      </c>
      <c r="J23" s="57">
        <v>50</v>
      </c>
      <c r="K23" s="91">
        <v>71</v>
      </c>
      <c r="L23" s="105">
        <f t="shared" si="0"/>
        <v>1.42</v>
      </c>
      <c r="M23" s="106">
        <f t="shared" si="1"/>
        <v>1</v>
      </c>
      <c r="N23" s="99">
        <f t="shared" si="2"/>
        <v>1</v>
      </c>
      <c r="O23" s="120" t="s">
        <v>99</v>
      </c>
      <c r="P23" s="51">
        <v>49900</v>
      </c>
      <c r="Q23" s="51">
        <v>49900</v>
      </c>
      <c r="R23" s="51">
        <v>0</v>
      </c>
      <c r="S23" s="52">
        <f t="shared" si="3"/>
        <v>1</v>
      </c>
      <c r="T23" s="53" t="str">
        <f t="shared" si="4"/>
        <v xml:space="preserve"> -</v>
      </c>
    </row>
    <row r="24" spans="2:20" ht="45" x14ac:dyDescent="0.2">
      <c r="B24" s="143"/>
      <c r="C24" s="146"/>
      <c r="D24" s="138" t="s">
        <v>80</v>
      </c>
      <c r="E24" s="48">
        <v>42736</v>
      </c>
      <c r="F24" s="48">
        <v>43100</v>
      </c>
      <c r="G24" s="11" t="s">
        <v>46</v>
      </c>
      <c r="H24" s="92">
        <v>5</v>
      </c>
      <c r="I24" s="77" t="e">
        <f>+J24+(#REF!-#REF!)</f>
        <v>#REF!</v>
      </c>
      <c r="J24" s="92">
        <v>0</v>
      </c>
      <c r="K24" s="93">
        <v>0</v>
      </c>
      <c r="L24" s="121" t="e">
        <f t="shared" si="0"/>
        <v>#DIV/0!</v>
      </c>
      <c r="M24" s="83">
        <f t="shared" si="1"/>
        <v>1</v>
      </c>
      <c r="N24" s="15" t="str">
        <f t="shared" si="2"/>
        <v xml:space="preserve"> -</v>
      </c>
      <c r="O24" s="110" t="s">
        <v>100</v>
      </c>
      <c r="P24" s="77">
        <v>0</v>
      </c>
      <c r="Q24" s="77">
        <v>0</v>
      </c>
      <c r="R24" s="77">
        <v>0</v>
      </c>
      <c r="S24" s="111" t="str">
        <f t="shared" si="3"/>
        <v xml:space="preserve"> -</v>
      </c>
      <c r="T24" s="112" t="str">
        <f t="shared" si="4"/>
        <v xml:space="preserve"> -</v>
      </c>
    </row>
    <row r="25" spans="2:20" ht="45" x14ac:dyDescent="0.2">
      <c r="B25" s="143"/>
      <c r="C25" s="146"/>
      <c r="D25" s="139"/>
      <c r="E25" s="39">
        <v>42736</v>
      </c>
      <c r="F25" s="39">
        <v>43100</v>
      </c>
      <c r="G25" s="8" t="s">
        <v>47</v>
      </c>
      <c r="H25" s="42">
        <v>1</v>
      </c>
      <c r="I25" s="41" t="e">
        <f>+J25+(#REF!-#REF!)</f>
        <v>#REF!</v>
      </c>
      <c r="J25" s="42">
        <v>0</v>
      </c>
      <c r="K25" s="94">
        <v>0</v>
      </c>
      <c r="L25" s="123" t="e">
        <f t="shared" si="0"/>
        <v>#DIV/0!</v>
      </c>
      <c r="M25" s="85">
        <f t="shared" si="1"/>
        <v>1</v>
      </c>
      <c r="N25" s="55" t="str">
        <f t="shared" si="2"/>
        <v xml:space="preserve"> -</v>
      </c>
      <c r="O25" s="70" t="s">
        <v>100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60" x14ac:dyDescent="0.2">
      <c r="B26" s="143"/>
      <c r="C26" s="146"/>
      <c r="D26" s="139"/>
      <c r="E26" s="39">
        <v>42736</v>
      </c>
      <c r="F26" s="39">
        <v>43100</v>
      </c>
      <c r="G26" s="8" t="s">
        <v>48</v>
      </c>
      <c r="H26" s="43">
        <v>7</v>
      </c>
      <c r="I26" s="40" t="e">
        <f>+J26+(#REF!-#REF!)</f>
        <v>#REF!</v>
      </c>
      <c r="J26" s="43">
        <v>0</v>
      </c>
      <c r="K26" s="90">
        <v>2</v>
      </c>
      <c r="L26" s="123" t="e">
        <f t="shared" si="0"/>
        <v>#DIV/0!</v>
      </c>
      <c r="M26" s="85">
        <f t="shared" si="1"/>
        <v>1</v>
      </c>
      <c r="N26" s="55" t="str">
        <f t="shared" si="2"/>
        <v xml:space="preserve"> -</v>
      </c>
      <c r="O26" s="70" t="s">
        <v>101</v>
      </c>
      <c r="P26" s="40">
        <v>0</v>
      </c>
      <c r="Q26" s="40">
        <v>0</v>
      </c>
      <c r="R26" s="40">
        <v>0</v>
      </c>
      <c r="S26" s="41" t="str">
        <f t="shared" si="3"/>
        <v xml:space="preserve"> -</v>
      </c>
      <c r="T26" s="55" t="str">
        <f t="shared" si="4"/>
        <v xml:space="preserve"> -</v>
      </c>
    </row>
    <row r="27" spans="2:20" ht="75" x14ac:dyDescent="0.2">
      <c r="B27" s="143"/>
      <c r="C27" s="146"/>
      <c r="D27" s="139"/>
      <c r="E27" s="39">
        <v>42736</v>
      </c>
      <c r="F27" s="39">
        <v>43100</v>
      </c>
      <c r="G27" s="10" t="s">
        <v>49</v>
      </c>
      <c r="H27" s="42">
        <v>1</v>
      </c>
      <c r="I27" s="41" t="e">
        <f>+J27+(#REF!-#REF!)</f>
        <v>#REF!</v>
      </c>
      <c r="J27" s="42">
        <v>0</v>
      </c>
      <c r="K27" s="94">
        <v>0</v>
      </c>
      <c r="L27" s="123" t="e">
        <f t="shared" si="0"/>
        <v>#DIV/0!</v>
      </c>
      <c r="M27" s="85">
        <f t="shared" si="1"/>
        <v>1</v>
      </c>
      <c r="N27" s="55" t="str">
        <f t="shared" si="2"/>
        <v xml:space="preserve"> -</v>
      </c>
      <c r="O27" s="70" t="s">
        <v>102</v>
      </c>
      <c r="P27" s="40">
        <v>0</v>
      </c>
      <c r="Q27" s="40">
        <v>0</v>
      </c>
      <c r="R27" s="40">
        <v>0</v>
      </c>
      <c r="S27" s="41" t="str">
        <f t="shared" si="3"/>
        <v xml:space="preserve"> -</v>
      </c>
      <c r="T27" s="55" t="str">
        <f t="shared" si="4"/>
        <v xml:space="preserve"> -</v>
      </c>
    </row>
    <row r="28" spans="2:20" ht="60.75" thickBot="1" x14ac:dyDescent="0.25">
      <c r="B28" s="143"/>
      <c r="C28" s="146"/>
      <c r="D28" s="140"/>
      <c r="E28" s="50">
        <v>42736</v>
      </c>
      <c r="F28" s="50">
        <v>43100</v>
      </c>
      <c r="G28" s="12" t="s">
        <v>50</v>
      </c>
      <c r="H28" s="58">
        <v>1</v>
      </c>
      <c r="I28" s="52" t="e">
        <f>+J28+(#REF!-#REF!)</f>
        <v>#REF!</v>
      </c>
      <c r="J28" s="58">
        <v>0</v>
      </c>
      <c r="K28" s="95">
        <v>0</v>
      </c>
      <c r="L28" s="122" t="e">
        <f t="shared" si="0"/>
        <v>#DIV/0!</v>
      </c>
      <c r="M28" s="84">
        <f t="shared" si="1"/>
        <v>1</v>
      </c>
      <c r="N28" s="53" t="str">
        <f t="shared" si="2"/>
        <v xml:space="preserve"> -</v>
      </c>
      <c r="O28" s="97" t="s">
        <v>102</v>
      </c>
      <c r="P28" s="73">
        <v>0</v>
      </c>
      <c r="Q28" s="73">
        <v>0</v>
      </c>
      <c r="R28" s="73">
        <v>0</v>
      </c>
      <c r="S28" s="98" t="str">
        <f t="shared" si="3"/>
        <v xml:space="preserve"> -</v>
      </c>
      <c r="T28" s="99" t="str">
        <f t="shared" si="4"/>
        <v xml:space="preserve"> -</v>
      </c>
    </row>
    <row r="29" spans="2:20" ht="45" x14ac:dyDescent="0.2">
      <c r="B29" s="143"/>
      <c r="C29" s="146"/>
      <c r="D29" s="138" t="s">
        <v>81</v>
      </c>
      <c r="E29" s="48">
        <v>42736</v>
      </c>
      <c r="F29" s="48">
        <v>43100</v>
      </c>
      <c r="G29" s="9" t="s">
        <v>51</v>
      </c>
      <c r="H29" s="56">
        <v>1</v>
      </c>
      <c r="I29" s="111" t="e">
        <f>+J29+(#REF!-#REF!)</f>
        <v>#REF!</v>
      </c>
      <c r="J29" s="56">
        <v>0</v>
      </c>
      <c r="K29" s="89">
        <v>0</v>
      </c>
      <c r="L29" s="121" t="e">
        <f t="shared" si="0"/>
        <v>#DIV/0!</v>
      </c>
      <c r="M29" s="83">
        <f t="shared" si="1"/>
        <v>1</v>
      </c>
      <c r="N29" s="15" t="str">
        <f t="shared" si="2"/>
        <v xml:space="preserve"> -</v>
      </c>
      <c r="O29" s="118" t="s">
        <v>103</v>
      </c>
      <c r="P29" s="49">
        <v>0</v>
      </c>
      <c r="Q29" s="49">
        <v>0</v>
      </c>
      <c r="R29" s="49">
        <v>0</v>
      </c>
      <c r="S29" s="16" t="str">
        <f t="shared" si="3"/>
        <v xml:space="preserve"> -</v>
      </c>
      <c r="T29" s="15" t="str">
        <f t="shared" si="4"/>
        <v xml:space="preserve"> -</v>
      </c>
    </row>
    <row r="30" spans="2:20" ht="75" x14ac:dyDescent="0.2">
      <c r="B30" s="143"/>
      <c r="C30" s="146"/>
      <c r="D30" s="139"/>
      <c r="E30" s="39">
        <v>42736</v>
      </c>
      <c r="F30" s="39">
        <v>43100</v>
      </c>
      <c r="G30" s="8" t="s">
        <v>52</v>
      </c>
      <c r="H30" s="43">
        <v>15</v>
      </c>
      <c r="I30" s="40" t="e">
        <f>+J30+(#REF!-#REF!)</f>
        <v>#REF!</v>
      </c>
      <c r="J30" s="43">
        <v>0</v>
      </c>
      <c r="K30" s="90">
        <v>0</v>
      </c>
      <c r="L30" s="123" t="e">
        <f t="shared" si="0"/>
        <v>#DIV/0!</v>
      </c>
      <c r="M30" s="85">
        <f t="shared" si="1"/>
        <v>1</v>
      </c>
      <c r="N30" s="55" t="str">
        <f t="shared" si="2"/>
        <v xml:space="preserve"> -</v>
      </c>
      <c r="O30" s="119" t="s">
        <v>103</v>
      </c>
      <c r="P30" s="40">
        <v>0</v>
      </c>
      <c r="Q30" s="40">
        <v>0</v>
      </c>
      <c r="R30" s="40">
        <v>0</v>
      </c>
      <c r="S30" s="41" t="str">
        <f t="shared" si="3"/>
        <v xml:space="preserve"> -</v>
      </c>
      <c r="T30" s="55" t="str">
        <f t="shared" si="4"/>
        <v xml:space="preserve"> -</v>
      </c>
    </row>
    <row r="31" spans="2:20" ht="75.75" thickBot="1" x14ac:dyDescent="0.25">
      <c r="B31" s="143"/>
      <c r="C31" s="147"/>
      <c r="D31" s="140"/>
      <c r="E31" s="50">
        <v>42736</v>
      </c>
      <c r="F31" s="50">
        <v>43100</v>
      </c>
      <c r="G31" s="13" t="s">
        <v>53</v>
      </c>
      <c r="H31" s="57">
        <v>1</v>
      </c>
      <c r="I31" s="51" t="e">
        <f>+J31+(#REF!-#REF!)</f>
        <v>#REF!</v>
      </c>
      <c r="J31" s="57">
        <v>0</v>
      </c>
      <c r="K31" s="91">
        <v>0</v>
      </c>
      <c r="L31" s="122" t="e">
        <f t="shared" si="0"/>
        <v>#DIV/0!</v>
      </c>
      <c r="M31" s="84">
        <f t="shared" si="1"/>
        <v>1</v>
      </c>
      <c r="N31" s="53" t="str">
        <f t="shared" si="2"/>
        <v xml:space="preserve"> -</v>
      </c>
      <c r="O31" s="120" t="s">
        <v>97</v>
      </c>
      <c r="P31" s="51">
        <v>0</v>
      </c>
      <c r="Q31" s="51">
        <v>0</v>
      </c>
      <c r="R31" s="51">
        <v>0</v>
      </c>
      <c r="S31" s="52" t="str">
        <f t="shared" si="3"/>
        <v xml:space="preserve"> -</v>
      </c>
      <c r="T31" s="53" t="str">
        <f t="shared" si="4"/>
        <v xml:space="preserve"> -</v>
      </c>
    </row>
    <row r="32" spans="2:20" ht="12.95" customHeight="1" thickBot="1" x14ac:dyDescent="0.25">
      <c r="B32" s="143"/>
      <c r="C32" s="32"/>
      <c r="D32" s="33"/>
      <c r="E32" s="34"/>
      <c r="F32" s="34"/>
      <c r="G32" s="35"/>
      <c r="H32" s="36"/>
      <c r="I32" s="135"/>
      <c r="J32" s="36"/>
      <c r="K32" s="36"/>
      <c r="L32" s="37"/>
      <c r="M32" s="37"/>
      <c r="N32" s="37"/>
      <c r="O32" s="35"/>
      <c r="P32" s="36"/>
      <c r="Q32" s="36"/>
      <c r="R32" s="36"/>
      <c r="S32" s="37"/>
      <c r="T32" s="38"/>
    </row>
    <row r="33" spans="2:20" ht="60.75" thickBot="1" x14ac:dyDescent="0.25">
      <c r="B33" s="143"/>
      <c r="C33" s="145" t="s">
        <v>91</v>
      </c>
      <c r="D33" s="79" t="s">
        <v>82</v>
      </c>
      <c r="E33" s="44">
        <v>42736</v>
      </c>
      <c r="F33" s="44">
        <v>43100</v>
      </c>
      <c r="G33" s="54" t="s">
        <v>54</v>
      </c>
      <c r="H33" s="45">
        <v>1000</v>
      </c>
      <c r="I33" s="74" t="e">
        <f>+J33+(#REF!-#REF!)</f>
        <v>#REF!</v>
      </c>
      <c r="J33" s="45">
        <v>100</v>
      </c>
      <c r="K33" s="80">
        <v>104</v>
      </c>
      <c r="L33" s="103">
        <f t="shared" si="0"/>
        <v>1.04</v>
      </c>
      <c r="M33" s="104">
        <f t="shared" si="1"/>
        <v>1</v>
      </c>
      <c r="N33" s="102">
        <f t="shared" si="2"/>
        <v>1</v>
      </c>
      <c r="O33" s="100" t="s">
        <v>104</v>
      </c>
      <c r="P33" s="72">
        <v>67500</v>
      </c>
      <c r="Q33" s="72">
        <v>66130</v>
      </c>
      <c r="R33" s="72">
        <v>0</v>
      </c>
      <c r="S33" s="101">
        <f t="shared" si="3"/>
        <v>0.97970370370370374</v>
      </c>
      <c r="T33" s="102" t="str">
        <f t="shared" si="4"/>
        <v xml:space="preserve"> -</v>
      </c>
    </row>
    <row r="34" spans="2:20" ht="45" x14ac:dyDescent="0.2">
      <c r="B34" s="143"/>
      <c r="C34" s="146"/>
      <c r="D34" s="138" t="s">
        <v>83</v>
      </c>
      <c r="E34" s="48">
        <v>42736</v>
      </c>
      <c r="F34" s="48">
        <v>43100</v>
      </c>
      <c r="G34" s="9" t="s">
        <v>55</v>
      </c>
      <c r="H34" s="49">
        <v>10</v>
      </c>
      <c r="I34" s="77" t="e">
        <f>+J34+(#REF!-#REF!)</f>
        <v>#REF!</v>
      </c>
      <c r="J34" s="49">
        <v>1</v>
      </c>
      <c r="K34" s="86">
        <v>1</v>
      </c>
      <c r="L34" s="121">
        <f t="shared" si="0"/>
        <v>1</v>
      </c>
      <c r="M34" s="83">
        <f t="shared" si="1"/>
        <v>1</v>
      </c>
      <c r="N34" s="15">
        <f t="shared" si="2"/>
        <v>1</v>
      </c>
      <c r="O34" s="118" t="s">
        <v>105</v>
      </c>
      <c r="P34" s="49">
        <v>100000</v>
      </c>
      <c r="Q34" s="49">
        <v>30000</v>
      </c>
      <c r="R34" s="49">
        <v>0</v>
      </c>
      <c r="S34" s="16">
        <f t="shared" si="3"/>
        <v>0.3</v>
      </c>
      <c r="T34" s="15" t="str">
        <f t="shared" si="4"/>
        <v xml:space="preserve"> -</v>
      </c>
    </row>
    <row r="35" spans="2:20" ht="60.75" thickBot="1" x14ac:dyDescent="0.25">
      <c r="B35" s="143"/>
      <c r="C35" s="146"/>
      <c r="D35" s="140"/>
      <c r="E35" s="50">
        <v>42736</v>
      </c>
      <c r="F35" s="50">
        <v>43100</v>
      </c>
      <c r="G35" s="12" t="s">
        <v>56</v>
      </c>
      <c r="H35" s="51">
        <v>250</v>
      </c>
      <c r="I35" s="51" t="e">
        <f>+J35+(#REF!-#REF!)</f>
        <v>#REF!</v>
      </c>
      <c r="J35" s="51">
        <v>0</v>
      </c>
      <c r="K35" s="88">
        <v>0</v>
      </c>
      <c r="L35" s="127" t="e">
        <f t="shared" si="0"/>
        <v>#DIV/0!</v>
      </c>
      <c r="M35" s="106">
        <f t="shared" si="1"/>
        <v>1</v>
      </c>
      <c r="N35" s="99" t="str">
        <f t="shared" si="2"/>
        <v xml:space="preserve"> -</v>
      </c>
      <c r="O35" s="128" t="s">
        <v>105</v>
      </c>
      <c r="P35" s="73">
        <v>0</v>
      </c>
      <c r="Q35" s="73">
        <v>0</v>
      </c>
      <c r="R35" s="73">
        <v>0</v>
      </c>
      <c r="S35" s="98" t="str">
        <f t="shared" si="3"/>
        <v xml:space="preserve"> -</v>
      </c>
      <c r="T35" s="99" t="str">
        <f t="shared" si="4"/>
        <v xml:space="preserve"> -</v>
      </c>
    </row>
    <row r="36" spans="2:20" ht="45.75" thickBot="1" x14ac:dyDescent="0.25">
      <c r="B36" s="143"/>
      <c r="C36" s="146"/>
      <c r="D36" s="79" t="s">
        <v>84</v>
      </c>
      <c r="E36" s="44">
        <v>42736</v>
      </c>
      <c r="F36" s="44">
        <v>43100</v>
      </c>
      <c r="G36" s="54" t="s">
        <v>57</v>
      </c>
      <c r="H36" s="45">
        <v>6202</v>
      </c>
      <c r="I36" s="74" t="e">
        <f>+J36+(#REF!-#REF!)</f>
        <v>#REF!</v>
      </c>
      <c r="J36" s="45">
        <v>1500</v>
      </c>
      <c r="K36" s="126">
        <v>837</v>
      </c>
      <c r="L36" s="124">
        <f t="shared" si="0"/>
        <v>0.55800000000000005</v>
      </c>
      <c r="M36" s="81">
        <f t="shared" si="1"/>
        <v>1</v>
      </c>
      <c r="N36" s="47">
        <f t="shared" si="2"/>
        <v>0.55800000000000005</v>
      </c>
      <c r="O36" s="65" t="s">
        <v>96</v>
      </c>
      <c r="P36" s="45">
        <v>424000</v>
      </c>
      <c r="Q36" s="45">
        <v>0</v>
      </c>
      <c r="R36" s="45">
        <v>0</v>
      </c>
      <c r="S36" s="46">
        <f t="shared" si="3"/>
        <v>0</v>
      </c>
      <c r="T36" s="47" t="str">
        <f t="shared" si="4"/>
        <v xml:space="preserve"> -</v>
      </c>
    </row>
    <row r="37" spans="2:20" ht="30" x14ac:dyDescent="0.2">
      <c r="B37" s="143"/>
      <c r="C37" s="146"/>
      <c r="D37" s="138" t="s">
        <v>85</v>
      </c>
      <c r="E37" s="48">
        <v>42736</v>
      </c>
      <c r="F37" s="48">
        <v>43100</v>
      </c>
      <c r="G37" s="9" t="s">
        <v>58</v>
      </c>
      <c r="H37" s="49">
        <v>50</v>
      </c>
      <c r="I37" s="77" t="e">
        <f>+J37+(#REF!-#REF!)</f>
        <v>#REF!</v>
      </c>
      <c r="J37" s="49">
        <v>0</v>
      </c>
      <c r="K37" s="86">
        <v>0</v>
      </c>
      <c r="L37" s="113" t="e">
        <f t="shared" si="0"/>
        <v>#DIV/0!</v>
      </c>
      <c r="M37" s="114">
        <f t="shared" si="1"/>
        <v>1</v>
      </c>
      <c r="N37" s="112" t="str">
        <f t="shared" si="2"/>
        <v xml:space="preserve"> -</v>
      </c>
      <c r="O37" s="110">
        <v>0</v>
      </c>
      <c r="P37" s="77">
        <v>0</v>
      </c>
      <c r="Q37" s="77">
        <v>0</v>
      </c>
      <c r="R37" s="77">
        <v>0</v>
      </c>
      <c r="S37" s="111" t="str">
        <f t="shared" si="3"/>
        <v xml:space="preserve"> -</v>
      </c>
      <c r="T37" s="112" t="str">
        <f t="shared" si="4"/>
        <v xml:space="preserve"> -</v>
      </c>
    </row>
    <row r="38" spans="2:20" ht="90" x14ac:dyDescent="0.2">
      <c r="B38" s="143"/>
      <c r="C38" s="146"/>
      <c r="D38" s="139"/>
      <c r="E38" s="39">
        <v>42736</v>
      </c>
      <c r="F38" s="39">
        <v>43100</v>
      </c>
      <c r="G38" s="10" t="s">
        <v>59</v>
      </c>
      <c r="H38" s="42">
        <v>1</v>
      </c>
      <c r="I38" s="41" t="e">
        <f>+J38+(#REF!-#REF!)</f>
        <v>#REF!</v>
      </c>
      <c r="J38" s="42">
        <v>0.2</v>
      </c>
      <c r="K38" s="94">
        <v>0.2</v>
      </c>
      <c r="L38" s="71">
        <f t="shared" si="0"/>
        <v>1</v>
      </c>
      <c r="M38" s="85">
        <f t="shared" si="1"/>
        <v>1</v>
      </c>
      <c r="N38" s="55">
        <f t="shared" si="2"/>
        <v>1</v>
      </c>
      <c r="O38" s="70">
        <v>0</v>
      </c>
      <c r="P38" s="40">
        <v>0</v>
      </c>
      <c r="Q38" s="40">
        <v>0</v>
      </c>
      <c r="R38" s="40">
        <v>0</v>
      </c>
      <c r="S38" s="41" t="str">
        <f t="shared" si="3"/>
        <v xml:space="preserve"> -</v>
      </c>
      <c r="T38" s="55" t="str">
        <f t="shared" si="4"/>
        <v xml:space="preserve"> -</v>
      </c>
    </row>
    <row r="39" spans="2:20" ht="75" x14ac:dyDescent="0.2">
      <c r="B39" s="143"/>
      <c r="C39" s="146"/>
      <c r="D39" s="139"/>
      <c r="E39" s="39">
        <v>42736</v>
      </c>
      <c r="F39" s="39">
        <v>43100</v>
      </c>
      <c r="G39" s="10" t="s">
        <v>60</v>
      </c>
      <c r="H39" s="40">
        <v>1</v>
      </c>
      <c r="I39" s="40">
        <f>+J39</f>
        <v>0</v>
      </c>
      <c r="J39" s="40">
        <v>0</v>
      </c>
      <c r="K39" s="87">
        <v>1</v>
      </c>
      <c r="L39" s="71" t="e">
        <f t="shared" si="0"/>
        <v>#DIV/0!</v>
      </c>
      <c r="M39" s="85">
        <f t="shared" si="1"/>
        <v>1</v>
      </c>
      <c r="N39" s="55" t="str">
        <f t="shared" si="2"/>
        <v xml:space="preserve"> -</v>
      </c>
      <c r="O39" s="70">
        <v>0</v>
      </c>
      <c r="P39" s="40">
        <v>0</v>
      </c>
      <c r="Q39" s="40">
        <v>0</v>
      </c>
      <c r="R39" s="40">
        <v>63514</v>
      </c>
      <c r="S39" s="41" t="str">
        <f t="shared" si="3"/>
        <v xml:space="preserve"> -</v>
      </c>
      <c r="T39" s="55">
        <f t="shared" si="4"/>
        <v>1</v>
      </c>
    </row>
    <row r="40" spans="2:20" ht="45" x14ac:dyDescent="0.2">
      <c r="B40" s="143"/>
      <c r="C40" s="146"/>
      <c r="D40" s="139"/>
      <c r="E40" s="39">
        <v>42736</v>
      </c>
      <c r="F40" s="39">
        <v>43100</v>
      </c>
      <c r="G40" s="10" t="s">
        <v>61</v>
      </c>
      <c r="H40" s="40">
        <v>1</v>
      </c>
      <c r="I40" s="40">
        <f>+J40</f>
        <v>1</v>
      </c>
      <c r="J40" s="40">
        <v>1</v>
      </c>
      <c r="K40" s="87">
        <v>1</v>
      </c>
      <c r="L40" s="71">
        <f t="shared" si="0"/>
        <v>1</v>
      </c>
      <c r="M40" s="85">
        <f t="shared" si="1"/>
        <v>1</v>
      </c>
      <c r="N40" s="55">
        <f t="shared" si="2"/>
        <v>1</v>
      </c>
      <c r="O40" s="70" t="s">
        <v>97</v>
      </c>
      <c r="P40" s="40">
        <v>0</v>
      </c>
      <c r="Q40" s="40">
        <v>0</v>
      </c>
      <c r="R40" s="40">
        <v>0</v>
      </c>
      <c r="S40" s="41" t="str">
        <f t="shared" si="3"/>
        <v xml:space="preserve"> -</v>
      </c>
      <c r="T40" s="55" t="str">
        <f t="shared" si="4"/>
        <v xml:space="preserve"> -</v>
      </c>
    </row>
    <row r="41" spans="2:20" ht="75" x14ac:dyDescent="0.2">
      <c r="B41" s="143"/>
      <c r="C41" s="146"/>
      <c r="D41" s="139"/>
      <c r="E41" s="39">
        <v>42736</v>
      </c>
      <c r="F41" s="39">
        <v>43100</v>
      </c>
      <c r="G41" s="8" t="s">
        <v>62</v>
      </c>
      <c r="H41" s="40">
        <v>20</v>
      </c>
      <c r="I41" s="40" t="e">
        <f>+J41+(#REF!-#REF!)</f>
        <v>#REF!</v>
      </c>
      <c r="J41" s="40">
        <v>0</v>
      </c>
      <c r="K41" s="87">
        <v>0</v>
      </c>
      <c r="L41" s="71" t="e">
        <f t="shared" si="0"/>
        <v>#DIV/0!</v>
      </c>
      <c r="M41" s="85">
        <f t="shared" si="1"/>
        <v>1</v>
      </c>
      <c r="N41" s="55" t="str">
        <f t="shared" si="2"/>
        <v xml:space="preserve"> -</v>
      </c>
      <c r="O41" s="70">
        <v>0</v>
      </c>
      <c r="P41" s="40">
        <v>0</v>
      </c>
      <c r="Q41" s="40">
        <v>0</v>
      </c>
      <c r="R41" s="40">
        <v>0</v>
      </c>
      <c r="S41" s="41" t="str">
        <f t="shared" si="3"/>
        <v xml:space="preserve"> -</v>
      </c>
      <c r="T41" s="55" t="str">
        <f t="shared" si="4"/>
        <v xml:space="preserve"> -</v>
      </c>
    </row>
    <row r="42" spans="2:20" ht="45.75" thickBot="1" x14ac:dyDescent="0.25">
      <c r="B42" s="143"/>
      <c r="C42" s="146"/>
      <c r="D42" s="140"/>
      <c r="E42" s="50">
        <v>42736</v>
      </c>
      <c r="F42" s="50">
        <v>43100</v>
      </c>
      <c r="G42" s="13" t="s">
        <v>63</v>
      </c>
      <c r="H42" s="51">
        <v>500</v>
      </c>
      <c r="I42" s="51" t="e">
        <f>+J42+(#REF!-#REF!)</f>
        <v>#REF!</v>
      </c>
      <c r="J42" s="51">
        <v>150</v>
      </c>
      <c r="K42" s="88">
        <v>0</v>
      </c>
      <c r="L42" s="105">
        <f t="shared" si="0"/>
        <v>0</v>
      </c>
      <c r="M42" s="106">
        <f t="shared" si="1"/>
        <v>1</v>
      </c>
      <c r="N42" s="99">
        <f t="shared" si="2"/>
        <v>0</v>
      </c>
      <c r="O42" s="97" t="s">
        <v>97</v>
      </c>
      <c r="P42" s="73">
        <v>0</v>
      </c>
      <c r="Q42" s="73">
        <v>0</v>
      </c>
      <c r="R42" s="73">
        <v>0</v>
      </c>
      <c r="S42" s="98" t="str">
        <f t="shared" si="3"/>
        <v xml:space="preserve"> -</v>
      </c>
      <c r="T42" s="99" t="str">
        <f t="shared" si="4"/>
        <v xml:space="preserve"> -</v>
      </c>
    </row>
    <row r="43" spans="2:20" ht="60.75" thickBot="1" x14ac:dyDescent="0.25">
      <c r="B43" s="143"/>
      <c r="C43" s="147"/>
      <c r="D43" s="79" t="s">
        <v>88</v>
      </c>
      <c r="E43" s="44">
        <v>42736</v>
      </c>
      <c r="F43" s="44">
        <v>43100</v>
      </c>
      <c r="G43" s="82" t="s">
        <v>64</v>
      </c>
      <c r="H43" s="96">
        <v>1</v>
      </c>
      <c r="I43" s="108">
        <f>+J43</f>
        <v>1</v>
      </c>
      <c r="J43" s="96">
        <v>1</v>
      </c>
      <c r="K43" s="125">
        <v>0.91</v>
      </c>
      <c r="L43" s="124">
        <f t="shared" si="0"/>
        <v>0.91</v>
      </c>
      <c r="M43" s="81">
        <f t="shared" si="1"/>
        <v>1</v>
      </c>
      <c r="N43" s="47">
        <f t="shared" si="2"/>
        <v>0.91</v>
      </c>
      <c r="O43" s="65" t="s">
        <v>106</v>
      </c>
      <c r="P43" s="45">
        <v>1695201</v>
      </c>
      <c r="Q43" s="45">
        <v>1548227</v>
      </c>
      <c r="R43" s="45">
        <v>0</v>
      </c>
      <c r="S43" s="46">
        <f t="shared" si="3"/>
        <v>0.91329995676028974</v>
      </c>
      <c r="T43" s="47" t="str">
        <f t="shared" si="4"/>
        <v xml:space="preserve"> -</v>
      </c>
    </row>
    <row r="44" spans="2:20" ht="12.95" customHeight="1" thickBot="1" x14ac:dyDescent="0.25">
      <c r="B44" s="143"/>
      <c r="C44" s="32"/>
      <c r="D44" s="33"/>
      <c r="E44" s="34"/>
      <c r="F44" s="34"/>
      <c r="G44" s="35"/>
      <c r="H44" s="36"/>
      <c r="I44" s="135"/>
      <c r="J44" s="36"/>
      <c r="K44" s="36"/>
      <c r="L44" s="37"/>
      <c r="M44" s="37"/>
      <c r="N44" s="37"/>
      <c r="O44" s="35"/>
      <c r="P44" s="36"/>
      <c r="Q44" s="36"/>
      <c r="R44" s="36"/>
      <c r="S44" s="37"/>
      <c r="T44" s="38"/>
    </row>
    <row r="45" spans="2:20" ht="30" x14ac:dyDescent="0.2">
      <c r="B45" s="146"/>
      <c r="C45" s="142" t="s">
        <v>92</v>
      </c>
      <c r="D45" s="138" t="s">
        <v>86</v>
      </c>
      <c r="E45" s="48">
        <v>42736</v>
      </c>
      <c r="F45" s="48">
        <v>43100</v>
      </c>
      <c r="G45" s="9" t="s">
        <v>65</v>
      </c>
      <c r="H45" s="49">
        <v>1500</v>
      </c>
      <c r="I45" s="77" t="e">
        <f>+J45+(#REF!-#REF!)</f>
        <v>#REF!</v>
      </c>
      <c r="J45" s="49">
        <v>250</v>
      </c>
      <c r="K45" s="86">
        <v>255</v>
      </c>
      <c r="L45" s="66">
        <f t="shared" si="0"/>
        <v>1.02</v>
      </c>
      <c r="M45" s="83">
        <f t="shared" si="1"/>
        <v>1</v>
      </c>
      <c r="N45" s="15">
        <f t="shared" si="2"/>
        <v>1</v>
      </c>
      <c r="O45" s="68" t="s">
        <v>107</v>
      </c>
      <c r="P45" s="49">
        <v>65100</v>
      </c>
      <c r="Q45" s="49">
        <v>65100</v>
      </c>
      <c r="R45" s="49">
        <v>0</v>
      </c>
      <c r="S45" s="16">
        <f t="shared" si="3"/>
        <v>1</v>
      </c>
      <c r="T45" s="15" t="str">
        <f t="shared" si="4"/>
        <v xml:space="preserve"> -</v>
      </c>
    </row>
    <row r="46" spans="2:20" ht="45" x14ac:dyDescent="0.2">
      <c r="B46" s="146"/>
      <c r="C46" s="143"/>
      <c r="D46" s="139"/>
      <c r="E46" s="39">
        <v>42736</v>
      </c>
      <c r="F46" s="39">
        <v>43100</v>
      </c>
      <c r="G46" s="10" t="s">
        <v>66</v>
      </c>
      <c r="H46" s="40">
        <v>1000</v>
      </c>
      <c r="I46" s="40" t="e">
        <f>+J46+(#REF!-#REF!)</f>
        <v>#REF!</v>
      </c>
      <c r="J46" s="40">
        <v>180</v>
      </c>
      <c r="K46" s="87">
        <v>222</v>
      </c>
      <c r="L46" s="71">
        <f t="shared" si="0"/>
        <v>1.2333333333333334</v>
      </c>
      <c r="M46" s="85">
        <f t="shared" si="1"/>
        <v>1</v>
      </c>
      <c r="N46" s="55">
        <f t="shared" si="2"/>
        <v>1</v>
      </c>
      <c r="O46" s="70">
        <v>0</v>
      </c>
      <c r="P46" s="40">
        <v>29400</v>
      </c>
      <c r="Q46" s="40">
        <v>29400</v>
      </c>
      <c r="R46" s="40">
        <v>0</v>
      </c>
      <c r="S46" s="41">
        <f t="shared" si="3"/>
        <v>1</v>
      </c>
      <c r="T46" s="55" t="str">
        <f t="shared" si="4"/>
        <v xml:space="preserve"> -</v>
      </c>
    </row>
    <row r="47" spans="2:20" ht="60" x14ac:dyDescent="0.2">
      <c r="B47" s="146"/>
      <c r="C47" s="143"/>
      <c r="D47" s="139"/>
      <c r="E47" s="39">
        <v>42736</v>
      </c>
      <c r="F47" s="39">
        <v>43100</v>
      </c>
      <c r="G47" s="8" t="s">
        <v>67</v>
      </c>
      <c r="H47" s="40">
        <v>1</v>
      </c>
      <c r="I47" s="40">
        <f>+J47</f>
        <v>1</v>
      </c>
      <c r="J47" s="40">
        <v>1</v>
      </c>
      <c r="K47" s="87">
        <v>1</v>
      </c>
      <c r="L47" s="71">
        <f t="shared" si="0"/>
        <v>1</v>
      </c>
      <c r="M47" s="85">
        <f t="shared" si="1"/>
        <v>1</v>
      </c>
      <c r="N47" s="55">
        <f t="shared" si="2"/>
        <v>1</v>
      </c>
      <c r="O47" s="70" t="s">
        <v>97</v>
      </c>
      <c r="P47" s="40">
        <v>0</v>
      </c>
      <c r="Q47" s="40">
        <v>0</v>
      </c>
      <c r="R47" s="40">
        <v>0</v>
      </c>
      <c r="S47" s="41" t="str">
        <f t="shared" si="3"/>
        <v xml:space="preserve"> -</v>
      </c>
      <c r="T47" s="55" t="str">
        <f t="shared" si="4"/>
        <v xml:space="preserve"> -</v>
      </c>
    </row>
    <row r="48" spans="2:20" ht="60" x14ac:dyDescent="0.2">
      <c r="B48" s="146"/>
      <c r="C48" s="143"/>
      <c r="D48" s="139"/>
      <c r="E48" s="39">
        <v>42736</v>
      </c>
      <c r="F48" s="39">
        <v>43100</v>
      </c>
      <c r="G48" s="8" t="s">
        <v>68</v>
      </c>
      <c r="H48" s="40">
        <v>1</v>
      </c>
      <c r="I48" s="40">
        <f>+J48</f>
        <v>1</v>
      </c>
      <c r="J48" s="40">
        <v>1</v>
      </c>
      <c r="K48" s="87">
        <v>1</v>
      </c>
      <c r="L48" s="71">
        <f t="shared" si="0"/>
        <v>1</v>
      </c>
      <c r="M48" s="85">
        <f t="shared" si="1"/>
        <v>1</v>
      </c>
      <c r="N48" s="55">
        <f t="shared" si="2"/>
        <v>1</v>
      </c>
      <c r="O48" s="70" t="s">
        <v>97</v>
      </c>
      <c r="P48" s="40">
        <v>0</v>
      </c>
      <c r="Q48" s="40">
        <v>0</v>
      </c>
      <c r="R48" s="40">
        <v>0</v>
      </c>
      <c r="S48" s="41" t="str">
        <f t="shared" si="3"/>
        <v xml:space="preserve"> -</v>
      </c>
      <c r="T48" s="55" t="str">
        <f t="shared" si="4"/>
        <v xml:space="preserve"> -</v>
      </c>
    </row>
    <row r="49" spans="2:20" ht="45.75" thickBot="1" x14ac:dyDescent="0.25">
      <c r="B49" s="146"/>
      <c r="C49" s="143"/>
      <c r="D49" s="140"/>
      <c r="E49" s="50">
        <v>42736</v>
      </c>
      <c r="F49" s="50">
        <v>43100</v>
      </c>
      <c r="G49" s="13" t="s">
        <v>69</v>
      </c>
      <c r="H49" s="51">
        <v>1</v>
      </c>
      <c r="I49" s="51">
        <f>+J49</f>
        <v>1</v>
      </c>
      <c r="J49" s="51">
        <v>1</v>
      </c>
      <c r="K49" s="88">
        <v>1</v>
      </c>
      <c r="L49" s="67">
        <f t="shared" si="0"/>
        <v>1</v>
      </c>
      <c r="M49" s="84">
        <f t="shared" si="1"/>
        <v>1</v>
      </c>
      <c r="N49" s="53">
        <f t="shared" si="2"/>
        <v>1</v>
      </c>
      <c r="O49" s="97" t="s">
        <v>97</v>
      </c>
      <c r="P49" s="73">
        <v>0</v>
      </c>
      <c r="Q49" s="73">
        <v>0</v>
      </c>
      <c r="R49" s="73">
        <v>0</v>
      </c>
      <c r="S49" s="98" t="str">
        <f t="shared" si="3"/>
        <v xml:space="preserve"> -</v>
      </c>
      <c r="T49" s="99" t="str">
        <f t="shared" si="4"/>
        <v xml:space="preserve"> -</v>
      </c>
    </row>
    <row r="50" spans="2:20" ht="30" x14ac:dyDescent="0.2">
      <c r="B50" s="146"/>
      <c r="C50" s="143"/>
      <c r="D50" s="138" t="s">
        <v>87</v>
      </c>
      <c r="E50" s="48">
        <v>42736</v>
      </c>
      <c r="F50" s="48">
        <v>43100</v>
      </c>
      <c r="G50" s="11" t="s">
        <v>70</v>
      </c>
      <c r="H50" s="49">
        <v>1700</v>
      </c>
      <c r="I50" s="77" t="e">
        <f>+J50+(#REF!-#REF!)</f>
        <v>#REF!</v>
      </c>
      <c r="J50" s="49">
        <v>0</v>
      </c>
      <c r="K50" s="86">
        <v>85</v>
      </c>
      <c r="L50" s="66" t="e">
        <f t="shared" si="0"/>
        <v>#DIV/0!</v>
      </c>
      <c r="M50" s="83">
        <f t="shared" si="1"/>
        <v>1</v>
      </c>
      <c r="N50" s="15" t="str">
        <f t="shared" si="2"/>
        <v xml:space="preserve"> -</v>
      </c>
      <c r="O50" s="68">
        <v>0</v>
      </c>
      <c r="P50" s="49">
        <v>68567</v>
      </c>
      <c r="Q50" s="49">
        <v>35667</v>
      </c>
      <c r="R50" s="49">
        <v>0</v>
      </c>
      <c r="S50" s="16">
        <f t="shared" si="3"/>
        <v>0.52017734478685085</v>
      </c>
      <c r="T50" s="15" t="str">
        <f t="shared" si="4"/>
        <v xml:space="preserve"> -</v>
      </c>
    </row>
    <row r="51" spans="2:20" ht="45" x14ac:dyDescent="0.2">
      <c r="B51" s="146"/>
      <c r="C51" s="143"/>
      <c r="D51" s="139"/>
      <c r="E51" s="39">
        <v>42736</v>
      </c>
      <c r="F51" s="39">
        <v>43100</v>
      </c>
      <c r="G51" s="8" t="s">
        <v>71</v>
      </c>
      <c r="H51" s="40">
        <v>200</v>
      </c>
      <c r="I51" s="40" t="e">
        <f>+J51+(#REF!-#REF!)</f>
        <v>#REF!</v>
      </c>
      <c r="J51" s="40">
        <v>0</v>
      </c>
      <c r="K51" s="87">
        <v>33</v>
      </c>
      <c r="L51" s="71" t="e">
        <f t="shared" si="0"/>
        <v>#DIV/0!</v>
      </c>
      <c r="M51" s="85">
        <f t="shared" si="1"/>
        <v>1</v>
      </c>
      <c r="N51" s="55" t="str">
        <f t="shared" si="2"/>
        <v xml:space="preserve"> -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30" x14ac:dyDescent="0.2">
      <c r="B52" s="146"/>
      <c r="C52" s="143"/>
      <c r="D52" s="139"/>
      <c r="E52" s="39">
        <v>42736</v>
      </c>
      <c r="F52" s="39">
        <v>43100</v>
      </c>
      <c r="G52" s="8" t="s">
        <v>72</v>
      </c>
      <c r="H52" s="40">
        <v>1</v>
      </c>
      <c r="I52" s="40">
        <f>+J52</f>
        <v>1</v>
      </c>
      <c r="J52" s="40">
        <v>1</v>
      </c>
      <c r="K52" s="87">
        <v>1</v>
      </c>
      <c r="L52" s="71">
        <f t="shared" si="0"/>
        <v>1</v>
      </c>
      <c r="M52" s="85">
        <f t="shared" si="1"/>
        <v>1</v>
      </c>
      <c r="N52" s="55">
        <f t="shared" si="2"/>
        <v>1</v>
      </c>
      <c r="O52" s="70" t="s">
        <v>97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75" x14ac:dyDescent="0.2">
      <c r="B53" s="146"/>
      <c r="C53" s="143"/>
      <c r="D53" s="139"/>
      <c r="E53" s="39">
        <v>42736</v>
      </c>
      <c r="F53" s="39">
        <v>43100</v>
      </c>
      <c r="G53" s="8" t="s">
        <v>73</v>
      </c>
      <c r="H53" s="40">
        <v>100</v>
      </c>
      <c r="I53" s="40" t="e">
        <f>+J53+(#REF!-#REF!)</f>
        <v>#REF!</v>
      </c>
      <c r="J53" s="40">
        <v>0</v>
      </c>
      <c r="K53" s="87">
        <v>0</v>
      </c>
      <c r="L53" s="71" t="e">
        <f t="shared" si="0"/>
        <v>#DIV/0!</v>
      </c>
      <c r="M53" s="85">
        <f t="shared" si="1"/>
        <v>1</v>
      </c>
      <c r="N53" s="55" t="str">
        <f t="shared" si="2"/>
        <v xml:space="preserve"> -</v>
      </c>
      <c r="O53" s="70">
        <v>0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75" x14ac:dyDescent="0.2">
      <c r="B54" s="146"/>
      <c r="C54" s="143"/>
      <c r="D54" s="139"/>
      <c r="E54" s="39">
        <v>42736</v>
      </c>
      <c r="F54" s="39">
        <v>43100</v>
      </c>
      <c r="G54" s="8" t="s">
        <v>74</v>
      </c>
      <c r="H54" s="40">
        <v>1000</v>
      </c>
      <c r="I54" s="40" t="e">
        <f>+J54+(#REF!-#REF!)</f>
        <v>#REF!</v>
      </c>
      <c r="J54" s="40">
        <v>0</v>
      </c>
      <c r="K54" s="87">
        <v>0</v>
      </c>
      <c r="L54" s="71" t="e">
        <f t="shared" si="0"/>
        <v>#DIV/0!</v>
      </c>
      <c r="M54" s="85">
        <f t="shared" si="1"/>
        <v>1</v>
      </c>
      <c r="N54" s="55" t="str">
        <f t="shared" si="2"/>
        <v xml:space="preserve"> -</v>
      </c>
      <c r="O54" s="70">
        <v>0</v>
      </c>
      <c r="P54" s="40">
        <v>0</v>
      </c>
      <c r="Q54" s="40">
        <v>0</v>
      </c>
      <c r="R54" s="40">
        <v>0</v>
      </c>
      <c r="S54" s="41" t="str">
        <f t="shared" si="3"/>
        <v xml:space="preserve"> -</v>
      </c>
      <c r="T54" s="55" t="str">
        <f t="shared" si="4"/>
        <v xml:space="preserve"> -</v>
      </c>
    </row>
    <row r="55" spans="2:20" ht="75" x14ac:dyDescent="0.2">
      <c r="B55" s="146"/>
      <c r="C55" s="143"/>
      <c r="D55" s="139"/>
      <c r="E55" s="39">
        <v>42736</v>
      </c>
      <c r="F55" s="39">
        <v>43100</v>
      </c>
      <c r="G55" s="8" t="s">
        <v>75</v>
      </c>
      <c r="H55" s="40">
        <v>400</v>
      </c>
      <c r="I55" s="40" t="e">
        <f>+J55+(#REF!-#REF!)</f>
        <v>#REF!</v>
      </c>
      <c r="J55" s="40">
        <v>0</v>
      </c>
      <c r="K55" s="87">
        <v>0</v>
      </c>
      <c r="L55" s="71" t="e">
        <f t="shared" si="0"/>
        <v>#DIV/0!</v>
      </c>
      <c r="M55" s="85">
        <f t="shared" si="1"/>
        <v>1</v>
      </c>
      <c r="N55" s="55" t="str">
        <f t="shared" si="2"/>
        <v xml:space="preserve"> -</v>
      </c>
      <c r="O55" s="70">
        <v>0</v>
      </c>
      <c r="P55" s="40">
        <v>0</v>
      </c>
      <c r="Q55" s="40">
        <v>0</v>
      </c>
      <c r="R55" s="40">
        <v>0</v>
      </c>
      <c r="S55" s="41" t="str">
        <f t="shared" si="3"/>
        <v xml:space="preserve"> -</v>
      </c>
      <c r="T55" s="55" t="str">
        <f t="shared" si="4"/>
        <v xml:space="preserve"> -</v>
      </c>
    </row>
    <row r="56" spans="2:20" ht="75.75" thickBot="1" x14ac:dyDescent="0.25">
      <c r="B56" s="146"/>
      <c r="C56" s="143"/>
      <c r="D56" s="140"/>
      <c r="E56" s="50">
        <v>42736</v>
      </c>
      <c r="F56" s="50">
        <v>43100</v>
      </c>
      <c r="G56" s="13" t="s">
        <v>76</v>
      </c>
      <c r="H56" s="51">
        <v>1500</v>
      </c>
      <c r="I56" s="51" t="e">
        <f>+J56+(#REF!-#REF!)</f>
        <v>#REF!</v>
      </c>
      <c r="J56" s="51">
        <v>0</v>
      </c>
      <c r="K56" s="88">
        <v>0</v>
      </c>
      <c r="L56" s="67" t="e">
        <f t="shared" si="0"/>
        <v>#DIV/0!</v>
      </c>
      <c r="M56" s="84">
        <f t="shared" si="1"/>
        <v>1</v>
      </c>
      <c r="N56" s="53" t="str">
        <f t="shared" si="2"/>
        <v xml:space="preserve"> -</v>
      </c>
      <c r="O56" s="69">
        <v>0</v>
      </c>
      <c r="P56" s="51">
        <v>0</v>
      </c>
      <c r="Q56" s="51">
        <v>0</v>
      </c>
      <c r="R56" s="51">
        <v>0</v>
      </c>
      <c r="S56" s="52" t="str">
        <f t="shared" si="3"/>
        <v xml:space="preserve"> -</v>
      </c>
      <c r="T56" s="53" t="str">
        <f t="shared" si="4"/>
        <v xml:space="preserve"> -</v>
      </c>
    </row>
    <row r="57" spans="2:20" ht="30" x14ac:dyDescent="0.2">
      <c r="B57" s="146"/>
      <c r="C57" s="143"/>
      <c r="D57" s="141" t="s">
        <v>89</v>
      </c>
      <c r="E57" s="75">
        <v>42736</v>
      </c>
      <c r="F57" s="75">
        <v>43100</v>
      </c>
      <c r="G57" s="76" t="s">
        <v>77</v>
      </c>
      <c r="H57" s="77">
        <v>4</v>
      </c>
      <c r="I57" s="77" t="e">
        <f>+J57+(#REF!-#REF!)</f>
        <v>#REF!</v>
      </c>
      <c r="J57" s="77">
        <v>0</v>
      </c>
      <c r="K57" s="129">
        <v>2</v>
      </c>
      <c r="L57" s="113" t="e">
        <f t="shared" si="0"/>
        <v>#DIV/0!</v>
      </c>
      <c r="M57" s="114">
        <f t="shared" si="1"/>
        <v>1</v>
      </c>
      <c r="N57" s="112" t="str">
        <f t="shared" si="2"/>
        <v xml:space="preserve"> -</v>
      </c>
      <c r="O57" s="110" t="s">
        <v>108</v>
      </c>
      <c r="P57" s="77">
        <v>0</v>
      </c>
      <c r="Q57" s="77">
        <v>0</v>
      </c>
      <c r="R57" s="77">
        <v>150000</v>
      </c>
      <c r="S57" s="111" t="str">
        <f t="shared" si="3"/>
        <v xml:space="preserve"> -</v>
      </c>
      <c r="T57" s="112">
        <f t="shared" si="4"/>
        <v>1</v>
      </c>
    </row>
    <row r="58" spans="2:20" ht="45.75" thickBot="1" x14ac:dyDescent="0.25">
      <c r="B58" s="147"/>
      <c r="C58" s="144"/>
      <c r="D58" s="140"/>
      <c r="E58" s="50">
        <v>42736</v>
      </c>
      <c r="F58" s="50">
        <v>43100</v>
      </c>
      <c r="G58" s="12" t="s">
        <v>78</v>
      </c>
      <c r="H58" s="51">
        <v>8</v>
      </c>
      <c r="I58" s="51" t="e">
        <f>+J58+(#REF!-#REF!)</f>
        <v>#REF!</v>
      </c>
      <c r="J58" s="51">
        <v>1</v>
      </c>
      <c r="K58" s="88">
        <v>1</v>
      </c>
      <c r="L58" s="67">
        <f t="shared" si="0"/>
        <v>1</v>
      </c>
      <c r="M58" s="84">
        <f t="shared" si="1"/>
        <v>1</v>
      </c>
      <c r="N58" s="53">
        <f t="shared" si="2"/>
        <v>1</v>
      </c>
      <c r="O58" s="69" t="s">
        <v>108</v>
      </c>
      <c r="P58" s="51">
        <v>0</v>
      </c>
      <c r="Q58" s="51">
        <v>0</v>
      </c>
      <c r="R58" s="51">
        <v>0</v>
      </c>
      <c r="S58" s="52" t="str">
        <f t="shared" si="3"/>
        <v xml:space="preserve"> -</v>
      </c>
      <c r="T58" s="53" t="str">
        <f t="shared" si="4"/>
        <v xml:space="preserve"> -</v>
      </c>
    </row>
    <row r="59" spans="2:20" ht="21" customHeight="1" thickBot="1" x14ac:dyDescent="0.25">
      <c r="M59" s="60">
        <f>+AVERAGE(M12,M14:M15,M17,M19:M31,M33:M43,M45:M58)</f>
        <v>1</v>
      </c>
      <c r="N59" s="59">
        <f>+AVERAGE(N12,N14:N15,N17,N19:N31,N33:N43,N45:N58)</f>
        <v>0.91329100529100538</v>
      </c>
      <c r="P59" s="131">
        <f>+SUM(P12,P14:P15,P17,P19:P31,P33:P43,P45:P58)</f>
        <v>2607387</v>
      </c>
      <c r="Q59" s="130">
        <f>+SUM(Q12,Q14:Q15,Q17,Q19:Q31,Q33:Q43,Q45:Q58)</f>
        <v>1921527</v>
      </c>
      <c r="R59" s="130">
        <f>+SUM(R12,R14:R15,R17,R19:R31,R33:R43,R45:R58)</f>
        <v>401034</v>
      </c>
      <c r="S59" s="132">
        <f t="shared" si="3"/>
        <v>0.73695504349757057</v>
      </c>
      <c r="T59" s="133">
        <f t="shared" si="4"/>
        <v>0.20870588859797443</v>
      </c>
    </row>
  </sheetData>
  <mergeCells count="32">
    <mergeCell ref="H10:H11"/>
    <mergeCell ref="M10:M11"/>
    <mergeCell ref="N10:N11"/>
    <mergeCell ref="I10:I11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  <mergeCell ref="J10:J11"/>
    <mergeCell ref="K10:K11"/>
    <mergeCell ref="B14:B15"/>
    <mergeCell ref="C14:C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Margarita Robayo</cp:lastModifiedBy>
  <cp:lastPrinted>2010-09-21T16:46:22Z</cp:lastPrinted>
  <dcterms:created xsi:type="dcterms:W3CDTF">2008-07-08T21:30:46Z</dcterms:created>
  <dcterms:modified xsi:type="dcterms:W3CDTF">2018-01-24T20:45:40Z</dcterms:modified>
</cp:coreProperties>
</file>