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0" windowHeight="18780" activeTab="0"/>
  </bookViews>
  <sheets>
    <sheet name="PLAN DE ACCIÓN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<sst xmlns="http://schemas.openxmlformats.org/spreadsheetml/2006/main" count="77" uniqueCount="75">
  <si>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</si>
  <si>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</si>
  <si>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</si>
  <si>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</si>
  <si>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</si>
  <si>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</si>
  <si>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</si>
  <si>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</si>
  <si>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</si>
  <si>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</si>
  <si>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</si>
  <si>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</si>
  <si>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</si>
  <si>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</si>
  <si>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</si>
  <si>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</si>
  <si>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</si>
  <si>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</si>
  <si>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</si>
  <si>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</si>
  <si>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</si>
  <si>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</si>
  <si>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</si>
  <si>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</si>
  <si>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</si>
  <si>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</si>
  <si>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</si>
  <si>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Porcentaje de avance del diseño y del funcionamiento del programa de competitividad del sector turístico.</t>
  </si>
  <si>
    <t>Porcentaje de avance del diseño y del funcionamiento del programa de posicionamiento y promoción de Bucaramanga como destino turístico.</t>
  </si>
  <si>
    <t>Número de bibliotecas públicas en funcionamiento.</t>
  </si>
  <si>
    <t>Número de bibliotecas públicas dotadas y con condiciones físicas mejoradas.</t>
  </si>
  <si>
    <t>Número de planes municipales de luctura "lea: Bucaramanga, ciudad lectora" implementados y mantenidos.</t>
  </si>
  <si>
    <t>Número de escuelas municipales de artes y oficios implementadas y mantenidas para niños, niñas, adolescentes y jóvenes en el municipio.</t>
  </si>
  <si>
    <t>Número de escuelas municipales de artes y oficios apoyadas.</t>
  </si>
  <si>
    <t>Número de programas académicos especializados que garanticen mayores competencias profesionales para artístas, creadores y gestores.</t>
  </si>
  <si>
    <t>Número de proyectos apoyados de la Red Municipal de Formación Artística.</t>
  </si>
  <si>
    <t>Número de Programas Institucionales de Concertación de Proyectos Artísticos y Culturales del sector cultural no gubernamental implementados y mantenidos.</t>
  </si>
  <si>
    <t>Número de Programas Institucionales de estímulos a la creación, producción y circulación artística y cultural implementados y mantenidos.</t>
  </si>
  <si>
    <t>Número de Programas Institucionales Concursos Olimpiadas del Arte, Cultura y el Conocimiento implementados y mantenidos.</t>
  </si>
  <si>
    <t>Número de Programas Institucionales Premios Municipales de Cultura implementados y mantenidos.</t>
  </si>
  <si>
    <t>Posición de la Emisora Cultural Luís Carlos Galán Sarmiento (ECLCGS).</t>
  </si>
  <si>
    <t>Número de Sistemas Municipales de Información Cultural.</t>
  </si>
  <si>
    <t>Número de proyectos apoyados de la Red Municipal de Medios de Comunicación de Interés Público.</t>
  </si>
  <si>
    <t>Número de patrimonios culturales del orden municipal con investigación, caracterización o protección.</t>
  </si>
  <si>
    <t>Número de proyectos de rehabilitación de bienes de interés cultural - BIC apoyados.</t>
  </si>
  <si>
    <t>Porcentaje de avance en la creación e implementación del Centro de Memoria de Bucaramanga.</t>
  </si>
  <si>
    <t>Número de proyectos de promoción de patrimonio de la Red Municipal de Vigias del Patrimonio apoyados.</t>
  </si>
  <si>
    <t>Porcentaje de los recursos de la estampilla recaudados para la seguridad social de creadores y gestores culturales del municipio.</t>
  </si>
  <si>
    <t>Número de laboratorios de cultura ciudadana de alto impacto para el espacio público diseñadas y realizadas.</t>
  </si>
  <si>
    <t>Porcentaje de avance en el diseño e implementación del laboratorio institucional de cultura ciudadana "Nuevos Ciudadanos" dirigido a niños, niñas y adolescentes del municipio.</t>
  </si>
  <si>
    <t>MEJORAMIENTO DE LA COMPETITIVIDAD DEL SECTOR TURÍSTICO, POSICIONAMIENTO Y PROMOCIÓN DE BUCARAMANGA COMO DESTINO TURÍSTICO</t>
  </si>
  <si>
    <t>FORTALECIMIENTO DE LA BIBLIOTECA PÚBLICA MUNICIPAL GABRIEL TURBAY Y SUS BIBLIOTECAS SATÉLITES</t>
  </si>
  <si>
    <t>FORMACIÓN ARTÍSTICA Y CULTURAL</t>
  </si>
  <si>
    <t>ESTÍMULOS ARTÍSTICOS Y CULTURALES</t>
  </si>
  <si>
    <t>SISTEMA MUNICIPAL DE INFORMACIÓN Y COMUNICACIÓN CULTURAL</t>
  </si>
  <si>
    <t>PATRIMONIOS CULTURALES MATERIALES E INMATERIALES</t>
  </si>
  <si>
    <t>SEGURIDAD SOCIAL DEL CREADOR Y GESTOR CULTURAL</t>
  </si>
  <si>
    <t>LABORATORIOS DE CULTURA CIUDADANA</t>
  </si>
  <si>
    <t>PLAN MUNICIPAL PARA EL DESARROLLO DE LAS ARTES Y LA CULTURA</t>
  </si>
  <si>
    <t>BUCARAMANGA CULTA Y TOLERANTE</t>
  </si>
  <si>
    <t>DEPORTE Y CULTURA QUE NOS UNA</t>
  </si>
  <si>
    <t>DIMENSIÓN 1: SOSTENIBILIDAD SOCIAL Y ECONÓMICA</t>
  </si>
  <si>
    <t>GESTIÓN INTEGRAL DEL TURISMO</t>
  </si>
  <si>
    <t>EMPLEO FORMAL Y PRODUCTIVO</t>
  </si>
  <si>
    <t>Apoyar la creación de nuevos proyectos y fortalecer la infraestructura turística actual.</t>
  </si>
  <si>
    <t>Ampliar y diversificar las acciones de promoción turística.</t>
  </si>
  <si>
    <t>Adquirir, mejorar y dotar de infraestructura y elementos indispensables que correspondan a usos y conceptos tanto de los creadores como del público.</t>
  </si>
  <si>
    <t>Formar nuevos talentos: estímulo al talento creativo de infantes y jóvenes como garantía para el desarrollo oportuno de sus aptitudes y de su capacidad de goce y disfrute.</t>
  </si>
  <si>
    <t>Formar para la creación: consolidación de un programa de formación técnica y de actualización en las distintas áreas artísticas.</t>
  </si>
  <si>
    <t>Realizar actividades que promuevan y preserven el patrimonio de la ciudad.</t>
  </si>
  <si>
    <t>Garantizar el ejercicio de los derechos de los artistas y gestores culturales estipulados en la Ley de Cultura y Constitución Nacional.</t>
  </si>
  <si>
    <t>Articular los diversos procesos de información y comunicación, de forma que se conviertan en un apoyo al desarrollo cultural de la ciudad.</t>
  </si>
  <si>
    <t>Incentivar y apoyar la creación, investigación, producción y emprendimiento artístico y de gestión cultural, como medio para elevar el nivel de competitividad del sector.</t>
  </si>
  <si>
    <t>poyar las entidades y proyectos culturales de forma que se fortalezcan los ya instituidos y se creen nuevas iniciativas en beneficio del desarrollo cultural, el artista y la población de la ciudad.</t>
  </si>
  <si>
    <t>PLAN DE ACCIÓN - INSTITUTO MUNICIPAL DE CULTURA Y TURISMO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</si>
</sst>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%"/>
    <numFmt numFmtId="201" formatCode="[$-240A]dddd\,\ dd&quot; de &quot;mmmm&quot; de &quot;yyyy"/>
    <numFmt numFmtId="202" formatCode="dd/mm/yyyy;@"/>
    <numFmt numFmtId="203" formatCode="#,##0.0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8003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202" fontId="4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justify" vertical="center" wrapText="1"/>
    </xf>
    <xf numFmtId="0" fontId="42" fillId="0" borderId="14" xfId="0" applyFont="1" applyBorder="1" applyAlignment="1">
      <alignment horizontal="justify" vertical="center" wrapText="1"/>
    </xf>
    <xf numFmtId="0" fontId="42" fillId="0" borderId="17" xfId="0" applyFont="1" applyBorder="1" applyAlignment="1">
      <alignment horizontal="justify" vertical="center" wrapText="1"/>
    </xf>
    <xf numFmtId="0" fontId="42" fillId="0" borderId="18" xfId="0" applyFont="1" applyBorder="1" applyAlignment="1">
      <alignment horizontal="justify" vertical="center" wrapText="1"/>
    </xf>
    <xf numFmtId="0" fontId="42" fillId="0" borderId="19" xfId="0" applyFont="1" applyBorder="1" applyAlignment="1">
      <alignment horizontal="justify" vertical="center" wrapText="1"/>
    </xf>
    <xf numFmtId="202" fontId="42" fillId="0" borderId="17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/>
    </xf>
    <xf numFmtId="3" fontId="42" fillId="0" borderId="17" xfId="0" applyNumberFormat="1" applyFont="1" applyBorder="1" applyAlignment="1">
      <alignment horizontal="center" vertical="center"/>
    </xf>
    <xf numFmtId="9" fontId="42" fillId="0" borderId="17" xfId="0" applyNumberFormat="1" applyFont="1" applyBorder="1" applyAlignment="1">
      <alignment horizontal="center" vertical="center" wrapText="1"/>
    </xf>
    <xf numFmtId="9" fontId="42" fillId="0" borderId="18" xfId="0" applyNumberFormat="1" applyFont="1" applyBorder="1" applyAlignment="1">
      <alignment horizontal="center" vertical="center" wrapText="1"/>
    </xf>
    <xf numFmtId="202" fontId="42" fillId="0" borderId="16" xfId="0" applyNumberFormat="1" applyFont="1" applyBorder="1" applyAlignment="1">
      <alignment horizontal="center" vertical="center" wrapText="1"/>
    </xf>
    <xf numFmtId="9" fontId="42" fillId="0" borderId="16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/>
    </xf>
    <xf numFmtId="202" fontId="42" fillId="0" borderId="20" xfId="0" applyNumberFormat="1" applyFont="1" applyBorder="1" applyAlignment="1">
      <alignment horizontal="center" vertical="center" wrapText="1"/>
    </xf>
    <xf numFmtId="202" fontId="42" fillId="0" borderId="14" xfId="0" applyNumberFormat="1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/>
    </xf>
    <xf numFmtId="9" fontId="42" fillId="0" borderId="20" xfId="0" applyNumberFormat="1" applyFont="1" applyBorder="1" applyAlignment="1">
      <alignment horizontal="center" vertical="center" wrapText="1"/>
    </xf>
    <xf numFmtId="9" fontId="42" fillId="0" borderId="21" xfId="0" applyNumberFormat="1" applyFont="1" applyBorder="1" applyAlignment="1">
      <alignment horizontal="center" vertical="center" wrapText="1"/>
    </xf>
    <xf numFmtId="3" fontId="42" fillId="0" borderId="21" xfId="0" applyNumberFormat="1" applyFont="1" applyBorder="1" applyAlignment="1">
      <alignment horizontal="center" vertical="center"/>
    </xf>
    <xf numFmtId="9" fontId="42" fillId="0" borderId="15" xfId="0" applyNumberFormat="1" applyFont="1" applyBorder="1" applyAlignment="1">
      <alignment horizontal="center" vertical="center" wrapText="1"/>
    </xf>
    <xf numFmtId="9" fontId="42" fillId="0" borderId="22" xfId="0" applyNumberFormat="1" applyFont="1" applyBorder="1" applyAlignment="1">
      <alignment horizontal="center" vertical="center" wrapText="1"/>
    </xf>
    <xf numFmtId="9" fontId="42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3" fontId="42" fillId="0" borderId="25" xfId="0" applyNumberFormat="1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justify" vertical="center" wrapText="1"/>
    </xf>
    <xf numFmtId="9" fontId="42" fillId="0" borderId="28" xfId="0" applyNumberFormat="1" applyFont="1" applyBorder="1" applyAlignment="1">
      <alignment horizontal="center" vertical="center" wrapText="1"/>
    </xf>
    <xf numFmtId="3" fontId="42" fillId="0" borderId="27" xfId="0" applyNumberFormat="1" applyFont="1" applyBorder="1" applyAlignment="1">
      <alignment horizontal="center" vertical="center"/>
    </xf>
    <xf numFmtId="3" fontId="42" fillId="0" borderId="20" xfId="0" applyNumberFormat="1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3" fontId="42" fillId="0" borderId="33" xfId="0" applyNumberFormat="1" applyFont="1" applyBorder="1" applyAlignment="1">
      <alignment horizontal="center" vertical="center"/>
    </xf>
    <xf numFmtId="3" fontId="42" fillId="0" borderId="34" xfId="0" applyNumberFormat="1" applyFont="1" applyBorder="1" applyAlignment="1">
      <alignment horizontal="center" vertical="center"/>
    </xf>
    <xf numFmtId="3" fontId="42" fillId="0" borderId="35" xfId="0" applyNumberFormat="1" applyFont="1" applyBorder="1" applyAlignment="1">
      <alignment horizontal="center" vertical="center"/>
    </xf>
    <xf numFmtId="9" fontId="42" fillId="0" borderId="36" xfId="0" applyNumberFormat="1" applyFont="1" applyBorder="1" applyAlignment="1">
      <alignment horizontal="center" vertical="center" wrapText="1"/>
    </xf>
    <xf numFmtId="9" fontId="42" fillId="0" borderId="24" xfId="0" applyNumberFormat="1" applyFont="1" applyBorder="1" applyAlignment="1">
      <alignment horizontal="center" vertical="center" wrapText="1"/>
    </xf>
    <xf numFmtId="9" fontId="42" fillId="0" borderId="37" xfId="0" applyNumberFormat="1" applyFont="1" applyBorder="1" applyAlignment="1">
      <alignment horizontal="center" vertical="center" wrapText="1"/>
    </xf>
    <xf numFmtId="9" fontId="42" fillId="0" borderId="38" xfId="0" applyNumberFormat="1" applyFont="1" applyBorder="1" applyAlignment="1">
      <alignment horizontal="center" vertical="center" wrapText="1"/>
    </xf>
    <xf numFmtId="9" fontId="42" fillId="0" borderId="25" xfId="0" applyNumberFormat="1" applyFont="1" applyBorder="1" applyAlignment="1">
      <alignment horizontal="center" vertical="center" wrapText="1"/>
    </xf>
    <xf numFmtId="9" fontId="43" fillId="0" borderId="29" xfId="0" applyNumberFormat="1" applyFont="1" applyBorder="1" applyAlignment="1">
      <alignment horizontal="center" vertical="center" wrapText="1"/>
    </xf>
    <xf numFmtId="9" fontId="43" fillId="0" borderId="31" xfId="0" applyNumberFormat="1" applyFont="1" applyBorder="1" applyAlignment="1">
      <alignment horizontal="center" vertical="center" wrapText="1"/>
    </xf>
    <xf numFmtId="9" fontId="43" fillId="0" borderId="39" xfId="0" applyNumberFormat="1" applyFont="1" applyBorder="1" applyAlignment="1">
      <alignment horizontal="center" vertical="center" wrapText="1"/>
    </xf>
    <xf numFmtId="9" fontId="43" fillId="0" borderId="30" xfId="0" applyNumberFormat="1" applyFont="1" applyBorder="1" applyAlignment="1">
      <alignment horizontal="center" vertical="center" wrapText="1"/>
    </xf>
    <xf numFmtId="9" fontId="43" fillId="0" borderId="40" xfId="0" applyNumberFormat="1" applyFont="1" applyBorder="1" applyAlignment="1">
      <alignment horizontal="center" vertical="center" wrapText="1"/>
    </xf>
    <xf numFmtId="9" fontId="43" fillId="0" borderId="0" xfId="0" applyNumberFormat="1" applyFont="1" applyBorder="1" applyAlignment="1">
      <alignment horizontal="center" vertical="center" wrapText="1"/>
    </xf>
    <xf numFmtId="9" fontId="44" fillId="33" borderId="41" xfId="0" applyNumberFormat="1" applyFont="1" applyFill="1" applyBorder="1" applyAlignment="1">
      <alignment horizontal="center" vertical="center"/>
    </xf>
    <xf numFmtId="3" fontId="44" fillId="33" borderId="42" xfId="0" applyNumberFormat="1" applyFont="1" applyFill="1" applyBorder="1" applyAlignment="1">
      <alignment horizontal="center" vertical="center"/>
    </xf>
    <xf numFmtId="9" fontId="44" fillId="33" borderId="43" xfId="0" applyNumberFormat="1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14" fontId="7" fillId="34" borderId="45" xfId="0" applyNumberFormat="1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justify" vertical="center" wrapText="1"/>
    </xf>
    <xf numFmtId="0" fontId="7" fillId="34" borderId="45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 wrapText="1"/>
    </xf>
    <xf numFmtId="3" fontId="7" fillId="34" borderId="45" xfId="0" applyNumberFormat="1" applyFont="1" applyFill="1" applyBorder="1" applyAlignment="1">
      <alignment horizontal="center" vertical="center" wrapText="1"/>
    </xf>
    <xf numFmtId="0" fontId="42" fillId="35" borderId="45" xfId="0" applyFont="1" applyFill="1" applyBorder="1" applyAlignment="1">
      <alignment horizontal="center" vertical="center" wrapText="1"/>
    </xf>
    <xf numFmtId="0" fontId="42" fillId="35" borderId="44" xfId="0" applyFont="1" applyFill="1" applyBorder="1" applyAlignment="1">
      <alignment horizontal="center" vertical="center" wrapText="1"/>
    </xf>
    <xf numFmtId="202" fontId="42" fillId="35" borderId="45" xfId="0" applyNumberFormat="1" applyFont="1" applyFill="1" applyBorder="1" applyAlignment="1">
      <alignment horizontal="center" vertical="center" wrapText="1"/>
    </xf>
    <xf numFmtId="0" fontId="42" fillId="35" borderId="45" xfId="0" applyFont="1" applyFill="1" applyBorder="1" applyAlignment="1">
      <alignment horizontal="justify" vertical="center" wrapText="1"/>
    </xf>
    <xf numFmtId="202" fontId="42" fillId="35" borderId="46" xfId="0" applyNumberFormat="1" applyFont="1" applyFill="1" applyBorder="1" applyAlignment="1">
      <alignment horizontal="center" vertical="center" wrapText="1"/>
    </xf>
    <xf numFmtId="0" fontId="42" fillId="0" borderId="33" xfId="0" applyFont="1" applyBorder="1" applyAlignment="1">
      <alignment horizontal="justify" vertical="center" wrapText="1"/>
    </xf>
    <xf numFmtId="0" fontId="42" fillId="0" borderId="47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3" fontId="42" fillId="0" borderId="36" xfId="0" applyNumberFormat="1" applyFont="1" applyBorder="1" applyAlignment="1">
      <alignment horizontal="center" vertical="center"/>
    </xf>
    <xf numFmtId="3" fontId="42" fillId="0" borderId="24" xfId="0" applyNumberFormat="1" applyFont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 wrapText="1"/>
    </xf>
    <xf numFmtId="202" fontId="42" fillId="35" borderId="0" xfId="0" applyNumberFormat="1" applyFont="1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horizontal="justify" vertical="center" wrapText="1"/>
    </xf>
    <xf numFmtId="3" fontId="42" fillId="35" borderId="0" xfId="0" applyNumberFormat="1" applyFont="1" applyFill="1" applyBorder="1" applyAlignment="1">
      <alignment horizontal="center" vertical="center"/>
    </xf>
    <xf numFmtId="9" fontId="43" fillId="35" borderId="49" xfId="0" applyNumberFormat="1" applyFont="1" applyFill="1" applyBorder="1" applyAlignment="1">
      <alignment horizontal="center" vertical="center" wrapText="1"/>
    </xf>
    <xf numFmtId="9" fontId="42" fillId="35" borderId="49" xfId="0" applyNumberFormat="1" applyFont="1" applyFill="1" applyBorder="1" applyAlignment="1">
      <alignment horizontal="center" vertical="center" wrapText="1"/>
    </xf>
    <xf numFmtId="9" fontId="42" fillId="35" borderId="0" xfId="0" applyNumberFormat="1" applyFont="1" applyFill="1" applyBorder="1" applyAlignment="1">
      <alignment horizontal="center" vertical="center" wrapText="1"/>
    </xf>
    <xf numFmtId="202" fontId="42" fillId="0" borderId="19" xfId="0" applyNumberFormat="1" applyFont="1" applyBorder="1" applyAlignment="1">
      <alignment horizontal="center" vertical="center" wrapText="1"/>
    </xf>
    <xf numFmtId="202" fontId="42" fillId="0" borderId="50" xfId="0" applyNumberFormat="1" applyFont="1" applyBorder="1" applyAlignment="1">
      <alignment horizontal="center" vertical="center" wrapText="1"/>
    </xf>
    <xf numFmtId="0" fontId="42" fillId="0" borderId="26" xfId="0" applyFont="1" applyBorder="1" applyAlignment="1">
      <alignment horizontal="justify" vertical="center" wrapText="1"/>
    </xf>
    <xf numFmtId="202" fontId="42" fillId="0" borderId="27" xfId="0" applyNumberFormat="1" applyFont="1" applyBorder="1" applyAlignment="1">
      <alignment horizontal="center" vertical="center" wrapText="1"/>
    </xf>
    <xf numFmtId="202" fontId="42" fillId="0" borderId="28" xfId="0" applyNumberFormat="1" applyFont="1" applyBorder="1" applyAlignment="1">
      <alignment horizontal="center" vertical="center" wrapText="1"/>
    </xf>
    <xf numFmtId="202" fontId="42" fillId="0" borderId="18" xfId="0" applyNumberFormat="1" applyFont="1" applyBorder="1" applyAlignment="1">
      <alignment horizontal="center" vertical="center" wrapText="1"/>
    </xf>
    <xf numFmtId="9" fontId="44" fillId="33" borderId="51" xfId="0" applyNumberFormat="1" applyFont="1" applyFill="1" applyBorder="1" applyAlignment="1">
      <alignment horizontal="center" vertical="center"/>
    </xf>
    <xf numFmtId="9" fontId="42" fillId="0" borderId="52" xfId="0" applyNumberFormat="1" applyFont="1" applyBorder="1" applyAlignment="1">
      <alignment horizontal="center" vertical="center" wrapText="1"/>
    </xf>
    <xf numFmtId="9" fontId="42" fillId="0" borderId="18" xfId="0" applyNumberFormat="1" applyFont="1" applyBorder="1" applyAlignment="1">
      <alignment horizontal="center" vertical="center"/>
    </xf>
    <xf numFmtId="9" fontId="42" fillId="0" borderId="14" xfId="0" applyNumberFormat="1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58" xfId="0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62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4" fillId="0" borderId="65" xfId="0" applyFont="1" applyBorder="1" applyAlignment="1">
      <alignment horizontal="center" vertical="center" wrapText="1"/>
    </xf>
    <xf numFmtId="202" fontId="42" fillId="0" borderId="50" xfId="0" applyNumberFormat="1" applyFont="1" applyBorder="1" applyAlignment="1">
      <alignment horizontal="center" vertical="center" wrapText="1"/>
    </xf>
    <xf numFmtId="202" fontId="42" fillId="0" borderId="28" xfId="0" applyNumberFormat="1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202" fontId="42" fillId="0" borderId="63" xfId="0" applyNumberFormat="1" applyFont="1" applyBorder="1" applyAlignment="1">
      <alignment horizontal="center" vertical="center" wrapText="1"/>
    </xf>
    <xf numFmtId="202" fontId="42" fillId="0" borderId="18" xfId="0" applyNumberFormat="1" applyFont="1" applyBorder="1" applyAlignment="1">
      <alignment horizontal="center" vertical="center" wrapText="1"/>
    </xf>
    <xf numFmtId="202" fontId="42" fillId="0" borderId="64" xfId="0" applyNumberFormat="1" applyFont="1" applyBorder="1" applyAlignment="1">
      <alignment horizontal="center" vertical="center" wrapText="1"/>
    </xf>
    <xf numFmtId="202" fontId="42" fillId="0" borderId="2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justify" vertical="center" wrapText="1"/>
    </xf>
    <xf numFmtId="0" fontId="42" fillId="0" borderId="52" xfId="0" applyFont="1" applyBorder="1" applyAlignment="1">
      <alignment horizontal="justify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202" fontId="42" fillId="0" borderId="27" xfId="0" applyNumberFormat="1" applyFont="1" applyBorder="1" applyAlignment="1">
      <alignment horizontal="center" vertical="center" wrapText="1"/>
    </xf>
    <xf numFmtId="202" fontId="42" fillId="0" borderId="69" xfId="0" applyNumberFormat="1" applyFont="1" applyBorder="1" applyAlignment="1">
      <alignment horizontal="center" vertical="center" wrapText="1"/>
    </xf>
    <xf numFmtId="202" fontId="42" fillId="0" borderId="70" xfId="0" applyNumberFormat="1" applyFont="1" applyBorder="1" applyAlignment="1">
      <alignment horizontal="center" vertical="center" wrapText="1"/>
    </xf>
    <xf numFmtId="0" fontId="42" fillId="0" borderId="62" xfId="0" applyFont="1" applyBorder="1" applyAlignment="1">
      <alignment horizontal="justify" vertical="center" wrapText="1"/>
    </xf>
    <xf numFmtId="0" fontId="42" fillId="0" borderId="38" xfId="0" applyFont="1" applyBorder="1" applyAlignment="1">
      <alignment horizontal="justify" vertical="center" wrapText="1"/>
    </xf>
    <xf numFmtId="0" fontId="42" fillId="0" borderId="58" xfId="0" applyFont="1" applyBorder="1" applyAlignment="1">
      <alignment horizontal="justify" vertical="center" wrapText="1"/>
    </xf>
    <xf numFmtId="202" fontId="42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1466850</xdr:colOff>
      <xdr:row>1</xdr:row>
      <xdr:rowOff>123825</xdr:rowOff>
    </xdr:from>
    <xdr:to>
      <xdr:col>18</xdr:col>
      <xdr:colOff>733425</xdr:colOff>
      <xdr:row>4</xdr:row>
      <xdr:rowOff>85725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78425" y="304800"/>
          <a:ext cx="2990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0</xdr:row>
      <xdr:rowOff>142875</xdr:rowOff>
    </xdr:from>
    <xdr:to>
      <xdr:col>7</xdr:col>
      <xdr:colOff>981075</xdr:colOff>
      <xdr:row>5</xdr:row>
      <xdr:rowOff>66675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42875"/>
          <a:ext cx="1143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&#237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</sheetNames>
    <sheetDataSet>
      <sheetData sheetId="0">
        <row r="76">
          <cell r="Y76">
            <v>0.3</v>
          </cell>
        </row>
        <row r="77">
          <cell r="Y77">
            <v>0.3</v>
          </cell>
        </row>
        <row r="301">
          <cell r="Y301">
            <v>4</v>
          </cell>
        </row>
        <row r="302">
          <cell r="Y302">
            <v>1</v>
          </cell>
        </row>
        <row r="303">
          <cell r="Y303">
            <v>1</v>
          </cell>
        </row>
        <row r="304">
          <cell r="Y304">
            <v>1</v>
          </cell>
        </row>
        <row r="305">
          <cell r="Y305">
            <v>1</v>
          </cell>
        </row>
        <row r="306">
          <cell r="Y306">
            <v>2</v>
          </cell>
        </row>
        <row r="307">
          <cell r="Y307">
            <v>1</v>
          </cell>
        </row>
        <row r="308">
          <cell r="Y308">
            <v>1</v>
          </cell>
        </row>
        <row r="309">
          <cell r="Y309">
            <v>1</v>
          </cell>
        </row>
        <row r="310">
          <cell r="Y310">
            <v>1</v>
          </cell>
        </row>
        <row r="311">
          <cell r="Y311">
            <v>1</v>
          </cell>
        </row>
        <row r="312">
          <cell r="Y312">
            <v>15</v>
          </cell>
        </row>
        <row r="313">
          <cell r="Y313">
            <v>1</v>
          </cell>
        </row>
        <row r="314">
          <cell r="Y314">
            <v>1</v>
          </cell>
        </row>
        <row r="315">
          <cell r="Y315">
            <v>2</v>
          </cell>
        </row>
        <row r="316">
          <cell r="Y316">
            <v>3</v>
          </cell>
        </row>
        <row r="317">
          <cell r="Y317">
            <v>0.25</v>
          </cell>
        </row>
        <row r="318">
          <cell r="Y318">
            <v>1</v>
          </cell>
        </row>
        <row r="319">
          <cell r="Y319">
            <v>0.1</v>
          </cell>
        </row>
        <row r="321">
          <cell r="Y321">
            <v>3</v>
          </cell>
        </row>
        <row r="322">
          <cell r="Y322">
            <v>0.34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8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137" t="s">
        <v>25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2:21" ht="18.75" customHeight="1">
      <c r="B3" s="137" t="s">
        <v>26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2:21" ht="18.75" customHeight="1">
      <c r="B4" s="137" t="s">
        <v>74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</row>
    <row r="6" ht="15" thickBot="1"/>
    <row r="7" spans="2:21" ht="15.75" thickBot="1">
      <c r="B7" s="3" t="s">
        <v>2</v>
      </c>
      <c r="C7" s="4" t="s">
        <v>16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6">
        <v>2015</v>
      </c>
      <c r="C8" s="8">
        <v>42369</v>
      </c>
      <c r="D8" s="7"/>
      <c r="E8" s="138" t="s">
        <v>3</v>
      </c>
      <c r="F8" s="139"/>
      <c r="G8" s="139"/>
      <c r="H8" s="139"/>
      <c r="I8" s="139"/>
      <c r="J8" s="140"/>
      <c r="K8" s="5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116" t="s">
        <v>23</v>
      </c>
      <c r="C9" s="150" t="s">
        <v>24</v>
      </c>
      <c r="D9" s="116" t="s">
        <v>0</v>
      </c>
      <c r="E9" s="119" t="s">
        <v>22</v>
      </c>
      <c r="F9" s="153" t="s">
        <v>4</v>
      </c>
      <c r="G9" s="153"/>
      <c r="H9" s="153" t="s">
        <v>5</v>
      </c>
      <c r="I9" s="153"/>
      <c r="J9" s="120"/>
      <c r="K9" s="42"/>
      <c r="L9" s="119" t="s">
        <v>6</v>
      </c>
      <c r="M9" s="120"/>
      <c r="N9" s="123" t="s">
        <v>15</v>
      </c>
      <c r="O9" s="124"/>
      <c r="P9" s="125"/>
      <c r="Q9" s="125"/>
      <c r="R9" s="125"/>
      <c r="S9" s="119" t="s">
        <v>7</v>
      </c>
      <c r="T9" s="153"/>
      <c r="U9" s="120"/>
    </row>
    <row r="10" spans="2:21" ht="15" customHeight="1">
      <c r="B10" s="117"/>
      <c r="C10" s="151"/>
      <c r="D10" s="117"/>
      <c r="E10" s="121"/>
      <c r="F10" s="129"/>
      <c r="G10" s="129"/>
      <c r="H10" s="129"/>
      <c r="I10" s="129"/>
      <c r="J10" s="122"/>
      <c r="K10" s="43"/>
      <c r="L10" s="121"/>
      <c r="M10" s="122"/>
      <c r="N10" s="126"/>
      <c r="O10" s="127"/>
      <c r="P10" s="128"/>
      <c r="Q10" s="128"/>
      <c r="R10" s="128"/>
      <c r="S10" s="121"/>
      <c r="T10" s="129"/>
      <c r="U10" s="122"/>
    </row>
    <row r="11" spans="2:21" ht="15" customHeight="1">
      <c r="B11" s="117"/>
      <c r="C11" s="151"/>
      <c r="D11" s="117"/>
      <c r="E11" s="121"/>
      <c r="F11" s="129"/>
      <c r="G11" s="129"/>
      <c r="H11" s="129" t="s">
        <v>8</v>
      </c>
      <c r="I11" s="131" t="s">
        <v>1</v>
      </c>
      <c r="J11" s="154" t="s">
        <v>9</v>
      </c>
      <c r="K11" s="44"/>
      <c r="L11" s="133" t="s">
        <v>10</v>
      </c>
      <c r="M11" s="135" t="s">
        <v>11</v>
      </c>
      <c r="N11" s="126"/>
      <c r="O11" s="127"/>
      <c r="P11" s="128"/>
      <c r="Q11" s="128"/>
      <c r="R11" s="128"/>
      <c r="S11" s="121"/>
      <c r="T11" s="129"/>
      <c r="U11" s="122"/>
    </row>
    <row r="12" spans="2:21" ht="37.5" customHeight="1" thickBot="1">
      <c r="B12" s="141"/>
      <c r="C12" s="151"/>
      <c r="D12" s="118"/>
      <c r="E12" s="152"/>
      <c r="F12" s="77" t="s">
        <v>12</v>
      </c>
      <c r="G12" s="77" t="s">
        <v>13</v>
      </c>
      <c r="H12" s="130"/>
      <c r="I12" s="132"/>
      <c r="J12" s="155"/>
      <c r="K12" s="45"/>
      <c r="L12" s="134"/>
      <c r="M12" s="136"/>
      <c r="N12" s="78" t="s">
        <v>19</v>
      </c>
      <c r="O12" s="79" t="s">
        <v>20</v>
      </c>
      <c r="P12" s="80" t="s">
        <v>21</v>
      </c>
      <c r="Q12" s="80" t="s">
        <v>17</v>
      </c>
      <c r="R12" s="80" t="s">
        <v>18</v>
      </c>
      <c r="S12" s="34" t="s">
        <v>14</v>
      </c>
      <c r="T12" s="9" t="s">
        <v>12</v>
      </c>
      <c r="U12" s="10" t="s">
        <v>13</v>
      </c>
    </row>
    <row r="13" spans="2:21" ht="49.5" customHeight="1">
      <c r="B13" s="144" t="s">
        <v>61</v>
      </c>
      <c r="C13" s="144" t="s">
        <v>63</v>
      </c>
      <c r="D13" s="114" t="s">
        <v>62</v>
      </c>
      <c r="E13" s="106" t="s">
        <v>50</v>
      </c>
      <c r="F13" s="21">
        <v>42005</v>
      </c>
      <c r="G13" s="21">
        <v>42369</v>
      </c>
      <c r="H13" s="11" t="s">
        <v>27</v>
      </c>
      <c r="I13" s="22">
        <f>+'[1]DIMENSIÓN 1'!Y76</f>
        <v>0.3</v>
      </c>
      <c r="J13" s="28">
        <v>0.3</v>
      </c>
      <c r="K13" s="54">
        <f>+J13/I13</f>
        <v>1</v>
      </c>
      <c r="L13" s="49">
        <f>DAYS360(F13,$C$8)/DAYS360(F13,G13)</f>
        <v>1</v>
      </c>
      <c r="M13" s="32">
        <f>IF(I13=0," -",IF(K13&gt;100%,100%,K13))</f>
        <v>1</v>
      </c>
      <c r="N13" s="81">
        <v>153000</v>
      </c>
      <c r="O13" s="23">
        <v>153000</v>
      </c>
      <c r="P13" s="23">
        <v>0</v>
      </c>
      <c r="Q13" s="22">
        <f>IF(N13=0," -",O13/N13)</f>
        <v>1</v>
      </c>
      <c r="R13" s="28" t="str">
        <f>IF(P13=0," -",IF(O13=0,100%,P13/O13))</f>
        <v> -</v>
      </c>
      <c r="S13" s="75" t="s">
        <v>65</v>
      </c>
      <c r="T13" s="21">
        <v>42005</v>
      </c>
      <c r="U13" s="24">
        <v>42369</v>
      </c>
    </row>
    <row r="14" spans="2:21" ht="59.25" customHeight="1" thickBot="1">
      <c r="B14" s="101"/>
      <c r="C14" s="145"/>
      <c r="D14" s="115"/>
      <c r="E14" s="107"/>
      <c r="F14" s="25">
        <v>42005</v>
      </c>
      <c r="G14" s="25">
        <v>42369</v>
      </c>
      <c r="H14" s="12" t="s">
        <v>28</v>
      </c>
      <c r="I14" s="26">
        <f>+'[1]DIMENSIÓN 1'!Y77</f>
        <v>0.3</v>
      </c>
      <c r="J14" s="31">
        <v>0.3</v>
      </c>
      <c r="K14" s="55">
        <f>+J14/I14</f>
        <v>1</v>
      </c>
      <c r="L14" s="50">
        <f>DAYS360(F14,$C$8)/DAYS360(F14,G14)</f>
        <v>1</v>
      </c>
      <c r="M14" s="33">
        <f>IF(I14=0," -",IF(K14&gt;100%,100%,K14))</f>
        <v>1</v>
      </c>
      <c r="N14" s="82">
        <v>239218</v>
      </c>
      <c r="O14" s="27">
        <v>239218</v>
      </c>
      <c r="P14" s="27">
        <v>0</v>
      </c>
      <c r="Q14" s="26">
        <f>IF(N14=0," -",O14/N14)</f>
        <v>1</v>
      </c>
      <c r="R14" s="31" t="str">
        <f>IF(P14=0," -",IF(O14=0,100%,P14/O14))</f>
        <v> -</v>
      </c>
      <c r="S14" s="76" t="s">
        <v>64</v>
      </c>
      <c r="T14" s="90">
        <v>42005</v>
      </c>
      <c r="U14" s="91">
        <v>42369</v>
      </c>
    </row>
    <row r="15" spans="2:21" ht="11.25" customHeight="1" thickBot="1">
      <c r="B15" s="102"/>
      <c r="C15" s="71"/>
      <c r="D15" s="70"/>
      <c r="E15" s="83"/>
      <c r="F15" s="84"/>
      <c r="G15" s="84"/>
      <c r="H15" s="85"/>
      <c r="I15" s="86"/>
      <c r="J15" s="86"/>
      <c r="K15" s="87"/>
      <c r="L15" s="88"/>
      <c r="M15" s="88"/>
      <c r="N15" s="86"/>
      <c r="O15" s="86"/>
      <c r="P15" s="86"/>
      <c r="Q15" s="89"/>
      <c r="R15" s="89"/>
      <c r="S15" s="73"/>
      <c r="T15" s="72"/>
      <c r="U15" s="74"/>
    </row>
    <row r="16" spans="2:21" ht="29.25" customHeight="1">
      <c r="B16" s="101"/>
      <c r="C16" s="100" t="s">
        <v>60</v>
      </c>
      <c r="D16" s="100" t="s">
        <v>58</v>
      </c>
      <c r="E16" s="106" t="s">
        <v>51</v>
      </c>
      <c r="F16" s="21">
        <v>42005</v>
      </c>
      <c r="G16" s="21">
        <v>42369</v>
      </c>
      <c r="H16" s="11" t="s">
        <v>29</v>
      </c>
      <c r="I16" s="23">
        <f>+'[1]DIMENSIÓN 1'!Y301</f>
        <v>4</v>
      </c>
      <c r="J16" s="40">
        <v>4</v>
      </c>
      <c r="K16" s="54">
        <f>+J16/I16</f>
        <v>1</v>
      </c>
      <c r="L16" s="49">
        <f>DAYS360(F16,$C$8)/DAYS360(F16,G16)</f>
        <v>1</v>
      </c>
      <c r="M16" s="28">
        <f>IF(I16=0," -",IF(K16&gt;100%,100%,K16))</f>
        <v>1</v>
      </c>
      <c r="N16" s="46">
        <v>2313952</v>
      </c>
      <c r="O16" s="23">
        <v>2313952</v>
      </c>
      <c r="P16" s="23">
        <v>0</v>
      </c>
      <c r="Q16" s="22">
        <f>IF(N16=0," -",O16/N16)</f>
        <v>1</v>
      </c>
      <c r="R16" s="28" t="str">
        <f>IF(P16=0," -",IF(O16=0,100%,P16/O16))</f>
        <v> -</v>
      </c>
      <c r="S16" s="156" t="s">
        <v>66</v>
      </c>
      <c r="T16" s="160">
        <v>42005</v>
      </c>
      <c r="U16" s="143">
        <v>42369</v>
      </c>
    </row>
    <row r="17" spans="2:21" ht="29.25" customHeight="1">
      <c r="B17" s="101"/>
      <c r="C17" s="101"/>
      <c r="D17" s="101"/>
      <c r="E17" s="108"/>
      <c r="F17" s="16">
        <v>42005</v>
      </c>
      <c r="G17" s="16">
        <v>42369</v>
      </c>
      <c r="H17" s="13" t="s">
        <v>30</v>
      </c>
      <c r="I17" s="17">
        <f>+'[1]DIMENSIÓN 1'!Y302</f>
        <v>1</v>
      </c>
      <c r="J17" s="30">
        <v>1</v>
      </c>
      <c r="K17" s="57">
        <f>+J17/I17</f>
        <v>1</v>
      </c>
      <c r="L17" s="51">
        <f>DAYS360(F17,$C$8)/DAYS360(F17,G17)</f>
        <v>1</v>
      </c>
      <c r="M17" s="29">
        <f>IF(I17=0," -",IF(K17&gt;100%,100%,K17))</f>
        <v>1</v>
      </c>
      <c r="N17" s="47">
        <v>1563991</v>
      </c>
      <c r="O17" s="18">
        <v>1563991</v>
      </c>
      <c r="P17" s="18">
        <v>0</v>
      </c>
      <c r="Q17" s="19">
        <f>IF(N17=0," -",O17/N17)</f>
        <v>1</v>
      </c>
      <c r="R17" s="29" t="str">
        <f>IF(P17=0," -",IF(O17=0,100%,P17/O17))</f>
        <v> -</v>
      </c>
      <c r="S17" s="156"/>
      <c r="T17" s="160"/>
      <c r="U17" s="143"/>
    </row>
    <row r="18" spans="2:21" ht="41.25" customHeight="1" thickBot="1">
      <c r="B18" s="101"/>
      <c r="C18" s="101"/>
      <c r="D18" s="101"/>
      <c r="E18" s="107"/>
      <c r="F18" s="25">
        <v>42005</v>
      </c>
      <c r="G18" s="25">
        <v>42369</v>
      </c>
      <c r="H18" s="12" t="s">
        <v>31</v>
      </c>
      <c r="I18" s="27">
        <f>+'[1]DIMENSIÓN 1'!Y303</f>
        <v>1</v>
      </c>
      <c r="J18" s="41">
        <v>1</v>
      </c>
      <c r="K18" s="58">
        <f aca="true" t="shared" si="0" ref="K18:K37">+J18/I18</f>
        <v>1</v>
      </c>
      <c r="L18" s="50">
        <f aca="true" t="shared" si="1" ref="L18:L37">DAYS360(F18,$C$8)/DAYS360(F18,G18)</f>
        <v>1</v>
      </c>
      <c r="M18" s="31">
        <f aca="true" t="shared" si="2" ref="M18:M37">IF(I18=0," -",IF(K18&gt;100%,100%,K18))</f>
        <v>1</v>
      </c>
      <c r="N18" s="48">
        <v>200000</v>
      </c>
      <c r="O18" s="27">
        <v>200000</v>
      </c>
      <c r="P18" s="27">
        <v>50000</v>
      </c>
      <c r="Q18" s="26">
        <f aca="true" t="shared" si="3" ref="Q18:Q38">IF(N18=0," -",O18/N18)</f>
        <v>1</v>
      </c>
      <c r="R18" s="31">
        <f aca="true" t="shared" si="4" ref="R18:R38">IF(P18=0," -",IF(O18=0,100%,P18/O18))</f>
        <v>0.25</v>
      </c>
      <c r="S18" s="157"/>
      <c r="T18" s="161"/>
      <c r="U18" s="162"/>
    </row>
    <row r="19" spans="2:21" ht="54.75" customHeight="1">
      <c r="B19" s="101"/>
      <c r="C19" s="101"/>
      <c r="D19" s="101"/>
      <c r="E19" s="109" t="s">
        <v>52</v>
      </c>
      <c r="F19" s="95">
        <v>42005</v>
      </c>
      <c r="G19" s="95">
        <v>42369</v>
      </c>
      <c r="H19" s="14" t="s">
        <v>32</v>
      </c>
      <c r="I19" s="17">
        <f>+'[1]DIMENSIÓN 1'!Y304</f>
        <v>1</v>
      </c>
      <c r="J19" s="35">
        <v>1</v>
      </c>
      <c r="K19" s="56">
        <f t="shared" si="0"/>
        <v>1</v>
      </c>
      <c r="L19" s="52">
        <f t="shared" si="1"/>
        <v>1</v>
      </c>
      <c r="M19" s="53">
        <f t="shared" si="2"/>
        <v>1</v>
      </c>
      <c r="N19" s="47">
        <v>494811</v>
      </c>
      <c r="O19" s="17">
        <v>494811</v>
      </c>
      <c r="P19" s="17">
        <v>0</v>
      </c>
      <c r="Q19" s="20">
        <f t="shared" si="3"/>
        <v>1</v>
      </c>
      <c r="R19" s="53" t="str">
        <f t="shared" si="4"/>
        <v> -</v>
      </c>
      <c r="S19" s="156" t="s">
        <v>68</v>
      </c>
      <c r="T19" s="160">
        <v>42005</v>
      </c>
      <c r="U19" s="143">
        <v>42369</v>
      </c>
    </row>
    <row r="20" spans="2:21" ht="29.25" customHeight="1">
      <c r="B20" s="101"/>
      <c r="C20" s="101"/>
      <c r="D20" s="101"/>
      <c r="E20" s="108"/>
      <c r="F20" s="16">
        <v>42005</v>
      </c>
      <c r="G20" s="16">
        <v>42369</v>
      </c>
      <c r="H20" s="13" t="s">
        <v>33</v>
      </c>
      <c r="I20" s="17">
        <f>+'[1]DIMENSIÓN 1'!Y305</f>
        <v>1</v>
      </c>
      <c r="J20" s="30">
        <v>5</v>
      </c>
      <c r="K20" s="57">
        <f t="shared" si="0"/>
        <v>5</v>
      </c>
      <c r="L20" s="51">
        <f t="shared" si="1"/>
        <v>1</v>
      </c>
      <c r="M20" s="29">
        <f t="shared" si="2"/>
        <v>1</v>
      </c>
      <c r="N20" s="47">
        <v>0</v>
      </c>
      <c r="O20" s="18">
        <v>0</v>
      </c>
      <c r="P20" s="18">
        <v>0</v>
      </c>
      <c r="Q20" s="19" t="str">
        <f t="shared" si="3"/>
        <v> -</v>
      </c>
      <c r="R20" s="29" t="str">
        <f t="shared" si="4"/>
        <v> -</v>
      </c>
      <c r="S20" s="164"/>
      <c r="T20" s="147"/>
      <c r="U20" s="149"/>
    </row>
    <row r="21" spans="2:21" ht="55.5" customHeight="1">
      <c r="B21" s="101"/>
      <c r="C21" s="101"/>
      <c r="D21" s="101"/>
      <c r="E21" s="108"/>
      <c r="F21" s="16">
        <v>42005</v>
      </c>
      <c r="G21" s="16">
        <v>42369</v>
      </c>
      <c r="H21" s="13" t="s">
        <v>34</v>
      </c>
      <c r="I21" s="17">
        <f>+'[1]DIMENSIÓN 1'!Y306</f>
        <v>2</v>
      </c>
      <c r="J21" s="30">
        <v>0</v>
      </c>
      <c r="K21" s="57">
        <f t="shared" si="0"/>
        <v>0</v>
      </c>
      <c r="L21" s="51">
        <f t="shared" si="1"/>
        <v>1</v>
      </c>
      <c r="M21" s="29">
        <f t="shared" si="2"/>
        <v>0</v>
      </c>
      <c r="N21" s="47">
        <v>0</v>
      </c>
      <c r="O21" s="18">
        <v>0</v>
      </c>
      <c r="P21" s="18">
        <v>0</v>
      </c>
      <c r="Q21" s="19" t="str">
        <f t="shared" si="3"/>
        <v> -</v>
      </c>
      <c r="R21" s="29" t="str">
        <f t="shared" si="4"/>
        <v> -</v>
      </c>
      <c r="S21" s="165" t="s">
        <v>67</v>
      </c>
      <c r="T21" s="166">
        <v>42005</v>
      </c>
      <c r="U21" s="142">
        <v>42369</v>
      </c>
    </row>
    <row r="22" spans="2:21" ht="28.5" customHeight="1" thickBot="1">
      <c r="B22" s="101"/>
      <c r="C22" s="101"/>
      <c r="D22" s="101"/>
      <c r="E22" s="110"/>
      <c r="F22" s="90">
        <v>42005</v>
      </c>
      <c r="G22" s="90">
        <v>42369</v>
      </c>
      <c r="H22" s="15" t="s">
        <v>35</v>
      </c>
      <c r="I22" s="27">
        <f>+'[1]DIMENSIÓN 1'!Y307</f>
        <v>1</v>
      </c>
      <c r="J22" s="41">
        <v>1</v>
      </c>
      <c r="K22" s="58">
        <f t="shared" si="0"/>
        <v>1</v>
      </c>
      <c r="L22" s="50">
        <f t="shared" si="1"/>
        <v>1</v>
      </c>
      <c r="M22" s="31">
        <f t="shared" si="2"/>
        <v>1</v>
      </c>
      <c r="N22" s="48">
        <v>100000</v>
      </c>
      <c r="O22" s="27">
        <v>100000</v>
      </c>
      <c r="P22" s="27">
        <v>0</v>
      </c>
      <c r="Q22" s="26">
        <f t="shared" si="3"/>
        <v>1</v>
      </c>
      <c r="R22" s="31" t="str">
        <f t="shared" si="4"/>
        <v> -</v>
      </c>
      <c r="S22" s="156"/>
      <c r="T22" s="160"/>
      <c r="U22" s="143"/>
    </row>
    <row r="23" spans="2:21" ht="54.75" customHeight="1">
      <c r="B23" s="101"/>
      <c r="C23" s="101"/>
      <c r="D23" s="101"/>
      <c r="E23" s="158" t="s">
        <v>53</v>
      </c>
      <c r="F23" s="21">
        <v>42005</v>
      </c>
      <c r="G23" s="21">
        <v>42369</v>
      </c>
      <c r="H23" s="11" t="s">
        <v>36</v>
      </c>
      <c r="I23" s="17">
        <f>+'[1]DIMENSIÓN 1'!Y308</f>
        <v>1</v>
      </c>
      <c r="J23" s="35">
        <v>1</v>
      </c>
      <c r="K23" s="56">
        <f t="shared" si="0"/>
        <v>1</v>
      </c>
      <c r="L23" s="52">
        <f t="shared" si="1"/>
        <v>1</v>
      </c>
      <c r="M23" s="53">
        <f t="shared" si="2"/>
        <v>1</v>
      </c>
      <c r="N23" s="47">
        <v>6820000</v>
      </c>
      <c r="O23" s="17">
        <v>6820000</v>
      </c>
      <c r="P23" s="17">
        <v>70000</v>
      </c>
      <c r="Q23" s="20">
        <f t="shared" si="3"/>
        <v>1</v>
      </c>
      <c r="R23" s="53">
        <f t="shared" si="4"/>
        <v>0.010263929618768328</v>
      </c>
      <c r="S23" s="163" t="s">
        <v>72</v>
      </c>
      <c r="T23" s="146">
        <v>42005</v>
      </c>
      <c r="U23" s="148">
        <v>42369</v>
      </c>
    </row>
    <row r="24" spans="2:21" ht="54.75" customHeight="1">
      <c r="B24" s="101"/>
      <c r="C24" s="101"/>
      <c r="D24" s="101"/>
      <c r="E24" s="112"/>
      <c r="F24" s="16">
        <v>42005</v>
      </c>
      <c r="G24" s="16">
        <v>42369</v>
      </c>
      <c r="H24" s="13" t="s">
        <v>37</v>
      </c>
      <c r="I24" s="17">
        <f>+'[1]DIMENSIÓN 1'!Y309</f>
        <v>1</v>
      </c>
      <c r="J24" s="30">
        <v>1</v>
      </c>
      <c r="K24" s="57">
        <f t="shared" si="0"/>
        <v>1</v>
      </c>
      <c r="L24" s="51">
        <f t="shared" si="1"/>
        <v>1</v>
      </c>
      <c r="M24" s="29">
        <f t="shared" si="2"/>
        <v>1</v>
      </c>
      <c r="N24" s="47">
        <v>3254852</v>
      </c>
      <c r="O24" s="18">
        <v>3254852</v>
      </c>
      <c r="P24" s="18">
        <v>0</v>
      </c>
      <c r="Q24" s="19">
        <f t="shared" si="3"/>
        <v>1</v>
      </c>
      <c r="R24" s="29" t="str">
        <f t="shared" si="4"/>
        <v> -</v>
      </c>
      <c r="S24" s="164"/>
      <c r="T24" s="147"/>
      <c r="U24" s="149"/>
    </row>
    <row r="25" spans="2:21" ht="42" customHeight="1">
      <c r="B25" s="101"/>
      <c r="C25" s="101"/>
      <c r="D25" s="101"/>
      <c r="E25" s="112"/>
      <c r="F25" s="16">
        <v>42005</v>
      </c>
      <c r="G25" s="16">
        <v>42369</v>
      </c>
      <c r="H25" s="13" t="s">
        <v>38</v>
      </c>
      <c r="I25" s="17">
        <f>+'[1]DIMENSIÓN 1'!Y310</f>
        <v>1</v>
      </c>
      <c r="J25" s="30">
        <v>1</v>
      </c>
      <c r="K25" s="57">
        <f t="shared" si="0"/>
        <v>1</v>
      </c>
      <c r="L25" s="51">
        <f t="shared" si="1"/>
        <v>1</v>
      </c>
      <c r="M25" s="29">
        <f t="shared" si="2"/>
        <v>1</v>
      </c>
      <c r="N25" s="47">
        <v>0</v>
      </c>
      <c r="O25" s="18">
        <v>0</v>
      </c>
      <c r="P25" s="18">
        <v>0</v>
      </c>
      <c r="Q25" s="19" t="str">
        <f t="shared" si="3"/>
        <v> -</v>
      </c>
      <c r="R25" s="29" t="str">
        <f t="shared" si="4"/>
        <v> -</v>
      </c>
      <c r="S25" s="165" t="s">
        <v>73</v>
      </c>
      <c r="T25" s="166">
        <v>42005</v>
      </c>
      <c r="U25" s="142">
        <v>42369</v>
      </c>
    </row>
    <row r="26" spans="2:21" ht="42" customHeight="1" thickBot="1">
      <c r="B26" s="101"/>
      <c r="C26" s="101"/>
      <c r="D26" s="101"/>
      <c r="E26" s="159"/>
      <c r="F26" s="25">
        <v>42005</v>
      </c>
      <c r="G26" s="25">
        <v>42369</v>
      </c>
      <c r="H26" s="12" t="s">
        <v>39</v>
      </c>
      <c r="I26" s="27">
        <f>+'[1]DIMENSIÓN 1'!Y311</f>
        <v>1</v>
      </c>
      <c r="J26" s="41">
        <v>1</v>
      </c>
      <c r="K26" s="58">
        <f t="shared" si="0"/>
        <v>1</v>
      </c>
      <c r="L26" s="50">
        <f t="shared" si="1"/>
        <v>1</v>
      </c>
      <c r="M26" s="31">
        <f t="shared" si="2"/>
        <v>1</v>
      </c>
      <c r="N26" s="48">
        <v>0</v>
      </c>
      <c r="O26" s="27">
        <v>0</v>
      </c>
      <c r="P26" s="27">
        <v>0</v>
      </c>
      <c r="Q26" s="26" t="str">
        <f t="shared" si="3"/>
        <v> -</v>
      </c>
      <c r="R26" s="31" t="str">
        <f t="shared" si="4"/>
        <v> -</v>
      </c>
      <c r="S26" s="157"/>
      <c r="T26" s="161"/>
      <c r="U26" s="162"/>
    </row>
    <row r="27" spans="2:21" ht="28.5" customHeight="1">
      <c r="B27" s="101"/>
      <c r="C27" s="101"/>
      <c r="D27" s="101"/>
      <c r="E27" s="111" t="s">
        <v>54</v>
      </c>
      <c r="F27" s="95">
        <v>42005</v>
      </c>
      <c r="G27" s="95">
        <v>42369</v>
      </c>
      <c r="H27" s="14" t="s">
        <v>40</v>
      </c>
      <c r="I27" s="17">
        <f>+'[1]DIMENSIÓN 1'!Y312</f>
        <v>15</v>
      </c>
      <c r="J27" s="35">
        <v>17</v>
      </c>
      <c r="K27" s="56">
        <f t="shared" si="0"/>
        <v>1.1333333333333333</v>
      </c>
      <c r="L27" s="52">
        <f t="shared" si="1"/>
        <v>1</v>
      </c>
      <c r="M27" s="53">
        <f t="shared" si="2"/>
        <v>1</v>
      </c>
      <c r="N27" s="47">
        <v>126000</v>
      </c>
      <c r="O27" s="17">
        <v>126000</v>
      </c>
      <c r="P27" s="17">
        <v>0</v>
      </c>
      <c r="Q27" s="20">
        <f t="shared" si="3"/>
        <v>1</v>
      </c>
      <c r="R27" s="53" t="str">
        <f t="shared" si="4"/>
        <v> -</v>
      </c>
      <c r="S27" s="156" t="s">
        <v>71</v>
      </c>
      <c r="T27" s="160">
        <v>42005</v>
      </c>
      <c r="U27" s="143">
        <v>42369</v>
      </c>
    </row>
    <row r="28" spans="2:21" ht="28.5" customHeight="1">
      <c r="B28" s="101"/>
      <c r="C28" s="101"/>
      <c r="D28" s="101"/>
      <c r="E28" s="112"/>
      <c r="F28" s="16">
        <v>42005</v>
      </c>
      <c r="G28" s="16">
        <v>42369</v>
      </c>
      <c r="H28" s="13" t="s">
        <v>41</v>
      </c>
      <c r="I28" s="17">
        <f>+'[1]DIMENSIÓN 1'!Y313</f>
        <v>1</v>
      </c>
      <c r="J28" s="30">
        <v>1</v>
      </c>
      <c r="K28" s="57">
        <f t="shared" si="0"/>
        <v>1</v>
      </c>
      <c r="L28" s="51">
        <f t="shared" si="1"/>
        <v>1</v>
      </c>
      <c r="M28" s="29">
        <f t="shared" si="2"/>
        <v>1</v>
      </c>
      <c r="N28" s="47">
        <v>312507</v>
      </c>
      <c r="O28" s="18">
        <v>312507</v>
      </c>
      <c r="P28" s="18">
        <v>0</v>
      </c>
      <c r="Q28" s="19">
        <f t="shared" si="3"/>
        <v>1</v>
      </c>
      <c r="R28" s="29" t="str">
        <f t="shared" si="4"/>
        <v> -</v>
      </c>
      <c r="S28" s="156"/>
      <c r="T28" s="160"/>
      <c r="U28" s="143"/>
    </row>
    <row r="29" spans="2:21" ht="41.25" customHeight="1" thickBot="1">
      <c r="B29" s="101"/>
      <c r="C29" s="101"/>
      <c r="D29" s="101"/>
      <c r="E29" s="113"/>
      <c r="F29" s="90">
        <v>42005</v>
      </c>
      <c r="G29" s="90">
        <v>42369</v>
      </c>
      <c r="H29" s="15" t="s">
        <v>42</v>
      </c>
      <c r="I29" s="27">
        <f>+'[1]DIMENSIÓN 1'!Y314</f>
        <v>1</v>
      </c>
      <c r="J29" s="41">
        <v>0</v>
      </c>
      <c r="K29" s="58">
        <f t="shared" si="0"/>
        <v>0</v>
      </c>
      <c r="L29" s="50">
        <f t="shared" si="1"/>
        <v>1</v>
      </c>
      <c r="M29" s="31">
        <f t="shared" si="2"/>
        <v>0</v>
      </c>
      <c r="N29" s="48">
        <v>0</v>
      </c>
      <c r="O29" s="27">
        <v>0</v>
      </c>
      <c r="P29" s="27">
        <v>0</v>
      </c>
      <c r="Q29" s="26" t="str">
        <f t="shared" si="3"/>
        <v> -</v>
      </c>
      <c r="R29" s="31" t="str">
        <f t="shared" si="4"/>
        <v> -</v>
      </c>
      <c r="S29" s="156"/>
      <c r="T29" s="160"/>
      <c r="U29" s="143"/>
    </row>
    <row r="30" spans="2:21" ht="41.25" customHeight="1">
      <c r="B30" s="101"/>
      <c r="C30" s="101"/>
      <c r="D30" s="101"/>
      <c r="E30" s="106" t="s">
        <v>55</v>
      </c>
      <c r="F30" s="21">
        <v>42005</v>
      </c>
      <c r="G30" s="21">
        <v>42369</v>
      </c>
      <c r="H30" s="11" t="s">
        <v>43</v>
      </c>
      <c r="I30" s="17">
        <f>+'[1]DIMENSIÓN 1'!Y315</f>
        <v>2</v>
      </c>
      <c r="J30" s="35">
        <v>18</v>
      </c>
      <c r="K30" s="56">
        <f t="shared" si="0"/>
        <v>9</v>
      </c>
      <c r="L30" s="52">
        <f t="shared" si="1"/>
        <v>1</v>
      </c>
      <c r="M30" s="53">
        <f t="shared" si="2"/>
        <v>1</v>
      </c>
      <c r="N30" s="47">
        <v>35200</v>
      </c>
      <c r="O30" s="17">
        <v>35200</v>
      </c>
      <c r="P30" s="17">
        <v>0</v>
      </c>
      <c r="Q30" s="20">
        <f t="shared" si="3"/>
        <v>1</v>
      </c>
      <c r="R30" s="53" t="str">
        <f t="shared" si="4"/>
        <v> -</v>
      </c>
      <c r="S30" s="163" t="s">
        <v>69</v>
      </c>
      <c r="T30" s="146">
        <v>42005</v>
      </c>
      <c r="U30" s="148">
        <v>42369</v>
      </c>
    </row>
    <row r="31" spans="2:21" ht="28.5" customHeight="1">
      <c r="B31" s="101"/>
      <c r="C31" s="101"/>
      <c r="D31" s="101"/>
      <c r="E31" s="108"/>
      <c r="F31" s="16">
        <v>42005</v>
      </c>
      <c r="G31" s="16">
        <v>42369</v>
      </c>
      <c r="H31" s="13" t="s">
        <v>44</v>
      </c>
      <c r="I31" s="17">
        <f>+'[1]DIMENSIÓN 1'!Y316</f>
        <v>3</v>
      </c>
      <c r="J31" s="30">
        <v>4</v>
      </c>
      <c r="K31" s="57">
        <f t="shared" si="0"/>
        <v>1.3333333333333333</v>
      </c>
      <c r="L31" s="51">
        <f t="shared" si="1"/>
        <v>1</v>
      </c>
      <c r="M31" s="29">
        <f t="shared" si="2"/>
        <v>1</v>
      </c>
      <c r="N31" s="47">
        <v>400000</v>
      </c>
      <c r="O31" s="18">
        <v>400000</v>
      </c>
      <c r="P31" s="18">
        <v>0</v>
      </c>
      <c r="Q31" s="19">
        <f t="shared" si="3"/>
        <v>1</v>
      </c>
      <c r="R31" s="29" t="str">
        <f t="shared" si="4"/>
        <v> -</v>
      </c>
      <c r="S31" s="156"/>
      <c r="T31" s="160"/>
      <c r="U31" s="143"/>
    </row>
    <row r="32" spans="2:21" ht="41.25" customHeight="1">
      <c r="B32" s="101"/>
      <c r="C32" s="101"/>
      <c r="D32" s="101"/>
      <c r="E32" s="108"/>
      <c r="F32" s="16">
        <v>42005</v>
      </c>
      <c r="G32" s="16">
        <v>42369</v>
      </c>
      <c r="H32" s="13" t="s">
        <v>45</v>
      </c>
      <c r="I32" s="98">
        <f>+'[1]DIMENSIÓN 1'!Y317</f>
        <v>0.25</v>
      </c>
      <c r="J32" s="29">
        <v>0.25</v>
      </c>
      <c r="K32" s="57">
        <f t="shared" si="0"/>
        <v>1</v>
      </c>
      <c r="L32" s="51">
        <f t="shared" si="1"/>
        <v>1</v>
      </c>
      <c r="M32" s="29">
        <f t="shared" si="2"/>
        <v>1</v>
      </c>
      <c r="N32" s="47">
        <v>52300</v>
      </c>
      <c r="O32" s="18">
        <v>52300</v>
      </c>
      <c r="P32" s="18">
        <v>0</v>
      </c>
      <c r="Q32" s="19">
        <f t="shared" si="3"/>
        <v>1</v>
      </c>
      <c r="R32" s="29" t="str">
        <f t="shared" si="4"/>
        <v> -</v>
      </c>
      <c r="S32" s="156"/>
      <c r="T32" s="160"/>
      <c r="U32" s="143"/>
    </row>
    <row r="33" spans="2:21" ht="41.25" customHeight="1" thickBot="1">
      <c r="B33" s="101"/>
      <c r="C33" s="101"/>
      <c r="D33" s="101"/>
      <c r="E33" s="107"/>
      <c r="F33" s="25">
        <v>42005</v>
      </c>
      <c r="G33" s="25">
        <v>42369</v>
      </c>
      <c r="H33" s="12" t="s">
        <v>46</v>
      </c>
      <c r="I33" s="27">
        <f>+'[1]DIMENSIÓN 1'!Y318</f>
        <v>1</v>
      </c>
      <c r="J33" s="41">
        <v>1</v>
      </c>
      <c r="K33" s="58">
        <f t="shared" si="0"/>
        <v>1</v>
      </c>
      <c r="L33" s="50">
        <f t="shared" si="1"/>
        <v>1</v>
      </c>
      <c r="M33" s="31">
        <f t="shared" si="2"/>
        <v>1</v>
      </c>
      <c r="N33" s="48">
        <v>510500</v>
      </c>
      <c r="O33" s="27">
        <v>510500</v>
      </c>
      <c r="P33" s="27">
        <v>0</v>
      </c>
      <c r="Q33" s="26">
        <f t="shared" si="3"/>
        <v>1</v>
      </c>
      <c r="R33" s="31" t="str">
        <f t="shared" si="4"/>
        <v> -</v>
      </c>
      <c r="S33" s="157"/>
      <c r="T33" s="161"/>
      <c r="U33" s="162"/>
    </row>
    <row r="34" spans="2:21" ht="42" customHeight="1" thickBot="1">
      <c r="B34" s="101"/>
      <c r="C34" s="101"/>
      <c r="D34" s="145"/>
      <c r="E34" s="36" t="s">
        <v>56</v>
      </c>
      <c r="F34" s="93">
        <v>42005</v>
      </c>
      <c r="G34" s="93">
        <v>42369</v>
      </c>
      <c r="H34" s="37" t="s">
        <v>47</v>
      </c>
      <c r="I34" s="98">
        <f>+'[1]DIMENSIÓN 1'!Y319</f>
        <v>0.1</v>
      </c>
      <c r="J34" s="38">
        <v>0.1</v>
      </c>
      <c r="K34" s="59">
        <f t="shared" si="0"/>
        <v>1</v>
      </c>
      <c r="L34" s="97">
        <f t="shared" si="1"/>
        <v>1</v>
      </c>
      <c r="M34" s="53">
        <f t="shared" si="2"/>
        <v>1</v>
      </c>
      <c r="N34" s="47">
        <v>5077825</v>
      </c>
      <c r="O34" s="39">
        <v>0</v>
      </c>
      <c r="P34" s="39">
        <v>0</v>
      </c>
      <c r="Q34" s="20">
        <f t="shared" si="3"/>
        <v>0</v>
      </c>
      <c r="R34" s="53" t="str">
        <f t="shared" si="4"/>
        <v> -</v>
      </c>
      <c r="S34" s="92" t="s">
        <v>70</v>
      </c>
      <c r="T34" s="93">
        <v>42005</v>
      </c>
      <c r="U34" s="94">
        <v>42369</v>
      </c>
    </row>
    <row r="35" spans="2:21" ht="11.25" customHeight="1" thickBot="1">
      <c r="B35" s="101"/>
      <c r="C35" s="102"/>
      <c r="D35" s="63"/>
      <c r="E35" s="64"/>
      <c r="F35" s="65"/>
      <c r="G35" s="65"/>
      <c r="H35" s="66"/>
      <c r="I35" s="67"/>
      <c r="J35" s="69"/>
      <c r="K35" s="64"/>
      <c r="L35" s="64"/>
      <c r="M35" s="64"/>
      <c r="N35" s="67"/>
      <c r="O35" s="67"/>
      <c r="P35" s="67"/>
      <c r="Q35" s="67"/>
      <c r="R35" s="67"/>
      <c r="S35" s="66"/>
      <c r="T35" s="64"/>
      <c r="U35" s="68"/>
    </row>
    <row r="36" spans="2:21" ht="42" customHeight="1">
      <c r="B36" s="101"/>
      <c r="C36" s="101"/>
      <c r="D36" s="104" t="s">
        <v>59</v>
      </c>
      <c r="E36" s="109" t="s">
        <v>57</v>
      </c>
      <c r="F36" s="95">
        <v>42005</v>
      </c>
      <c r="G36" s="95">
        <v>42369</v>
      </c>
      <c r="H36" s="14" t="s">
        <v>48</v>
      </c>
      <c r="I36" s="17">
        <f>+'[1]DIMENSIÓN 1'!Y321</f>
        <v>3</v>
      </c>
      <c r="J36" s="35">
        <v>3</v>
      </c>
      <c r="K36" s="56">
        <f t="shared" si="0"/>
        <v>1</v>
      </c>
      <c r="L36" s="51">
        <f t="shared" si="1"/>
        <v>1</v>
      </c>
      <c r="M36" s="29">
        <f t="shared" si="2"/>
        <v>1</v>
      </c>
      <c r="N36" s="47">
        <v>1206000</v>
      </c>
      <c r="O36" s="17">
        <v>1206000</v>
      </c>
      <c r="P36" s="17">
        <v>0</v>
      </c>
      <c r="Q36" s="19">
        <f t="shared" si="3"/>
        <v>1</v>
      </c>
      <c r="R36" s="29" t="str">
        <f t="shared" si="4"/>
        <v> -</v>
      </c>
      <c r="S36" s="156"/>
      <c r="T36" s="160">
        <v>42005</v>
      </c>
      <c r="U36" s="143">
        <v>42369</v>
      </c>
    </row>
    <row r="37" spans="2:21" ht="70.5" customHeight="1" thickBot="1">
      <c r="B37" s="103"/>
      <c r="C37" s="103"/>
      <c r="D37" s="105"/>
      <c r="E37" s="107"/>
      <c r="F37" s="25">
        <v>42005</v>
      </c>
      <c r="G37" s="25">
        <v>42369</v>
      </c>
      <c r="H37" s="12" t="s">
        <v>49</v>
      </c>
      <c r="I37" s="99">
        <f>+'[1]DIMENSIÓN 1'!Y322</f>
        <v>0.34</v>
      </c>
      <c r="J37" s="31">
        <v>0.34</v>
      </c>
      <c r="K37" s="58">
        <f t="shared" si="0"/>
        <v>1</v>
      </c>
      <c r="L37" s="51">
        <f t="shared" si="1"/>
        <v>1</v>
      </c>
      <c r="M37" s="29">
        <f t="shared" si="2"/>
        <v>1</v>
      </c>
      <c r="N37" s="47">
        <v>0</v>
      </c>
      <c r="O37" s="27">
        <v>0</v>
      </c>
      <c r="P37" s="27">
        <v>0</v>
      </c>
      <c r="Q37" s="19" t="str">
        <f t="shared" si="3"/>
        <v> -</v>
      </c>
      <c r="R37" s="29" t="str">
        <f t="shared" si="4"/>
        <v> -</v>
      </c>
      <c r="S37" s="157"/>
      <c r="T37" s="161"/>
      <c r="U37" s="162"/>
    </row>
    <row r="38" spans="12:18" ht="16.5" thickBot="1">
      <c r="L38" s="62">
        <f>+AVERAGE(L13:L14,L16:L34,L36:L37)</f>
        <v>1</v>
      </c>
      <c r="M38" s="60">
        <f>+AVERAGE(M13:M14,M16:M34,M36:M37)</f>
        <v>0.9130434782608695</v>
      </c>
      <c r="N38" s="61">
        <f>+SUM(N13:N14,N16:N34,N36:N37)</f>
        <v>22860156</v>
      </c>
      <c r="O38" s="61">
        <f>+SUM(O13:O14,O16:O34,O36:O37)</f>
        <v>17782331</v>
      </c>
      <c r="P38" s="61">
        <f>+SUM(P13:P14,P16:P34,P36:P37)</f>
        <v>120000</v>
      </c>
      <c r="Q38" s="96">
        <f t="shared" si="3"/>
        <v>0.777874437952217</v>
      </c>
      <c r="R38" s="60">
        <f t="shared" si="4"/>
        <v>0.006748271641102621</v>
      </c>
    </row>
  </sheetData>
  <sheetProtection/>
  <mergeCells count="55">
    <mergeCell ref="E36:E37"/>
    <mergeCell ref="S36:S37"/>
    <mergeCell ref="T36:T37"/>
    <mergeCell ref="U36:U37"/>
    <mergeCell ref="S27:S29"/>
    <mergeCell ref="T27:T29"/>
    <mergeCell ref="U27:U29"/>
    <mergeCell ref="E30:E33"/>
    <mergeCell ref="S30:S33"/>
    <mergeCell ref="T30:T33"/>
    <mergeCell ref="U30:U33"/>
    <mergeCell ref="S23:S24"/>
    <mergeCell ref="T23:T24"/>
    <mergeCell ref="U23:U24"/>
    <mergeCell ref="S25:S26"/>
    <mergeCell ref="T25:T26"/>
    <mergeCell ref="U25:U26"/>
    <mergeCell ref="S16:S18"/>
    <mergeCell ref="T16:T18"/>
    <mergeCell ref="U16:U18"/>
    <mergeCell ref="E19:E22"/>
    <mergeCell ref="S19:S20"/>
    <mergeCell ref="T19:T20"/>
    <mergeCell ref="U19:U20"/>
    <mergeCell ref="S21:S22"/>
    <mergeCell ref="T21:T22"/>
    <mergeCell ref="U21:U22"/>
    <mergeCell ref="B13:B37"/>
    <mergeCell ref="C13:C14"/>
    <mergeCell ref="D13:D14"/>
    <mergeCell ref="E13:E14"/>
    <mergeCell ref="C16:C37"/>
    <mergeCell ref="D16:D34"/>
    <mergeCell ref="E16:E18"/>
    <mergeCell ref="E23:E26"/>
    <mergeCell ref="E27:E29"/>
    <mergeCell ref="D36:D37"/>
    <mergeCell ref="L9:M10"/>
    <mergeCell ref="N9:R11"/>
    <mergeCell ref="S9:U11"/>
    <mergeCell ref="H11:H12"/>
    <mergeCell ref="I11:I12"/>
    <mergeCell ref="J11:J12"/>
    <mergeCell ref="L11:L12"/>
    <mergeCell ref="M11:M12"/>
    <mergeCell ref="B2:U2"/>
    <mergeCell ref="B3:U3"/>
    <mergeCell ref="B4:U4"/>
    <mergeCell ref="E8:J8"/>
    <mergeCell ref="B9:B12"/>
    <mergeCell ref="C9:C12"/>
    <mergeCell ref="D9:D12"/>
    <mergeCell ref="E9:E12"/>
    <mergeCell ref="F9:G11"/>
    <mergeCell ref="H9:J10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2022-10-04T22:43:10Z</dcterms:modified>
  <cp:category/>
  <cp:version/>
  <cp:contentType/>
  <cp:contentStatus/>
</cp:coreProperties>
</file>