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robayo\Desktop\PLANES DE ACCIÓN 2017\"/>
    </mc:Choice>
  </mc:AlternateContent>
  <bookViews>
    <workbookView xWindow="0" yWindow="0" windowWidth="38400" windowHeight="22500"/>
  </bookViews>
  <sheets>
    <sheet name="2017" sheetId="8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8" l="1"/>
  <c r="N12" i="8"/>
  <c r="L13" i="8"/>
  <c r="N13" i="8"/>
  <c r="L14" i="8"/>
  <c r="N14" i="8"/>
  <c r="L15" i="8"/>
  <c r="N15" i="8"/>
  <c r="L17" i="8"/>
  <c r="N17" i="8"/>
  <c r="L18" i="8"/>
  <c r="N18" i="8"/>
  <c r="L19" i="8"/>
  <c r="N19" i="8"/>
  <c r="L20" i="8"/>
  <c r="N20" i="8"/>
  <c r="L21" i="8"/>
  <c r="N21" i="8"/>
  <c r="L22" i="8"/>
  <c r="N22" i="8"/>
  <c r="L24" i="8"/>
  <c r="N24" i="8"/>
  <c r="M12" i="8"/>
  <c r="M13" i="8"/>
  <c r="M14" i="8"/>
  <c r="M15" i="8"/>
  <c r="M17" i="8"/>
  <c r="M18" i="8"/>
  <c r="M19" i="8"/>
  <c r="M20" i="8"/>
  <c r="M21" i="8"/>
  <c r="M22" i="8"/>
  <c r="M24" i="8"/>
  <c r="N25" i="8"/>
  <c r="M25" i="8"/>
  <c r="I12" i="8"/>
  <c r="I20" i="8"/>
  <c r="I17" i="8"/>
  <c r="I18" i="8"/>
  <c r="I13" i="8"/>
  <c r="I14" i="8"/>
  <c r="I15" i="8"/>
  <c r="I19" i="8"/>
  <c r="I21" i="8"/>
  <c r="I22" i="8"/>
  <c r="R25" i="8"/>
  <c r="Q25" i="8"/>
  <c r="P25" i="8"/>
  <c r="T24" i="8"/>
  <c r="S24" i="8"/>
  <c r="T25" i="8"/>
  <c r="S25" i="8"/>
  <c r="T22" i="8"/>
  <c r="S22" i="8"/>
  <c r="T21" i="8"/>
  <c r="S21" i="8"/>
  <c r="T20" i="8"/>
  <c r="S20" i="8"/>
  <c r="T19" i="8"/>
  <c r="S19" i="8"/>
  <c r="T18" i="8"/>
  <c r="S18" i="8"/>
  <c r="T17" i="8"/>
  <c r="S17" i="8"/>
  <c r="T15" i="8"/>
  <c r="S15" i="8"/>
  <c r="T14" i="8"/>
  <c r="S14" i="8"/>
  <c r="T13" i="8"/>
  <c r="S13" i="8"/>
  <c r="T12" i="8"/>
  <c r="S12" i="8"/>
</calcChain>
</file>

<file path=xl/sharedStrings.xml><?xml version="1.0" encoding="utf-8"?>
<sst xmlns="http://schemas.openxmlformats.org/spreadsheetml/2006/main" count="57" uniqueCount="51">
  <si>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</si>
  <si>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</si>
  <si>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</si>
  <si>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</si>
  <si>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</si>
  <si>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</si>
  <si>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</si>
  <si>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</si>
  <si>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</si>
  <si>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</si>
  <si>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</si>
  <si>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</si>
  <si>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</si>
  <si>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</si>
  <si>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</si>
  <si>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</si>
  <si>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</si>
  <si>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</si>
  <si>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</si>
  <si>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</si>
  <si>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</si>
  <si>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</si>
  <si>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</si>
  <si>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</si>
  <si>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</si>
  <si>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</si>
  <si>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</si>
  <si>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HACIENDA</t>
  </si>
  <si>
    <t>Número de secciones web en línea creadas y mantenidas para que la ciudadanía pueda consultar el presupuesto y vigilar su aprobación y ejecución.</t>
  </si>
  <si>
    <t>Número de planes de socialización ejecutados del proyecto de acuerdo del presupuesto municipal previa presentación al Concejo.</t>
  </si>
  <si>
    <t>Número de cabildos ciudadanos celebrados para asignar presupuesto a obras comunitarias y discutir otros asuntos del presupuesto.</t>
  </si>
  <si>
    <t>Número de reuniones populares celebradas para rendir cuentas de la ejecución del Plan de Desarrollo y la ejecución del presupuesto.</t>
  </si>
  <si>
    <t>Número de estrategias de gobierno formuladas e implementadas para la aplicación cabal de la ley 1551 de 2012 por medio de la cual se dictaron normas para modernizar la organización y el funcionamiento de los municipios.</t>
  </si>
  <si>
    <t>Número de documentos financieros disponibles de fácil acceso e interpretación.</t>
  </si>
  <si>
    <t>Número de videos realizados que permitan dar a conocer de manera didáctica al ciudadano la información financiera del municipio.</t>
  </si>
  <si>
    <t>Número de normas internacionales de información financiera - NIIF implementadas y mantenidas.</t>
  </si>
  <si>
    <t>Número de estatutos tributarios actualizados.</t>
  </si>
  <si>
    <t>Número de acciones realizadas tendientes al fortalecimiento de los ingresos.</t>
  </si>
  <si>
    <t>PRESUPUESTOS INCLUYENTES</t>
  </si>
  <si>
    <t>RENDICIÓN DE CUENTAS PERMANENTE E INTERACTIVA</t>
  </si>
  <si>
    <t>ADMINISTRACIÓN ARTICULADA Y COHERENTE</t>
  </si>
  <si>
    <t>FINANZAS PÚBLICAS SOSTENIBLES Y COMPRENSIBLES PARA LA CIUDADANÍA</t>
  </si>
  <si>
    <t>GOBIERNO PARTICIPATIVO Y ABIERTO</t>
  </si>
  <si>
    <t>GOBIERNO LEGAL Y EFECTIVO</t>
  </si>
  <si>
    <t>1 - GOBERNANZA DEMOCRÁTICA</t>
  </si>
  <si>
    <t>6 - INFRAESTRUCTURA Y CONECTIVIDAD</t>
  </si>
  <si>
    <t>SERVICIOS PÚBLICOS</t>
  </si>
  <si>
    <t>ALUMBRADO PÚBLICO URBANO Y RURAL</t>
  </si>
  <si>
    <t>Número de proyectos de acuerdos municipales elaborados para la exención del alumbrado público de la zona residencial rural.</t>
  </si>
  <si>
    <t xml:space="preserve"> -</t>
  </si>
  <si>
    <t>2210301
2210313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</si>
</sst>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10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37">
    <xf numFmtId="0" fontId="0" fillId="0" borderId="0" xfId="0"/>
    <xf numFmtId="0" fontId="5" fillId="0" borderId="0" xfId="0" applyFont="1"/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9" fontId="5" fillId="3" borderId="3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9" fontId="6" fillId="0" borderId="3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justify" vertical="center" wrapText="1"/>
    </xf>
    <xf numFmtId="164" fontId="5" fillId="3" borderId="0" xfId="0" applyNumberFormat="1" applyFont="1" applyFill="1" applyBorder="1" applyAlignment="1">
      <alignment horizontal="center" vertical="center"/>
    </xf>
    <xf numFmtId="9" fontId="9" fillId="2" borderId="39" xfId="0" applyNumberFormat="1" applyFont="1" applyFill="1" applyBorder="1" applyAlignment="1">
      <alignment horizontal="center" vertical="center"/>
    </xf>
    <xf numFmtId="9" fontId="9" fillId="2" borderId="27" xfId="0" applyNumberFormat="1" applyFont="1" applyFill="1" applyBorder="1" applyAlignment="1">
      <alignment horizontal="center" vertical="center"/>
    </xf>
    <xf numFmtId="0" fontId="5" fillId="0" borderId="25" xfId="0" quotePrefix="1" applyFont="1" applyFill="1" applyBorder="1"/>
    <xf numFmtId="3" fontId="9" fillId="2" borderId="40" xfId="0" applyNumberFormat="1" applyFont="1" applyFill="1" applyBorder="1" applyAlignment="1">
      <alignment horizontal="center" vertical="center"/>
    </xf>
    <xf numFmtId="3" fontId="9" fillId="2" borderId="28" xfId="0" applyNumberFormat="1" applyFont="1" applyFill="1" applyBorder="1" applyAlignment="1">
      <alignment horizontal="center" vertical="center"/>
    </xf>
    <xf numFmtId="9" fontId="9" fillId="2" borderId="28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9" fontId="5" fillId="0" borderId="18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  <xf numFmtId="0" fontId="3" fillId="0" borderId="28" xfId="0" applyFont="1" applyFill="1" applyBorder="1" applyAlignment="1">
      <alignment horizontal="justify" vertical="center" wrapText="1"/>
    </xf>
    <xf numFmtId="3" fontId="5" fillId="0" borderId="28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justify" vertical="center" wrapText="1"/>
    </xf>
    <xf numFmtId="0" fontId="5" fillId="0" borderId="48" xfId="0" applyFont="1" applyBorder="1" applyAlignment="1">
      <alignment horizontal="justify" vertical="center" wrapText="1"/>
    </xf>
    <xf numFmtId="3" fontId="5" fillId="0" borderId="49" xfId="0" applyNumberFormat="1" applyFont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9" fontId="6" fillId="0" borderId="16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9" fontId="5" fillId="0" borderId="21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0" fontId="3" fillId="0" borderId="18" xfId="0" applyFont="1" applyFill="1" applyBorder="1" applyAlignment="1">
      <alignment horizontal="justify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165" fontId="5" fillId="0" borderId="41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164" fontId="5" fillId="4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5" fillId="4" borderId="0" xfId="0" applyNumberFormat="1" applyFont="1" applyFill="1" applyBorder="1" applyAlignment="1">
      <alignment horizontal="center" vertical="center" wrapText="1"/>
    </xf>
    <xf numFmtId="9" fontId="5" fillId="4" borderId="20" xfId="0" applyNumberFormat="1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164" fontId="5" fillId="0" borderId="54" xfId="0" applyNumberFormat="1" applyFont="1" applyBorder="1" applyAlignment="1">
      <alignment horizontal="center" vertical="center"/>
    </xf>
    <xf numFmtId="0" fontId="3" fillId="0" borderId="54" xfId="0" applyFont="1" applyFill="1" applyBorder="1" applyAlignment="1">
      <alignment horizontal="justify" vertical="center" wrapText="1"/>
    </xf>
    <xf numFmtId="3" fontId="5" fillId="0" borderId="54" xfId="0" applyNumberFormat="1" applyFont="1" applyBorder="1" applyAlignment="1">
      <alignment horizontal="center" vertical="center"/>
    </xf>
    <xf numFmtId="9" fontId="5" fillId="0" borderId="54" xfId="0" applyNumberFormat="1" applyFont="1" applyBorder="1" applyAlignment="1">
      <alignment horizontal="center" vertical="center"/>
    </xf>
    <xf numFmtId="9" fontId="5" fillId="0" borderId="55" xfId="0" applyNumberFormat="1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/>
    </xf>
    <xf numFmtId="0" fontId="5" fillId="0" borderId="58" xfId="0" applyFont="1" applyBorder="1" applyAlignment="1">
      <alignment horizontal="justify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9" fontId="6" fillId="0" borderId="52" xfId="0" applyNumberFormat="1" applyFont="1" applyBorder="1" applyAlignment="1">
      <alignment horizontal="center" vertical="center"/>
    </xf>
    <xf numFmtId="9" fontId="5" fillId="0" borderId="53" xfId="0" applyNumberFormat="1" applyFont="1" applyBorder="1" applyAlignment="1">
      <alignment horizontal="center" vertical="center"/>
    </xf>
    <xf numFmtId="3" fontId="5" fillId="0" borderId="60" xfId="0" applyNumberFormat="1" applyFont="1" applyBorder="1" applyAlignment="1">
      <alignment horizontal="center" vertical="center"/>
    </xf>
    <xf numFmtId="3" fontId="5" fillId="3" borderId="59" xfId="0" applyNumberFormat="1" applyFont="1" applyFill="1" applyBorder="1" applyAlignment="1">
      <alignment horizontal="center" vertical="center"/>
    </xf>
    <xf numFmtId="3" fontId="5" fillId="0" borderId="3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</cellXfs>
  <cellStyles count="15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5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99" t="s">
        <v>16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2:20" ht="20.100000000000001" customHeight="1" x14ac:dyDescent="0.2">
      <c r="B3" s="99" t="s">
        <v>19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2:20" ht="20.100000000000001" customHeight="1" x14ac:dyDescent="0.2">
      <c r="B4" s="99" t="s">
        <v>27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2017</v>
      </c>
      <c r="C8" s="18">
        <v>43100</v>
      </c>
      <c r="D8" s="100" t="s">
        <v>3</v>
      </c>
      <c r="E8" s="101"/>
      <c r="F8" s="101"/>
      <c r="G8" s="101"/>
      <c r="H8" s="101"/>
      <c r="I8" s="101"/>
      <c r="J8" s="101"/>
      <c r="K8" s="10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03" t="s">
        <v>17</v>
      </c>
      <c r="C9" s="106" t="s">
        <v>18</v>
      </c>
      <c r="D9" s="108" t="s">
        <v>0</v>
      </c>
      <c r="E9" s="111" t="s">
        <v>4</v>
      </c>
      <c r="F9" s="111"/>
      <c r="G9" s="111" t="s">
        <v>5</v>
      </c>
      <c r="H9" s="111"/>
      <c r="I9" s="111"/>
      <c r="J9" s="111"/>
      <c r="K9" s="113"/>
      <c r="L9" s="5"/>
      <c r="M9" s="108" t="s">
        <v>6</v>
      </c>
      <c r="N9" s="113"/>
      <c r="O9" s="123" t="s">
        <v>24</v>
      </c>
      <c r="P9" s="124"/>
      <c r="Q9" s="124"/>
      <c r="R9" s="124"/>
      <c r="S9" s="124"/>
      <c r="T9" s="125"/>
    </row>
    <row r="10" spans="2:20" ht="17.100000000000001" customHeight="1" x14ac:dyDescent="0.2">
      <c r="B10" s="104"/>
      <c r="C10" s="107"/>
      <c r="D10" s="109"/>
      <c r="E10" s="112"/>
      <c r="F10" s="112"/>
      <c r="G10" s="112" t="s">
        <v>7</v>
      </c>
      <c r="H10" s="116" t="s">
        <v>25</v>
      </c>
      <c r="I10" s="116" t="s">
        <v>26</v>
      </c>
      <c r="J10" s="117" t="s">
        <v>1</v>
      </c>
      <c r="K10" s="114" t="s">
        <v>8</v>
      </c>
      <c r="L10" s="6"/>
      <c r="M10" s="119" t="s">
        <v>9</v>
      </c>
      <c r="N10" s="121" t="s">
        <v>10</v>
      </c>
      <c r="O10" s="126"/>
      <c r="P10" s="127"/>
      <c r="Q10" s="127"/>
      <c r="R10" s="127"/>
      <c r="S10" s="127"/>
      <c r="T10" s="128"/>
    </row>
    <row r="11" spans="2:20" ht="37.5" customHeight="1" thickBot="1" x14ac:dyDescent="0.25">
      <c r="B11" s="105"/>
      <c r="C11" s="107"/>
      <c r="D11" s="110"/>
      <c r="E11" s="19" t="s">
        <v>11</v>
      </c>
      <c r="F11" s="19" t="s">
        <v>12</v>
      </c>
      <c r="G11" s="116"/>
      <c r="H11" s="129"/>
      <c r="I11" s="136"/>
      <c r="J11" s="118"/>
      <c r="K11" s="115"/>
      <c r="L11" s="10"/>
      <c r="M11" s="120"/>
      <c r="N11" s="122"/>
      <c r="O11" s="11" t="s">
        <v>23</v>
      </c>
      <c r="P11" s="20" t="s">
        <v>20</v>
      </c>
      <c r="Q11" s="21" t="s">
        <v>21</v>
      </c>
      <c r="R11" s="15" t="s">
        <v>22</v>
      </c>
      <c r="S11" s="15" t="s">
        <v>14</v>
      </c>
      <c r="T11" s="16" t="s">
        <v>15</v>
      </c>
    </row>
    <row r="12" spans="2:20" ht="75" x14ac:dyDescent="0.2">
      <c r="B12" s="133" t="s">
        <v>44</v>
      </c>
      <c r="C12" s="133" t="s">
        <v>42</v>
      </c>
      <c r="D12" s="130" t="s">
        <v>38</v>
      </c>
      <c r="E12" s="35">
        <v>42736</v>
      </c>
      <c r="F12" s="35">
        <v>43100</v>
      </c>
      <c r="G12" s="69" t="s">
        <v>28</v>
      </c>
      <c r="H12" s="36">
        <v>1</v>
      </c>
      <c r="I12" s="96">
        <f>+J12</f>
        <v>1</v>
      </c>
      <c r="J12" s="36">
        <v>1</v>
      </c>
      <c r="K12" s="55">
        <v>1</v>
      </c>
      <c r="L12" s="60">
        <f>+K12/J12</f>
        <v>1</v>
      </c>
      <c r="M12" s="65">
        <f>DAYS360(E12,$C$8)/DAYS360(E12,F12)</f>
        <v>1</v>
      </c>
      <c r="N12" s="38">
        <f>IF(J12=0," -",IF(L12&gt;100%,100%,L12))</f>
        <v>1</v>
      </c>
      <c r="O12" s="71" t="s">
        <v>49</v>
      </c>
      <c r="P12" s="36">
        <v>0</v>
      </c>
      <c r="Q12" s="36">
        <v>0</v>
      </c>
      <c r="R12" s="36">
        <v>0</v>
      </c>
      <c r="S12" s="37" t="str">
        <f>IF(P12=0," -",Q12/P12)</f>
        <v xml:space="preserve"> -</v>
      </c>
      <c r="T12" s="38" t="str">
        <f>IF(R12=0," -",IF(Q12=0,100%,R12/Q12))</f>
        <v xml:space="preserve"> -</v>
      </c>
    </row>
    <row r="13" spans="2:20" ht="60" x14ac:dyDescent="0.2">
      <c r="B13" s="134"/>
      <c r="C13" s="134"/>
      <c r="D13" s="131"/>
      <c r="E13" s="33">
        <v>42736</v>
      </c>
      <c r="F13" s="33">
        <v>43100</v>
      </c>
      <c r="G13" s="8" t="s">
        <v>29</v>
      </c>
      <c r="H13" s="34">
        <v>4</v>
      </c>
      <c r="I13" s="34" t="e">
        <f>+J13+(#REF!-#REF!)</f>
        <v>#REF!</v>
      </c>
      <c r="J13" s="34">
        <v>1</v>
      </c>
      <c r="K13" s="56">
        <v>1</v>
      </c>
      <c r="L13" s="12">
        <f t="shared" ref="L13:L24" si="0">+K13/J13</f>
        <v>1</v>
      </c>
      <c r="M13" s="13">
        <f t="shared" ref="M13:M22" si="1">DAYS360(E13,$C$8)/DAYS360(E13,F13)</f>
        <v>1</v>
      </c>
      <c r="N13" s="14">
        <f t="shared" ref="N13:N22" si="2">IF(J13=0," -",IF(L13&gt;100%,100%,L13))</f>
        <v>1</v>
      </c>
      <c r="O13" s="72" t="s">
        <v>49</v>
      </c>
      <c r="P13" s="34">
        <v>0</v>
      </c>
      <c r="Q13" s="34">
        <v>0</v>
      </c>
      <c r="R13" s="34">
        <v>0</v>
      </c>
      <c r="S13" s="17" t="str">
        <f t="shared" ref="S13:S25" si="3">IF(P13=0," -",Q13/P13)</f>
        <v xml:space="preserve"> -</v>
      </c>
      <c r="T13" s="14" t="str">
        <f t="shared" ref="T13:T25" si="4">IF(R13=0," -",IF(Q13=0,100%,R13/Q13))</f>
        <v xml:space="preserve"> -</v>
      </c>
    </row>
    <row r="14" spans="2:20" ht="60.75" thickBot="1" x14ac:dyDescent="0.25">
      <c r="B14" s="134"/>
      <c r="C14" s="134"/>
      <c r="D14" s="132"/>
      <c r="E14" s="39">
        <v>42736</v>
      </c>
      <c r="F14" s="39">
        <v>43100</v>
      </c>
      <c r="G14" s="40" t="s">
        <v>30</v>
      </c>
      <c r="H14" s="41">
        <v>4</v>
      </c>
      <c r="I14" s="41" t="e">
        <f>+J14+(#REF!-#REF!)</f>
        <v>#REF!</v>
      </c>
      <c r="J14" s="41">
        <v>1</v>
      </c>
      <c r="K14" s="57">
        <v>1</v>
      </c>
      <c r="L14" s="61">
        <f t="shared" si="0"/>
        <v>1</v>
      </c>
      <c r="M14" s="66">
        <f t="shared" si="1"/>
        <v>1</v>
      </c>
      <c r="N14" s="43">
        <f t="shared" si="2"/>
        <v>1</v>
      </c>
      <c r="O14" s="73" t="s">
        <v>49</v>
      </c>
      <c r="P14" s="41">
        <v>0</v>
      </c>
      <c r="Q14" s="41">
        <v>0</v>
      </c>
      <c r="R14" s="41">
        <v>0</v>
      </c>
      <c r="S14" s="42" t="str">
        <f t="shared" si="3"/>
        <v xml:space="preserve"> -</v>
      </c>
      <c r="T14" s="43" t="str">
        <f t="shared" si="4"/>
        <v xml:space="preserve"> -</v>
      </c>
    </row>
    <row r="15" spans="2:20" ht="60.75" thickBot="1" x14ac:dyDescent="0.25">
      <c r="B15" s="134"/>
      <c r="C15" s="135"/>
      <c r="D15" s="53" t="s">
        <v>39</v>
      </c>
      <c r="E15" s="48">
        <v>42736</v>
      </c>
      <c r="F15" s="48">
        <v>43100</v>
      </c>
      <c r="G15" s="49" t="s">
        <v>31</v>
      </c>
      <c r="H15" s="50">
        <v>7</v>
      </c>
      <c r="I15" s="98" t="e">
        <f>+J15+(#REF!-#REF!)</f>
        <v>#REF!</v>
      </c>
      <c r="J15" s="50">
        <v>2</v>
      </c>
      <c r="K15" s="58">
        <v>2</v>
      </c>
      <c r="L15" s="62">
        <f t="shared" si="0"/>
        <v>1</v>
      </c>
      <c r="M15" s="67">
        <f t="shared" si="1"/>
        <v>1</v>
      </c>
      <c r="N15" s="52">
        <f t="shared" si="2"/>
        <v>1</v>
      </c>
      <c r="O15" s="74">
        <v>2210277</v>
      </c>
      <c r="P15" s="50">
        <v>0</v>
      </c>
      <c r="Q15" s="50">
        <v>0</v>
      </c>
      <c r="R15" s="50">
        <v>0</v>
      </c>
      <c r="S15" s="51" t="str">
        <f t="shared" si="3"/>
        <v xml:space="preserve"> -</v>
      </c>
      <c r="T15" s="52" t="str">
        <f t="shared" si="4"/>
        <v xml:space="preserve"> -</v>
      </c>
    </row>
    <row r="16" spans="2:20" ht="12.95" customHeight="1" thickBot="1" x14ac:dyDescent="0.25">
      <c r="B16" s="134"/>
      <c r="C16" s="24"/>
      <c r="D16" s="25"/>
      <c r="E16" s="26"/>
      <c r="F16" s="26"/>
      <c r="G16" s="22"/>
      <c r="H16" s="23"/>
      <c r="I16" s="97"/>
      <c r="J16" s="23"/>
      <c r="K16" s="23"/>
      <c r="L16" s="22"/>
      <c r="M16" s="22"/>
      <c r="N16" s="22"/>
      <c r="O16" s="24"/>
      <c r="P16" s="23"/>
      <c r="Q16" s="23"/>
      <c r="R16" s="23"/>
      <c r="S16" s="68"/>
      <c r="T16" s="9"/>
    </row>
    <row r="17" spans="2:20" ht="105.75" thickBot="1" x14ac:dyDescent="0.25">
      <c r="B17" s="134"/>
      <c r="C17" s="133" t="s">
        <v>43</v>
      </c>
      <c r="D17" s="54" t="s">
        <v>40</v>
      </c>
      <c r="E17" s="44">
        <v>42736</v>
      </c>
      <c r="F17" s="44">
        <v>43100</v>
      </c>
      <c r="G17" s="70" t="s">
        <v>32</v>
      </c>
      <c r="H17" s="45">
        <v>1</v>
      </c>
      <c r="I17" s="50">
        <f>+J17</f>
        <v>1</v>
      </c>
      <c r="J17" s="45">
        <v>1</v>
      </c>
      <c r="K17" s="59">
        <v>2</v>
      </c>
      <c r="L17" s="63">
        <f t="shared" si="0"/>
        <v>2</v>
      </c>
      <c r="M17" s="64">
        <f t="shared" si="1"/>
        <v>1</v>
      </c>
      <c r="N17" s="47">
        <f t="shared" si="2"/>
        <v>1</v>
      </c>
      <c r="O17" s="75" t="s">
        <v>50</v>
      </c>
      <c r="P17" s="45">
        <v>22431254</v>
      </c>
      <c r="Q17" s="45">
        <v>18616411</v>
      </c>
      <c r="R17" s="45">
        <v>0</v>
      </c>
      <c r="S17" s="46">
        <f t="shared" si="3"/>
        <v>0.82993179962208086</v>
      </c>
      <c r="T17" s="47" t="str">
        <f t="shared" si="4"/>
        <v xml:space="preserve"> -</v>
      </c>
    </row>
    <row r="18" spans="2:20" ht="45" x14ac:dyDescent="0.2">
      <c r="B18" s="134"/>
      <c r="C18" s="134"/>
      <c r="D18" s="130" t="s">
        <v>41</v>
      </c>
      <c r="E18" s="35">
        <v>42736</v>
      </c>
      <c r="F18" s="35">
        <v>43100</v>
      </c>
      <c r="G18" s="69" t="s">
        <v>33</v>
      </c>
      <c r="H18" s="36">
        <v>3</v>
      </c>
      <c r="I18" s="96">
        <f>+J18</f>
        <v>3</v>
      </c>
      <c r="J18" s="36">
        <v>3</v>
      </c>
      <c r="K18" s="55">
        <v>3</v>
      </c>
      <c r="L18" s="60">
        <f t="shared" si="0"/>
        <v>1</v>
      </c>
      <c r="M18" s="65">
        <f t="shared" si="1"/>
        <v>1</v>
      </c>
      <c r="N18" s="38">
        <f t="shared" si="2"/>
        <v>1</v>
      </c>
      <c r="O18" s="71" t="s">
        <v>49</v>
      </c>
      <c r="P18" s="36">
        <v>0</v>
      </c>
      <c r="Q18" s="36">
        <v>0</v>
      </c>
      <c r="R18" s="36">
        <v>0</v>
      </c>
      <c r="S18" s="37" t="str">
        <f t="shared" si="3"/>
        <v xml:space="preserve"> -</v>
      </c>
      <c r="T18" s="38" t="str">
        <f t="shared" si="4"/>
        <v xml:space="preserve"> -</v>
      </c>
    </row>
    <row r="19" spans="2:20" ht="60" x14ac:dyDescent="0.2">
      <c r="B19" s="134"/>
      <c r="C19" s="134"/>
      <c r="D19" s="131"/>
      <c r="E19" s="33">
        <v>42736</v>
      </c>
      <c r="F19" s="33">
        <v>43100</v>
      </c>
      <c r="G19" s="8" t="s">
        <v>34</v>
      </c>
      <c r="H19" s="34">
        <v>16</v>
      </c>
      <c r="I19" s="34" t="e">
        <f>+J19+(#REF!-#REF!)</f>
        <v>#REF!</v>
      </c>
      <c r="J19" s="34">
        <v>4</v>
      </c>
      <c r="K19" s="56">
        <v>4</v>
      </c>
      <c r="L19" s="12">
        <f t="shared" si="0"/>
        <v>1</v>
      </c>
      <c r="M19" s="13">
        <f t="shared" si="1"/>
        <v>1</v>
      </c>
      <c r="N19" s="14">
        <f t="shared" si="2"/>
        <v>1</v>
      </c>
      <c r="O19" s="72" t="s">
        <v>49</v>
      </c>
      <c r="P19" s="34">
        <v>0</v>
      </c>
      <c r="Q19" s="34">
        <v>0</v>
      </c>
      <c r="R19" s="34">
        <v>0</v>
      </c>
      <c r="S19" s="17" t="str">
        <f t="shared" si="3"/>
        <v xml:space="preserve"> -</v>
      </c>
      <c r="T19" s="14" t="str">
        <f t="shared" si="4"/>
        <v xml:space="preserve"> -</v>
      </c>
    </row>
    <row r="20" spans="2:20" ht="45" x14ac:dyDescent="0.2">
      <c r="B20" s="134"/>
      <c r="C20" s="134"/>
      <c r="D20" s="131"/>
      <c r="E20" s="33">
        <v>42736</v>
      </c>
      <c r="F20" s="33">
        <v>43100</v>
      </c>
      <c r="G20" s="8" t="s">
        <v>35</v>
      </c>
      <c r="H20" s="34">
        <v>1</v>
      </c>
      <c r="I20" s="34">
        <f>+J20</f>
        <v>1</v>
      </c>
      <c r="J20" s="34">
        <v>1</v>
      </c>
      <c r="K20" s="76">
        <v>0.5</v>
      </c>
      <c r="L20" s="12">
        <f t="shared" si="0"/>
        <v>0.5</v>
      </c>
      <c r="M20" s="13">
        <f t="shared" si="1"/>
        <v>1</v>
      </c>
      <c r="N20" s="14">
        <f t="shared" si="2"/>
        <v>0.5</v>
      </c>
      <c r="O20" s="72">
        <v>2210277</v>
      </c>
      <c r="P20" s="34">
        <v>269500</v>
      </c>
      <c r="Q20" s="34">
        <v>269500</v>
      </c>
      <c r="R20" s="34">
        <v>0</v>
      </c>
      <c r="S20" s="17">
        <f t="shared" si="3"/>
        <v>1</v>
      </c>
      <c r="T20" s="14" t="str">
        <f t="shared" si="4"/>
        <v xml:space="preserve"> -</v>
      </c>
    </row>
    <row r="21" spans="2:20" ht="30" customHeight="1" x14ac:dyDescent="0.2">
      <c r="B21" s="134"/>
      <c r="C21" s="134"/>
      <c r="D21" s="131"/>
      <c r="E21" s="33">
        <v>42736</v>
      </c>
      <c r="F21" s="33">
        <v>43100</v>
      </c>
      <c r="G21" s="8" t="s">
        <v>36</v>
      </c>
      <c r="H21" s="34">
        <v>1</v>
      </c>
      <c r="I21" s="34" t="e">
        <f>+J21+(#REF!-#REF!)</f>
        <v>#REF!</v>
      </c>
      <c r="J21" s="34">
        <v>1</v>
      </c>
      <c r="K21" s="56">
        <v>1</v>
      </c>
      <c r="L21" s="12">
        <f t="shared" si="0"/>
        <v>1</v>
      </c>
      <c r="M21" s="13">
        <f t="shared" si="1"/>
        <v>1</v>
      </c>
      <c r="N21" s="14">
        <f t="shared" si="2"/>
        <v>1</v>
      </c>
      <c r="O21" s="72" t="s">
        <v>49</v>
      </c>
      <c r="P21" s="34">
        <v>0</v>
      </c>
      <c r="Q21" s="34">
        <v>0</v>
      </c>
      <c r="R21" s="34">
        <v>0</v>
      </c>
      <c r="S21" s="17" t="str">
        <f t="shared" si="3"/>
        <v xml:space="preserve"> -</v>
      </c>
      <c r="T21" s="14" t="str">
        <f t="shared" si="4"/>
        <v xml:space="preserve"> -</v>
      </c>
    </row>
    <row r="22" spans="2:20" ht="45.75" thickBot="1" x14ac:dyDescent="0.25">
      <c r="B22" s="135"/>
      <c r="C22" s="135"/>
      <c r="D22" s="132"/>
      <c r="E22" s="39">
        <v>42736</v>
      </c>
      <c r="F22" s="39">
        <v>43100</v>
      </c>
      <c r="G22" s="40" t="s">
        <v>37</v>
      </c>
      <c r="H22" s="41">
        <v>5</v>
      </c>
      <c r="I22" s="41" t="e">
        <f>+J22+(#REF!-#REF!)</f>
        <v>#REF!</v>
      </c>
      <c r="J22" s="41">
        <v>3</v>
      </c>
      <c r="K22" s="57">
        <v>4</v>
      </c>
      <c r="L22" s="61">
        <f t="shared" si="0"/>
        <v>1.3333333333333333</v>
      </c>
      <c r="M22" s="66">
        <f t="shared" si="1"/>
        <v>1</v>
      </c>
      <c r="N22" s="43">
        <f t="shared" si="2"/>
        <v>1</v>
      </c>
      <c r="O22" s="73">
        <v>2210277</v>
      </c>
      <c r="P22" s="41">
        <v>5331547</v>
      </c>
      <c r="Q22" s="41">
        <v>5312293</v>
      </c>
      <c r="R22" s="41">
        <v>0</v>
      </c>
      <c r="S22" s="42">
        <f t="shared" si="3"/>
        <v>0.99638866542862703</v>
      </c>
      <c r="T22" s="43" t="str">
        <f t="shared" si="4"/>
        <v xml:space="preserve"> -</v>
      </c>
    </row>
    <row r="23" spans="2:20" ht="12.95" customHeight="1" thickBot="1" x14ac:dyDescent="0.25">
      <c r="B23" s="83"/>
      <c r="C23" s="77"/>
      <c r="D23" s="77"/>
      <c r="E23" s="78"/>
      <c r="F23" s="78"/>
      <c r="G23" s="77"/>
      <c r="H23" s="79"/>
      <c r="I23" s="79"/>
      <c r="J23" s="79"/>
      <c r="K23" s="79"/>
      <c r="L23" s="80"/>
      <c r="M23" s="81"/>
      <c r="N23" s="81"/>
      <c r="O23" s="77"/>
      <c r="P23" s="79"/>
      <c r="Q23" s="79"/>
      <c r="R23" s="79"/>
      <c r="S23" s="81"/>
      <c r="T23" s="82"/>
    </row>
    <row r="24" spans="2:20" ht="45.95" customHeight="1" thickBot="1" x14ac:dyDescent="0.25">
      <c r="B24" s="89" t="s">
        <v>45</v>
      </c>
      <c r="C24" s="93" t="s">
        <v>46</v>
      </c>
      <c r="D24" s="91" t="s">
        <v>47</v>
      </c>
      <c r="E24" s="84">
        <v>42736</v>
      </c>
      <c r="F24" s="84">
        <v>43100</v>
      </c>
      <c r="G24" s="85" t="s">
        <v>48</v>
      </c>
      <c r="H24" s="86">
        <v>1</v>
      </c>
      <c r="I24" s="86">
        <v>1</v>
      </c>
      <c r="J24" s="86">
        <v>1</v>
      </c>
      <c r="K24" s="90">
        <v>1</v>
      </c>
      <c r="L24" s="94">
        <f t="shared" si="0"/>
        <v>1</v>
      </c>
      <c r="M24" s="95">
        <f t="shared" ref="M24" si="5">DAYS360(E24,$C$8)/DAYS360(E24,F24)</f>
        <v>1</v>
      </c>
      <c r="N24" s="88">
        <f t="shared" ref="N24" si="6">IF(J24=0," -",IF(L24&gt;100%,100%,L24))</f>
        <v>1</v>
      </c>
      <c r="O24" s="92" t="s">
        <v>49</v>
      </c>
      <c r="P24" s="86">
        <v>0</v>
      </c>
      <c r="Q24" s="86">
        <v>0</v>
      </c>
      <c r="R24" s="90">
        <v>0</v>
      </c>
      <c r="S24" s="87" t="str">
        <f t="shared" ref="S24" si="7">IF(P24=0," -",Q24/P24)</f>
        <v xml:space="preserve"> -</v>
      </c>
      <c r="T24" s="88" t="str">
        <f t="shared" ref="T24" si="8">IF(R24=0," -",IF(Q24=0,100%,R24/Q24))</f>
        <v xml:space="preserve"> -</v>
      </c>
    </row>
    <row r="25" spans="2:20" ht="21" customHeight="1" thickBot="1" x14ac:dyDescent="0.25">
      <c r="M25" s="27">
        <f>+AVERAGE(M12:M15,M17:M22,M24)</f>
        <v>1</v>
      </c>
      <c r="N25" s="28">
        <f>+AVERAGE(N12:N15,N17:N22,N24)</f>
        <v>0.95454545454545459</v>
      </c>
      <c r="O25" s="29"/>
      <c r="P25" s="30">
        <f>+SUM(P12:P15,P17:P22,P24)</f>
        <v>28032301</v>
      </c>
      <c r="Q25" s="31">
        <f>+SUM(Q12:Q15,Q17:Q22,Q24)</f>
        <v>24198204</v>
      </c>
      <c r="R25" s="31">
        <f>+SUM(R12:R15,R17:R22,R24)</f>
        <v>0</v>
      </c>
      <c r="S25" s="32">
        <f t="shared" si="3"/>
        <v>0.86322574803973462</v>
      </c>
      <c r="T25" s="28" t="str">
        <f t="shared" si="4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2"/>
    <mergeCell ref="C12:C15"/>
    <mergeCell ref="D12:D14"/>
    <mergeCell ref="C17:C22"/>
    <mergeCell ref="D18:D22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Margarita Robayo</cp:lastModifiedBy>
  <cp:lastPrinted>2010-09-21T16:46:22Z</cp:lastPrinted>
  <dcterms:created xsi:type="dcterms:W3CDTF">2008-07-08T21:30:46Z</dcterms:created>
  <dcterms:modified xsi:type="dcterms:W3CDTF">2018-01-24T20:45:08Z</dcterms:modified>
</cp:coreProperties>
</file>