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0" windowHeight="18780" activeTab="0"/>
  </bookViews>
  <sheets>
    <sheet name="PLAN DE ACCIÓN 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<sst xmlns="http://schemas.openxmlformats.org/spreadsheetml/2006/main" count="54" uniqueCount="52">
  <si>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</si>
  <si>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</si>
  <si>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</si>
  <si>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</si>
  <si>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</si>
  <si>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</si>
  <si>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</si>
  <si>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</si>
  <si>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</si>
  <si>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</si>
  <si>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</si>
  <si>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</si>
  <si>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</si>
  <si>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</si>
  <si>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</si>
  <si>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</si>
  <si>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</si>
  <si>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</si>
  <si>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</si>
  <si>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</si>
  <si>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</si>
  <si>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</si>
  <si>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SUBPROGRAMA</t>
  </si>
  <si>
    <t>DIMENSIÓN</t>
  </si>
  <si>
    <t>EJE PROGRAMÁTICO</t>
  </si>
  <si>
    <t>ALCALDÍA DE BUCARAMANGA</t>
  </si>
  <si>
    <t>PLAN DE DESARROLLO 2012 - 2015 "BUCARAMANGA CAPITAL SOSTENIBLE"</t>
  </si>
  <si>
    <t>Número de políticas públicas formuladas de parques, parques lineales, ecoparques y zonas verdes.</t>
  </si>
  <si>
    <t>Número de estrategias realizadas cuyo propósito será consolidar ejes comerciales de vendedores y vendedoras informales organizados armónicamente con el entorno de ciudad realizados.</t>
  </si>
  <si>
    <t>Número de soluciones de reubicación a ventas informales otorgadas para la entrega voluntaria de espacios públicos.</t>
  </si>
  <si>
    <t>Número de vendedores y vendedoras informales capacitados en procesos de asociación y de emprendimiento.</t>
  </si>
  <si>
    <t>Numero de centros comerciales y paseos comerciales construidos y/o rehabilitados.</t>
  </si>
  <si>
    <t>Número de M2 de cesiones tipo A incorporados.</t>
  </si>
  <si>
    <t>Número de M2 de cesiones obligatorias, andenes y vías incorporados.</t>
  </si>
  <si>
    <t>Número de predios incorporados del antiguo Departamento de Valorización Municipal.</t>
  </si>
  <si>
    <t>Número de M2 de vías públicas peatonales, calle de los estudiantes recuperadas.</t>
  </si>
  <si>
    <t>Porcentaje de avance de la construcción de la ecocicloruta sostenible.</t>
  </si>
  <si>
    <t>ESPACIOS PÚBLICOS SOSTENIBLES</t>
  </si>
  <si>
    <t>BUCARAMANGA CIUDAD VERDE DE AMÉRICA LATINA</t>
  </si>
  <si>
    <t>MEDIO AMBIENTE Y ORDENAMIENTO TERRITORIAL</t>
  </si>
  <si>
    <t>DIMENSIÓN 2: SOSTENIBILIDAD AMBIENTAL, CAMBIO CLIMÁTICO Y ORDENAMIENTO TERRITORIAL</t>
  </si>
  <si>
    <t>RECUPERACIÓN VOLUNTARIA DE ESPACIOS PÚBLICOS</t>
  </si>
  <si>
    <t>CONSTRUCCIÓN Y/O MANTENIMIENTO DE ESPACIOS PÚBLICOS PARA LA GENTE</t>
  </si>
  <si>
    <t>ESPACIO PÚBLICO: DE TODAS Y TODOS PARA TODAS Y TODOS</t>
  </si>
  <si>
    <t>MOVILIDAD VIAL Y PEATONAL</t>
  </si>
  <si>
    <t>DIMENSIÓN 3: SOSTENIBILIDAD URBANA</t>
  </si>
  <si>
    <t>Realizar el procedimiento para la recepción de las áreas de cesión y su incorporación al inventario del Municipio.</t>
  </si>
  <si>
    <t>Trabajar de manera coordinada acciones de recuperación de espacio público en la Administración Municipal.</t>
  </si>
  <si>
    <t>Incentivar y promover la importancia de permanencia del vendedor ambulante en los locales asignados.</t>
  </si>
  <si>
    <t>Ejecutar acciones ejemplares y constantes en la recuperación del espacio público.</t>
  </si>
  <si>
    <t>Establecer políticas para el aprovechamiento económico del espacio público.</t>
  </si>
  <si>
    <t>PLAN DE ACCIÓN - DEPARTAMENTO ADMINISTRATIVO PARA LA DEFENSORÍA DEL ESPACIO PÚBLICO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</si>
</sst>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OP&quot;#,##0;\-&quot;COP&quot;#,##0"/>
    <numFmt numFmtId="165" formatCode="&quot;COP&quot;#,##0;[Red]\-&quot;COP&quot;#,##0"/>
    <numFmt numFmtId="166" formatCode="&quot;COP&quot;#,##0.00;\-&quot;COP&quot;#,##0.00"/>
    <numFmt numFmtId="167" formatCode="&quot;COP&quot;#,##0.00;[Red]\-&quot;COP&quot;#,##0.00"/>
    <numFmt numFmtId="168" formatCode="_-&quot;COP&quot;* #,##0_-;\-&quot;COP&quot;* #,##0_-;_-&quot;COP&quot;* &quot;-&quot;_-;_-@_-"/>
    <numFmt numFmtId="169" formatCode="_-&quot;COP&quot;* #,##0.00_-;\-&quot;COP&quot;* #,##0.00_-;_-&quot;COP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%"/>
    <numFmt numFmtId="201" formatCode="[$-240A]dddd\,\ dd&quot; de &quot;mmmm&quot; de &quot;yyyy"/>
    <numFmt numFmtId="202" formatCode="dd/mm/yyyy;@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202" fontId="4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justify" vertical="center" wrapText="1"/>
    </xf>
    <xf numFmtId="0" fontId="42" fillId="0" borderId="19" xfId="0" applyFont="1" applyBorder="1" applyAlignment="1">
      <alignment horizontal="justify" vertical="center" wrapText="1"/>
    </xf>
    <xf numFmtId="0" fontId="42" fillId="0" borderId="20" xfId="0" applyFont="1" applyBorder="1" applyAlignment="1">
      <alignment horizontal="justify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9" fontId="42" fillId="0" borderId="20" xfId="0" applyNumberFormat="1" applyFont="1" applyBorder="1" applyAlignment="1">
      <alignment horizontal="center" vertical="center" wrapText="1"/>
    </xf>
    <xf numFmtId="202" fontId="42" fillId="0" borderId="20" xfId="0" applyNumberFormat="1" applyFont="1" applyBorder="1" applyAlignment="1">
      <alignment horizontal="center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9" fontId="42" fillId="0" borderId="22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9" fontId="42" fillId="0" borderId="14" xfId="0" applyNumberFormat="1" applyFont="1" applyBorder="1" applyAlignment="1">
      <alignment horizontal="center" vertical="center" wrapText="1"/>
    </xf>
    <xf numFmtId="9" fontId="42" fillId="0" borderId="17" xfId="0" applyNumberFormat="1" applyFont="1" applyBorder="1" applyAlignment="1">
      <alignment horizontal="center" vertical="center" wrapText="1"/>
    </xf>
    <xf numFmtId="3" fontId="42" fillId="0" borderId="22" xfId="0" applyNumberFormat="1" applyFont="1" applyBorder="1" applyAlignment="1">
      <alignment horizontal="center" vertical="center" wrapText="1"/>
    </xf>
    <xf numFmtId="202" fontId="42" fillId="0" borderId="14" xfId="0" applyNumberFormat="1" applyFont="1" applyBorder="1" applyAlignment="1">
      <alignment horizontal="center" vertical="center" wrapText="1"/>
    </xf>
    <xf numFmtId="0" fontId="42" fillId="0" borderId="23" xfId="0" applyFont="1" applyBorder="1" applyAlignment="1">
      <alignment horizontal="justify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5" xfId="0" applyNumberFormat="1" applyFont="1" applyBorder="1" applyAlignment="1">
      <alignment horizontal="center" vertical="center" wrapText="1"/>
    </xf>
    <xf numFmtId="9" fontId="42" fillId="0" borderId="23" xfId="0" applyNumberFormat="1" applyFont="1" applyBorder="1" applyAlignment="1">
      <alignment horizontal="center" vertical="center" wrapText="1"/>
    </xf>
    <xf numFmtId="9" fontId="42" fillId="0" borderId="24" xfId="0" applyNumberFormat="1" applyFont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center" vertical="center" wrapText="1"/>
    </xf>
    <xf numFmtId="0" fontId="42" fillId="33" borderId="27" xfId="0" applyFont="1" applyFill="1" applyBorder="1" applyAlignment="1">
      <alignment horizontal="center" vertical="center" wrapText="1"/>
    </xf>
    <xf numFmtId="202" fontId="42" fillId="33" borderId="27" xfId="0" applyNumberFormat="1" applyFont="1" applyFill="1" applyBorder="1" applyAlignment="1">
      <alignment horizontal="center" vertical="center" wrapText="1"/>
    </xf>
    <xf numFmtId="0" fontId="42" fillId="33" borderId="27" xfId="0" applyFont="1" applyFill="1" applyBorder="1" applyAlignment="1">
      <alignment horizontal="justify" vertical="center" wrapText="1"/>
    </xf>
    <xf numFmtId="202" fontId="42" fillId="33" borderId="28" xfId="0" applyNumberFormat="1" applyFont="1" applyFill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justify" vertical="center" wrapText="1"/>
    </xf>
    <xf numFmtId="3" fontId="42" fillId="0" borderId="31" xfId="0" applyNumberFormat="1" applyFont="1" applyBorder="1" applyAlignment="1">
      <alignment horizontal="center" vertical="center" wrapText="1"/>
    </xf>
    <xf numFmtId="3" fontId="42" fillId="0" borderId="32" xfId="0" applyNumberFormat="1" applyFont="1" applyBorder="1" applyAlignment="1">
      <alignment horizontal="center" vertical="center" wrapText="1"/>
    </xf>
    <xf numFmtId="3" fontId="42" fillId="0" borderId="30" xfId="0" applyNumberFormat="1" applyFont="1" applyBorder="1" applyAlignment="1">
      <alignment horizontal="center" vertical="center" wrapText="1"/>
    </xf>
    <xf numFmtId="9" fontId="42" fillId="0" borderId="31" xfId="0" applyNumberFormat="1" applyFont="1" applyBorder="1" applyAlignment="1">
      <alignment horizontal="center" vertical="center" wrapText="1"/>
    </xf>
    <xf numFmtId="9" fontId="42" fillId="0" borderId="32" xfId="0" applyNumberFormat="1" applyFont="1" applyBorder="1" applyAlignment="1">
      <alignment horizontal="center" vertical="center" wrapText="1"/>
    </xf>
    <xf numFmtId="202" fontId="42" fillId="0" borderId="19" xfId="0" applyNumberFormat="1" applyFont="1" applyBorder="1" applyAlignment="1">
      <alignment horizontal="center" vertical="center" wrapText="1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33" xfId="0" applyNumberFormat="1" applyFont="1" applyBorder="1" applyAlignment="1">
      <alignment horizontal="center" vertical="center" wrapText="1"/>
    </xf>
    <xf numFmtId="3" fontId="42" fillId="0" borderId="34" xfId="0" applyNumberFormat="1" applyFont="1" applyBorder="1" applyAlignment="1">
      <alignment horizontal="center" vertical="center" wrapText="1"/>
    </xf>
    <xf numFmtId="9" fontId="42" fillId="0" borderId="19" xfId="0" applyNumberFormat="1" applyFont="1" applyBorder="1" applyAlignment="1">
      <alignment horizontal="center" vertical="center" wrapText="1"/>
    </xf>
    <xf numFmtId="9" fontId="42" fillId="0" borderId="33" xfId="0" applyNumberFormat="1" applyFont="1" applyBorder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0" fontId="42" fillId="0" borderId="35" xfId="0" applyFont="1" applyBorder="1" applyAlignment="1">
      <alignment horizontal="justify" vertical="center" wrapText="1"/>
    </xf>
    <xf numFmtId="202" fontId="42" fillId="0" borderId="36" xfId="0" applyNumberFormat="1" applyFont="1" applyBorder="1" applyAlignment="1">
      <alignment horizontal="center" vertical="center" wrapText="1"/>
    </xf>
    <xf numFmtId="202" fontId="42" fillId="0" borderId="37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9" fontId="43" fillId="0" borderId="0" xfId="0" applyNumberFormat="1" applyFont="1" applyBorder="1" applyAlignment="1">
      <alignment horizontal="center" vertical="center" wrapText="1"/>
    </xf>
    <xf numFmtId="9" fontId="43" fillId="33" borderId="27" xfId="0" applyNumberFormat="1" applyFont="1" applyFill="1" applyBorder="1" applyAlignment="1">
      <alignment horizontal="center" vertical="center" wrapText="1"/>
    </xf>
    <xf numFmtId="9" fontId="43" fillId="0" borderId="38" xfId="0" applyNumberFormat="1" applyFont="1" applyBorder="1" applyAlignment="1">
      <alignment horizontal="center" vertical="center" wrapText="1"/>
    </xf>
    <xf numFmtId="9" fontId="43" fillId="0" borderId="39" xfId="0" applyNumberFormat="1" applyFont="1" applyBorder="1" applyAlignment="1">
      <alignment horizontal="center" vertical="center" wrapText="1"/>
    </xf>
    <xf numFmtId="9" fontId="43" fillId="0" borderId="42" xfId="0" applyNumberFormat="1" applyFont="1" applyBorder="1" applyAlignment="1">
      <alignment horizontal="center" vertical="center" wrapText="1"/>
    </xf>
    <xf numFmtId="9" fontId="43" fillId="0" borderId="43" xfId="0" applyNumberFormat="1" applyFont="1" applyBorder="1" applyAlignment="1">
      <alignment horizontal="center" vertical="center" wrapText="1"/>
    </xf>
    <xf numFmtId="9" fontId="42" fillId="0" borderId="44" xfId="0" applyNumberFormat="1" applyFont="1" applyBorder="1" applyAlignment="1">
      <alignment horizontal="center" vertical="center" wrapText="1"/>
    </xf>
    <xf numFmtId="9" fontId="44" fillId="34" borderId="35" xfId="0" applyNumberFormat="1" applyFont="1" applyFill="1" applyBorder="1" applyAlignment="1">
      <alignment horizontal="center" vertical="center"/>
    </xf>
    <xf numFmtId="9" fontId="44" fillId="34" borderId="37" xfId="0" applyNumberFormat="1" applyFont="1" applyFill="1" applyBorder="1" applyAlignment="1">
      <alignment horizontal="center" vertical="center"/>
    </xf>
    <xf numFmtId="3" fontId="44" fillId="34" borderId="45" xfId="0" applyNumberFormat="1" applyFont="1" applyFill="1" applyBorder="1" applyAlignment="1">
      <alignment horizontal="center" vertical="center"/>
    </xf>
    <xf numFmtId="9" fontId="42" fillId="0" borderId="46" xfId="0" applyNumberFormat="1" applyFont="1" applyBorder="1" applyAlignment="1">
      <alignment horizontal="center" vertical="center" wrapText="1"/>
    </xf>
    <xf numFmtId="9" fontId="42" fillId="0" borderId="34" xfId="0" applyNumberFormat="1" applyFont="1" applyBorder="1" applyAlignment="1">
      <alignment horizontal="center" vertical="center" wrapText="1"/>
    </xf>
    <xf numFmtId="9" fontId="42" fillId="0" borderId="21" xfId="0" applyNumberFormat="1" applyFont="1" applyBorder="1" applyAlignment="1">
      <alignment horizontal="center" vertical="center" wrapText="1"/>
    </xf>
    <xf numFmtId="9" fontId="42" fillId="0" borderId="15" xfId="0" applyNumberFormat="1" applyFont="1" applyBorder="1" applyAlignment="1">
      <alignment horizontal="center" vertical="center" wrapText="1"/>
    </xf>
    <xf numFmtId="9" fontId="43" fillId="0" borderId="47" xfId="0" applyNumberFormat="1" applyFont="1" applyBorder="1" applyAlignment="1">
      <alignment horizontal="center" vertical="center" wrapText="1"/>
    </xf>
    <xf numFmtId="0" fontId="42" fillId="33" borderId="48" xfId="0" applyFont="1" applyFill="1" applyBorder="1" applyAlignment="1">
      <alignment horizontal="center" vertical="center" wrapText="1"/>
    </xf>
    <xf numFmtId="202" fontId="42" fillId="33" borderId="48" xfId="0" applyNumberFormat="1" applyFont="1" applyFill="1" applyBorder="1" applyAlignment="1">
      <alignment horizontal="center" vertical="center" wrapText="1"/>
    </xf>
    <xf numFmtId="0" fontId="42" fillId="33" borderId="48" xfId="0" applyFont="1" applyFill="1" applyBorder="1" applyAlignment="1">
      <alignment/>
    </xf>
    <xf numFmtId="3" fontId="42" fillId="33" borderId="48" xfId="0" applyNumberFormat="1" applyFont="1" applyFill="1" applyBorder="1" applyAlignment="1">
      <alignment horizontal="center" vertical="center" wrapText="1"/>
    </xf>
    <xf numFmtId="9" fontId="42" fillId="33" borderId="48" xfId="0" applyNumberFormat="1" applyFont="1" applyFill="1" applyBorder="1" applyAlignment="1">
      <alignment horizontal="center" vertical="center" wrapText="1"/>
    </xf>
    <xf numFmtId="9" fontId="42" fillId="0" borderId="25" xfId="0" applyNumberFormat="1" applyFont="1" applyBorder="1" applyAlignment="1">
      <alignment horizontal="center" vertical="center" wrapText="1"/>
    </xf>
    <xf numFmtId="9" fontId="42" fillId="0" borderId="49" xfId="0" applyNumberFormat="1" applyFont="1" applyBorder="1" applyAlignment="1">
      <alignment horizontal="center" vertical="center" wrapText="1"/>
    </xf>
    <xf numFmtId="9" fontId="42" fillId="0" borderId="50" xfId="0" applyNumberFormat="1" applyFont="1" applyBorder="1" applyAlignment="1">
      <alignment horizontal="center" vertical="center" wrapText="1"/>
    </xf>
    <xf numFmtId="202" fontId="42" fillId="0" borderId="31" xfId="0" applyNumberFormat="1" applyFont="1" applyBorder="1" applyAlignment="1">
      <alignment horizontal="center" vertical="center" wrapText="1"/>
    </xf>
    <xf numFmtId="202" fontId="42" fillId="0" borderId="23" xfId="0" applyNumberFormat="1" applyFont="1" applyBorder="1" applyAlignment="1">
      <alignment horizontal="center" vertical="center" wrapText="1"/>
    </xf>
    <xf numFmtId="9" fontId="42" fillId="0" borderId="51" xfId="0" applyNumberFormat="1" applyFont="1" applyBorder="1" applyAlignment="1">
      <alignment horizontal="center" vertical="center" wrapText="1"/>
    </xf>
    <xf numFmtId="9" fontId="44" fillId="34" borderId="52" xfId="0" applyNumberFormat="1" applyFont="1" applyFill="1" applyBorder="1" applyAlignment="1">
      <alignment horizontal="center" vertical="center"/>
    </xf>
    <xf numFmtId="202" fontId="42" fillId="0" borderId="53" xfId="0" applyNumberFormat="1" applyFont="1" applyBorder="1" applyAlignment="1">
      <alignment horizontal="center" vertical="center" wrapText="1"/>
    </xf>
    <xf numFmtId="202" fontId="42" fillId="0" borderId="44" xfId="0" applyNumberFormat="1" applyFont="1" applyBorder="1" applyAlignment="1">
      <alignment horizontal="center" vertical="center" wrapText="1"/>
    </xf>
    <xf numFmtId="0" fontId="42" fillId="0" borderId="54" xfId="0" applyFont="1" applyBorder="1" applyAlignment="1">
      <alignment horizontal="justify" vertical="center" wrapText="1"/>
    </xf>
    <xf numFmtId="0" fontId="42" fillId="0" borderId="55" xfId="0" applyFont="1" applyBorder="1" applyAlignment="1">
      <alignment horizontal="justify" vertical="center" wrapText="1"/>
    </xf>
    <xf numFmtId="0" fontId="42" fillId="0" borderId="56" xfId="0" applyFont="1" applyBorder="1" applyAlignment="1">
      <alignment horizontal="justify" vertical="center" wrapText="1"/>
    </xf>
    <xf numFmtId="0" fontId="42" fillId="0" borderId="57" xfId="0" applyFont="1" applyBorder="1" applyAlignment="1">
      <alignment horizontal="justify" vertical="center" wrapText="1"/>
    </xf>
    <xf numFmtId="0" fontId="42" fillId="0" borderId="58" xfId="0" applyFont="1" applyBorder="1" applyAlignment="1">
      <alignment horizontal="justify" vertical="center" wrapText="1"/>
    </xf>
    <xf numFmtId="202" fontId="42" fillId="0" borderId="59" xfId="0" applyNumberFormat="1" applyFont="1" applyBorder="1" applyAlignment="1">
      <alignment horizontal="center" vertical="center" wrapText="1"/>
    </xf>
    <xf numFmtId="202" fontId="42" fillId="0" borderId="23" xfId="0" applyNumberFormat="1" applyFont="1" applyBorder="1" applyAlignment="1">
      <alignment horizontal="center" vertical="center" wrapText="1"/>
    </xf>
    <xf numFmtId="202" fontId="42" fillId="0" borderId="24" xfId="0" applyNumberFormat="1" applyFont="1" applyBorder="1" applyAlignment="1">
      <alignment horizontal="center" vertical="center" wrapText="1"/>
    </xf>
    <xf numFmtId="202" fontId="42" fillId="0" borderId="60" xfId="0" applyNumberFormat="1" applyFont="1" applyBorder="1" applyAlignment="1">
      <alignment horizontal="center" vertical="center" wrapText="1"/>
    </xf>
    <xf numFmtId="202" fontId="42" fillId="0" borderId="32" xfId="0" applyNumberFormat="1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61" xfId="0" applyFont="1" applyBorder="1" applyAlignment="1">
      <alignment horizontal="center" vertical="center" wrapText="1"/>
    </xf>
    <xf numFmtId="0" fontId="42" fillId="0" borderId="62" xfId="0" applyFont="1" applyBorder="1" applyAlignment="1">
      <alignment horizontal="center" vertical="center" wrapText="1"/>
    </xf>
    <xf numFmtId="0" fontId="42" fillId="0" borderId="63" xfId="0" applyFont="1" applyBorder="1" applyAlignment="1">
      <alignment horizontal="center" vertical="center" wrapText="1"/>
    </xf>
    <xf numFmtId="0" fontId="42" fillId="0" borderId="64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202" fontId="42" fillId="0" borderId="66" xfId="0" applyNumberFormat="1" applyFont="1" applyBorder="1" applyAlignment="1">
      <alignment horizontal="center" vertical="center" wrapText="1"/>
    </xf>
    <xf numFmtId="202" fontId="42" fillId="0" borderId="31" xfId="0" applyNumberFormat="1" applyFont="1" applyBorder="1" applyAlignment="1">
      <alignment horizontal="center" vertical="center" wrapText="1"/>
    </xf>
    <xf numFmtId="202" fontId="42" fillId="0" borderId="67" xfId="0" applyNumberFormat="1" applyFont="1" applyBorder="1" applyAlignment="1">
      <alignment horizontal="center" vertical="center" wrapText="1"/>
    </xf>
    <xf numFmtId="0" fontId="42" fillId="0" borderId="68" xfId="0" applyFont="1" applyBorder="1" applyAlignment="1">
      <alignment horizontal="justify" vertical="center" wrapText="1"/>
    </xf>
    <xf numFmtId="0" fontId="42" fillId="0" borderId="46" xfId="0" applyFont="1" applyBorder="1" applyAlignment="1">
      <alignment horizontal="justify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68" xfId="0" applyFont="1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1285875</xdr:colOff>
      <xdr:row>1</xdr:row>
      <xdr:rowOff>66675</xdr:rowOff>
    </xdr:from>
    <xdr:to>
      <xdr:col>18</xdr:col>
      <xdr:colOff>571500</xdr:colOff>
      <xdr:row>4</xdr:row>
      <xdr:rowOff>28575</xdr:rowOff>
    </xdr:to>
    <xdr:pic>
      <xdr:nvPicPr>
        <xdr:cNvPr id="1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97450" y="247650"/>
          <a:ext cx="3009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552450</xdr:colOff>
      <xdr:row>0</xdr:row>
      <xdr:rowOff>66675</xdr:rowOff>
    </xdr:from>
    <xdr:to>
      <xdr:col>7</xdr:col>
      <xdr:colOff>800100</xdr:colOff>
      <xdr:row>5</xdr:row>
      <xdr:rowOff>9525</xdr:rowOff>
    </xdr:to>
    <xdr:pic>
      <xdr:nvPicPr>
        <xdr:cNvPr id="2" name="Imagen 2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66675"/>
          <a:ext cx="1143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sfarizac\Documents\Alcald&#237;a\Plan%20Indicativo\2012%20-%202015\Plan%20Indicativo%202012%20-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ENSIÓN 1"/>
      <sheetName val="DIMENSIÓN 2"/>
      <sheetName val="DIMENSIÓN 3"/>
      <sheetName val="DIMENSIÓN 4"/>
      <sheetName val="RESUMEN"/>
    </sheetNames>
    <sheetDataSet>
      <sheetData sheetId="1">
        <row r="51">
          <cell r="Y51">
            <v>0</v>
          </cell>
        </row>
      </sheetData>
      <sheetData sheetId="2">
        <row r="11">
          <cell r="Y11">
            <v>1</v>
          </cell>
        </row>
        <row r="12">
          <cell r="Y12">
            <v>550</v>
          </cell>
        </row>
        <row r="13">
          <cell r="Y13">
            <v>500</v>
          </cell>
        </row>
        <row r="14">
          <cell r="Y14">
            <v>1</v>
          </cell>
        </row>
        <row r="15">
          <cell r="Y15">
            <v>10000</v>
          </cell>
        </row>
        <row r="16">
          <cell r="Y16">
            <v>17500</v>
          </cell>
        </row>
        <row r="17">
          <cell r="Y17">
            <v>100</v>
          </cell>
        </row>
        <row r="22">
          <cell r="Y22">
            <v>4000</v>
          </cell>
        </row>
        <row r="23">
          <cell r="Y23">
            <v>0.34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4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2.375" style="0" customWidth="1"/>
    <col min="2" max="2" width="14.375" style="0" customWidth="1"/>
    <col min="3" max="4" width="15.375" style="0" customWidth="1"/>
    <col min="5" max="5" width="18.25390625" style="0" customWidth="1"/>
    <col min="7" max="7" width="11.75390625" style="0" customWidth="1"/>
    <col min="8" max="8" width="36.25390625" style="0" customWidth="1"/>
    <col min="9" max="10" width="9.625" style="0" customWidth="1"/>
    <col min="11" max="11" width="9.625" style="0" hidden="1" customWidth="1"/>
    <col min="13" max="13" width="13.125" style="0" customWidth="1"/>
    <col min="14" max="16" width="23.625" style="0" customWidth="1"/>
    <col min="17" max="18" width="12.625" style="0" customWidth="1"/>
    <col min="19" max="19" width="42.625" style="0" customWidth="1"/>
    <col min="21" max="21" width="11.625" style="0" customWidth="1"/>
  </cols>
  <sheetData>
    <row r="2" spans="2:21" ht="18.75" customHeight="1">
      <c r="B2" s="144" t="s">
        <v>25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2:21" ht="18.75" customHeight="1">
      <c r="B3" s="144" t="s">
        <v>26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</row>
    <row r="4" spans="2:21" ht="18.75" customHeight="1">
      <c r="B4" s="144" t="s">
        <v>51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</row>
    <row r="6" ht="15" thickBot="1"/>
    <row r="7" spans="2:21" ht="15.75" thickBot="1">
      <c r="B7" s="3" t="s">
        <v>2</v>
      </c>
      <c r="C7" s="4" t="s">
        <v>16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2:21" ht="15.75" thickBot="1">
      <c r="B8" s="6">
        <v>2015</v>
      </c>
      <c r="C8" s="8">
        <v>42369</v>
      </c>
      <c r="D8" s="7"/>
      <c r="E8" s="145" t="s">
        <v>3</v>
      </c>
      <c r="F8" s="146"/>
      <c r="G8" s="146"/>
      <c r="H8" s="146"/>
      <c r="I8" s="146"/>
      <c r="J8" s="147"/>
      <c r="K8" s="5"/>
      <c r="L8" s="1"/>
      <c r="M8" s="1"/>
      <c r="N8" s="1"/>
      <c r="O8" s="1"/>
      <c r="P8" s="1"/>
      <c r="Q8" s="1"/>
      <c r="R8" s="1"/>
      <c r="S8" s="2"/>
      <c r="T8" s="2"/>
      <c r="U8" s="2"/>
    </row>
    <row r="9" spans="2:21" ht="15" customHeight="1">
      <c r="B9" s="118" t="s">
        <v>23</v>
      </c>
      <c r="C9" s="148" t="s">
        <v>24</v>
      </c>
      <c r="D9" s="118" t="s">
        <v>0</v>
      </c>
      <c r="E9" s="121" t="s">
        <v>22</v>
      </c>
      <c r="F9" s="134" t="s">
        <v>4</v>
      </c>
      <c r="G9" s="134"/>
      <c r="H9" s="134" t="s">
        <v>5</v>
      </c>
      <c r="I9" s="134"/>
      <c r="J9" s="122"/>
      <c r="K9" s="60"/>
      <c r="L9" s="121" t="s">
        <v>6</v>
      </c>
      <c r="M9" s="122"/>
      <c r="N9" s="125" t="s">
        <v>15</v>
      </c>
      <c r="O9" s="126"/>
      <c r="P9" s="127"/>
      <c r="Q9" s="127"/>
      <c r="R9" s="128"/>
      <c r="S9" s="133" t="s">
        <v>7</v>
      </c>
      <c r="T9" s="134"/>
      <c r="U9" s="122"/>
    </row>
    <row r="10" spans="2:21" ht="15" customHeight="1">
      <c r="B10" s="119"/>
      <c r="C10" s="149"/>
      <c r="D10" s="119"/>
      <c r="E10" s="123"/>
      <c r="F10" s="136"/>
      <c r="G10" s="136"/>
      <c r="H10" s="136"/>
      <c r="I10" s="136"/>
      <c r="J10" s="124"/>
      <c r="K10" s="61"/>
      <c r="L10" s="123"/>
      <c r="M10" s="124"/>
      <c r="N10" s="129"/>
      <c r="O10" s="130"/>
      <c r="P10" s="131"/>
      <c r="Q10" s="131"/>
      <c r="R10" s="132"/>
      <c r="S10" s="135"/>
      <c r="T10" s="136"/>
      <c r="U10" s="124"/>
    </row>
    <row r="11" spans="2:21" ht="15" customHeight="1">
      <c r="B11" s="119"/>
      <c r="C11" s="149"/>
      <c r="D11" s="119"/>
      <c r="E11" s="123"/>
      <c r="F11" s="136"/>
      <c r="G11" s="136"/>
      <c r="H11" s="136" t="s">
        <v>8</v>
      </c>
      <c r="I11" s="138" t="s">
        <v>1</v>
      </c>
      <c r="J11" s="152" t="s">
        <v>9</v>
      </c>
      <c r="K11" s="62"/>
      <c r="L11" s="140" t="s">
        <v>10</v>
      </c>
      <c r="M11" s="142" t="s">
        <v>11</v>
      </c>
      <c r="N11" s="129"/>
      <c r="O11" s="130"/>
      <c r="P11" s="131"/>
      <c r="Q11" s="131"/>
      <c r="R11" s="132"/>
      <c r="S11" s="135"/>
      <c r="T11" s="136"/>
      <c r="U11" s="124"/>
    </row>
    <row r="12" spans="2:21" ht="37.5" customHeight="1" thickBot="1">
      <c r="B12" s="120"/>
      <c r="C12" s="150"/>
      <c r="D12" s="120"/>
      <c r="E12" s="151"/>
      <c r="F12" s="9" t="s">
        <v>12</v>
      </c>
      <c r="G12" s="9" t="s">
        <v>13</v>
      </c>
      <c r="H12" s="137"/>
      <c r="I12" s="139"/>
      <c r="J12" s="153"/>
      <c r="K12" s="63"/>
      <c r="L12" s="141"/>
      <c r="M12" s="143"/>
      <c r="N12" s="10" t="s">
        <v>19</v>
      </c>
      <c r="O12" s="11" t="s">
        <v>20</v>
      </c>
      <c r="P12" s="12" t="s">
        <v>21</v>
      </c>
      <c r="Q12" s="12" t="s">
        <v>17</v>
      </c>
      <c r="R12" s="13" t="s">
        <v>18</v>
      </c>
      <c r="S12" s="14" t="s">
        <v>14</v>
      </c>
      <c r="T12" s="9" t="s">
        <v>12</v>
      </c>
      <c r="U12" s="15" t="s">
        <v>13</v>
      </c>
    </row>
    <row r="13" spans="2:21" ht="93" customHeight="1" thickBot="1">
      <c r="B13" s="41" t="s">
        <v>40</v>
      </c>
      <c r="C13" s="41" t="s">
        <v>39</v>
      </c>
      <c r="D13" s="42" t="s">
        <v>38</v>
      </c>
      <c r="E13" s="43" t="s">
        <v>37</v>
      </c>
      <c r="F13" s="87">
        <v>42005</v>
      </c>
      <c r="G13" s="87">
        <v>42369</v>
      </c>
      <c r="H13" s="44" t="s">
        <v>27</v>
      </c>
      <c r="I13" s="45">
        <f>+'[1]DIMENSIÓN 2'!Y51</f>
        <v>0</v>
      </c>
      <c r="J13" s="46">
        <v>0</v>
      </c>
      <c r="K13" s="64" t="e">
        <f>+J13/I13</f>
        <v>#DIV/0!</v>
      </c>
      <c r="L13" s="74">
        <f>DAYS360(F13,$C$8)/DAYS360(F13,G13)</f>
        <v>1</v>
      </c>
      <c r="M13" s="70" t="str">
        <f>IF(I13=0," -",IF(K13&gt;100%,100%,K13))</f>
        <v> -</v>
      </c>
      <c r="N13" s="47">
        <v>0</v>
      </c>
      <c r="O13" s="45">
        <v>0</v>
      </c>
      <c r="P13" s="45">
        <v>0</v>
      </c>
      <c r="Q13" s="48" t="str">
        <f>IF(N13=0," -",O13/N13)</f>
        <v> -</v>
      </c>
      <c r="R13" s="49" t="str">
        <f>IF(P13=0," -",IF(O13=0,100%,P13/O13))</f>
        <v> -</v>
      </c>
      <c r="S13" s="57" t="s">
        <v>50</v>
      </c>
      <c r="T13" s="58">
        <v>42005</v>
      </c>
      <c r="U13" s="59">
        <v>42369</v>
      </c>
    </row>
    <row r="14" spans="2:21" ht="11.25" customHeight="1" thickBot="1">
      <c r="B14" s="36"/>
      <c r="C14" s="37"/>
      <c r="D14" s="37"/>
      <c r="E14" s="79"/>
      <c r="F14" s="80"/>
      <c r="G14" s="80"/>
      <c r="H14" s="81"/>
      <c r="I14" s="82"/>
      <c r="J14" s="82"/>
      <c r="K14" s="65"/>
      <c r="L14" s="83"/>
      <c r="M14" s="83"/>
      <c r="N14" s="82"/>
      <c r="O14" s="82"/>
      <c r="P14" s="82"/>
      <c r="Q14" s="83"/>
      <c r="R14" s="83"/>
      <c r="S14" s="39"/>
      <c r="T14" s="38"/>
      <c r="U14" s="40"/>
    </row>
    <row r="15" spans="2:21" ht="66.75" customHeight="1">
      <c r="B15" s="107" t="s">
        <v>45</v>
      </c>
      <c r="C15" s="107" t="s">
        <v>44</v>
      </c>
      <c r="D15" s="110" t="s">
        <v>43</v>
      </c>
      <c r="E15" s="103" t="s">
        <v>41</v>
      </c>
      <c r="F15" s="50">
        <v>42005</v>
      </c>
      <c r="G15" s="50">
        <v>42369</v>
      </c>
      <c r="H15" s="17" t="s">
        <v>28</v>
      </c>
      <c r="I15" s="51">
        <f>+'[1]DIMENSIÓN 3'!Y11</f>
        <v>1</v>
      </c>
      <c r="J15" s="52">
        <v>1</v>
      </c>
      <c r="K15" s="66">
        <f>+J15/I15</f>
        <v>1</v>
      </c>
      <c r="L15" s="75">
        <f>DAYS360(F15,$C$8)/DAYS360(F15,G15)</f>
        <v>1</v>
      </c>
      <c r="M15" s="85">
        <f>IF(I15=0," -",IF(K15&gt;100%,100%,K15))</f>
        <v>1</v>
      </c>
      <c r="N15" s="53">
        <v>0</v>
      </c>
      <c r="O15" s="51">
        <v>0</v>
      </c>
      <c r="P15" s="51">
        <v>0</v>
      </c>
      <c r="Q15" s="54" t="str">
        <f>IF(N15=0," -",O15/N15)</f>
        <v> -</v>
      </c>
      <c r="R15" s="55" t="str">
        <f>IF(P15=0," -",IF(O15=0,100%,P15/O15))</f>
        <v> -</v>
      </c>
      <c r="S15" s="96" t="s">
        <v>47</v>
      </c>
      <c r="T15" s="98">
        <v>42005</v>
      </c>
      <c r="U15" s="91">
        <v>42369</v>
      </c>
    </row>
    <row r="16" spans="2:21" ht="41.25" customHeight="1">
      <c r="B16" s="108"/>
      <c r="C16" s="108"/>
      <c r="D16" s="111"/>
      <c r="E16" s="104"/>
      <c r="F16" s="21">
        <v>42005</v>
      </c>
      <c r="G16" s="21">
        <v>42369</v>
      </c>
      <c r="H16" s="18" t="s">
        <v>29</v>
      </c>
      <c r="I16" s="19">
        <f>+'[1]DIMENSIÓN 3'!Y12</f>
        <v>550</v>
      </c>
      <c r="J16" s="28">
        <v>0</v>
      </c>
      <c r="K16" s="67">
        <f>+J16/I16</f>
        <v>0</v>
      </c>
      <c r="L16" s="76">
        <f>DAYS360(F16,$C$8)/DAYS360(F16,G16)</f>
        <v>1</v>
      </c>
      <c r="M16" s="86">
        <f>IF(I16=0," -",IF(K16&gt;100%,100%,K16))</f>
        <v>0</v>
      </c>
      <c r="N16" s="22">
        <v>0</v>
      </c>
      <c r="O16" s="19">
        <v>0</v>
      </c>
      <c r="P16" s="19">
        <v>0</v>
      </c>
      <c r="Q16" s="20" t="str">
        <f>IF(N16=0," -",O16/N16)</f>
        <v> -</v>
      </c>
      <c r="R16" s="23" t="str">
        <f>IF(P16=0," -",IF(O16=0,100%,P16/O16))</f>
        <v> -</v>
      </c>
      <c r="S16" s="97"/>
      <c r="T16" s="99"/>
      <c r="U16" s="100"/>
    </row>
    <row r="17" spans="2:21" ht="42" customHeight="1">
      <c r="B17" s="108"/>
      <c r="C17" s="108"/>
      <c r="D17" s="111"/>
      <c r="E17" s="104"/>
      <c r="F17" s="21">
        <v>42005</v>
      </c>
      <c r="G17" s="21">
        <v>42369</v>
      </c>
      <c r="H17" s="18" t="s">
        <v>30</v>
      </c>
      <c r="I17" s="19">
        <f>+'[1]DIMENSIÓN 3'!Y13</f>
        <v>500</v>
      </c>
      <c r="J17" s="28">
        <v>0</v>
      </c>
      <c r="K17" s="67">
        <f aca="true" t="shared" si="0" ref="K17:K23">+J17/I17</f>
        <v>0</v>
      </c>
      <c r="L17" s="76">
        <f aca="true" t="shared" si="1" ref="L17:L23">DAYS360(F17,$C$8)/DAYS360(F17,G17)</f>
        <v>1</v>
      </c>
      <c r="M17" s="86">
        <f aca="true" t="shared" si="2" ref="M17:M23">IF(I17=0," -",IF(K17&gt;100%,100%,K17))</f>
        <v>0</v>
      </c>
      <c r="N17" s="22">
        <v>0</v>
      </c>
      <c r="O17" s="19">
        <v>0</v>
      </c>
      <c r="P17" s="19">
        <v>0</v>
      </c>
      <c r="Q17" s="20" t="str">
        <f aca="true" t="shared" si="3" ref="Q17:Q24">IF(N17=0," -",O17/N17)</f>
        <v> -</v>
      </c>
      <c r="R17" s="23" t="str">
        <f aca="true" t="shared" si="4" ref="R17:R24">IF(P17=0," -",IF(O17=0,100%,P17/O17))</f>
        <v> -</v>
      </c>
      <c r="S17" s="93" t="s">
        <v>48</v>
      </c>
      <c r="T17" s="113">
        <v>42005</v>
      </c>
      <c r="U17" s="101">
        <v>42369</v>
      </c>
    </row>
    <row r="18" spans="2:21" ht="29.25" customHeight="1">
      <c r="B18" s="108"/>
      <c r="C18" s="108"/>
      <c r="D18" s="111"/>
      <c r="E18" s="104"/>
      <c r="F18" s="21">
        <v>42005</v>
      </c>
      <c r="G18" s="21">
        <v>42369</v>
      </c>
      <c r="H18" s="18" t="s">
        <v>31</v>
      </c>
      <c r="I18" s="19">
        <f>+'[1]DIMENSIÓN 3'!Y14</f>
        <v>1</v>
      </c>
      <c r="J18" s="28">
        <v>0</v>
      </c>
      <c r="K18" s="67">
        <f t="shared" si="0"/>
        <v>0</v>
      </c>
      <c r="L18" s="76">
        <f t="shared" si="1"/>
        <v>1</v>
      </c>
      <c r="M18" s="86">
        <f t="shared" si="2"/>
        <v>0</v>
      </c>
      <c r="N18" s="22">
        <v>0</v>
      </c>
      <c r="O18" s="19">
        <v>0</v>
      </c>
      <c r="P18" s="19">
        <v>0</v>
      </c>
      <c r="Q18" s="20" t="str">
        <f t="shared" si="3"/>
        <v> -</v>
      </c>
      <c r="R18" s="23" t="str">
        <f t="shared" si="4"/>
        <v> -</v>
      </c>
      <c r="S18" s="97"/>
      <c r="T18" s="99"/>
      <c r="U18" s="100"/>
    </row>
    <row r="19" spans="2:21" ht="29.25" customHeight="1">
      <c r="B19" s="108"/>
      <c r="C19" s="108"/>
      <c r="D19" s="111"/>
      <c r="E19" s="104"/>
      <c r="F19" s="21">
        <v>42005</v>
      </c>
      <c r="G19" s="21">
        <v>42369</v>
      </c>
      <c r="H19" s="18" t="s">
        <v>32</v>
      </c>
      <c r="I19" s="19">
        <f>+'[1]DIMENSIÓN 3'!Y15</f>
        <v>10000</v>
      </c>
      <c r="J19" s="28">
        <v>36370</v>
      </c>
      <c r="K19" s="67">
        <f t="shared" si="0"/>
        <v>3.637</v>
      </c>
      <c r="L19" s="76">
        <f t="shared" si="1"/>
        <v>1</v>
      </c>
      <c r="M19" s="86">
        <f t="shared" si="2"/>
        <v>1</v>
      </c>
      <c r="N19" s="22">
        <v>295000</v>
      </c>
      <c r="O19" s="19">
        <v>219650</v>
      </c>
      <c r="P19" s="19">
        <v>0</v>
      </c>
      <c r="Q19" s="20">
        <f t="shared" si="3"/>
        <v>0.7445762711864407</v>
      </c>
      <c r="R19" s="23" t="str">
        <f t="shared" si="4"/>
        <v> -</v>
      </c>
      <c r="S19" s="93" t="s">
        <v>46</v>
      </c>
      <c r="T19" s="113">
        <v>42005</v>
      </c>
      <c r="U19" s="101">
        <v>42369</v>
      </c>
    </row>
    <row r="20" spans="2:21" ht="29.25" customHeight="1">
      <c r="B20" s="108"/>
      <c r="C20" s="108"/>
      <c r="D20" s="111"/>
      <c r="E20" s="104"/>
      <c r="F20" s="21">
        <v>42005</v>
      </c>
      <c r="G20" s="21">
        <v>42369</v>
      </c>
      <c r="H20" s="18" t="s">
        <v>33</v>
      </c>
      <c r="I20" s="19">
        <f>+'[1]DIMENSIÓN 3'!Y16</f>
        <v>17500</v>
      </c>
      <c r="J20" s="28">
        <v>44943</v>
      </c>
      <c r="K20" s="67">
        <f t="shared" si="0"/>
        <v>2.5681714285714285</v>
      </c>
      <c r="L20" s="76">
        <f t="shared" si="1"/>
        <v>1</v>
      </c>
      <c r="M20" s="86">
        <f t="shared" si="2"/>
        <v>1</v>
      </c>
      <c r="N20" s="22">
        <v>295000</v>
      </c>
      <c r="O20" s="19">
        <v>219650</v>
      </c>
      <c r="P20" s="19">
        <v>0</v>
      </c>
      <c r="Q20" s="20">
        <f t="shared" si="3"/>
        <v>0.7445762711864407</v>
      </c>
      <c r="R20" s="23" t="str">
        <f t="shared" si="4"/>
        <v> -</v>
      </c>
      <c r="S20" s="94"/>
      <c r="T20" s="114"/>
      <c r="U20" s="102"/>
    </row>
    <row r="21" spans="2:21" ht="29.25" customHeight="1" thickBot="1">
      <c r="B21" s="108"/>
      <c r="C21" s="108"/>
      <c r="D21" s="111"/>
      <c r="E21" s="105"/>
      <c r="F21" s="29">
        <v>42005</v>
      </c>
      <c r="G21" s="29">
        <v>42369</v>
      </c>
      <c r="H21" s="16" t="s">
        <v>34</v>
      </c>
      <c r="I21" s="25">
        <f>+'[1]DIMENSIÓN 3'!Y17</f>
        <v>100</v>
      </c>
      <c r="J21" s="56">
        <v>70</v>
      </c>
      <c r="K21" s="78">
        <f t="shared" si="0"/>
        <v>0.7</v>
      </c>
      <c r="L21" s="77">
        <f t="shared" si="1"/>
        <v>1</v>
      </c>
      <c r="M21" s="27">
        <f t="shared" si="2"/>
        <v>0.7</v>
      </c>
      <c r="N21" s="24"/>
      <c r="O21" s="25"/>
      <c r="P21" s="25">
        <v>0</v>
      </c>
      <c r="Q21" s="26" t="str">
        <f t="shared" si="3"/>
        <v> -</v>
      </c>
      <c r="R21" s="27" t="str">
        <f t="shared" si="4"/>
        <v> -</v>
      </c>
      <c r="S21" s="95"/>
      <c r="T21" s="115"/>
      <c r="U21" s="92"/>
    </row>
    <row r="22" spans="2:21" ht="29.25" customHeight="1">
      <c r="B22" s="108"/>
      <c r="C22" s="108"/>
      <c r="D22" s="111"/>
      <c r="E22" s="106" t="s">
        <v>42</v>
      </c>
      <c r="F22" s="88">
        <v>42005</v>
      </c>
      <c r="G22" s="88">
        <v>42369</v>
      </c>
      <c r="H22" s="30" t="s">
        <v>35</v>
      </c>
      <c r="I22" s="31">
        <f>+'[1]DIMENSIÓN 3'!Y22</f>
        <v>4000</v>
      </c>
      <c r="J22" s="32">
        <v>0</v>
      </c>
      <c r="K22" s="69">
        <f t="shared" si="0"/>
        <v>0</v>
      </c>
      <c r="L22" s="84">
        <f t="shared" si="1"/>
        <v>1</v>
      </c>
      <c r="M22" s="89">
        <f t="shared" si="2"/>
        <v>0</v>
      </c>
      <c r="N22" s="33">
        <v>0</v>
      </c>
      <c r="O22" s="31">
        <v>0</v>
      </c>
      <c r="P22" s="31">
        <v>0</v>
      </c>
      <c r="Q22" s="34" t="str">
        <f t="shared" si="3"/>
        <v> -</v>
      </c>
      <c r="R22" s="35" t="str">
        <f t="shared" si="4"/>
        <v> -</v>
      </c>
      <c r="S22" s="116" t="s">
        <v>49</v>
      </c>
      <c r="T22" s="98">
        <v>42005</v>
      </c>
      <c r="U22" s="91">
        <v>42369</v>
      </c>
    </row>
    <row r="23" spans="2:21" ht="29.25" customHeight="1" thickBot="1">
      <c r="B23" s="109"/>
      <c r="C23" s="109"/>
      <c r="D23" s="112"/>
      <c r="E23" s="105"/>
      <c r="F23" s="29">
        <v>42005</v>
      </c>
      <c r="G23" s="29">
        <v>42369</v>
      </c>
      <c r="H23" s="16" t="s">
        <v>36</v>
      </c>
      <c r="I23" s="26">
        <f>+'[1]DIMENSIÓN 3'!Y23</f>
        <v>0.34</v>
      </c>
      <c r="J23" s="27">
        <v>0</v>
      </c>
      <c r="K23" s="68">
        <f t="shared" si="0"/>
        <v>0</v>
      </c>
      <c r="L23" s="77">
        <f t="shared" si="1"/>
        <v>1</v>
      </c>
      <c r="M23" s="86">
        <f t="shared" si="2"/>
        <v>0</v>
      </c>
      <c r="N23" s="24">
        <v>0</v>
      </c>
      <c r="O23" s="25">
        <v>0</v>
      </c>
      <c r="P23" s="25">
        <v>0</v>
      </c>
      <c r="Q23" s="20" t="str">
        <f t="shared" si="3"/>
        <v> -</v>
      </c>
      <c r="R23" s="23" t="str">
        <f t="shared" si="4"/>
        <v> -</v>
      </c>
      <c r="S23" s="117"/>
      <c r="T23" s="115"/>
      <c r="U23" s="92"/>
    </row>
    <row r="24" spans="12:18" ht="16.5" thickBot="1">
      <c r="L24" s="71">
        <f>+AVERAGE(L13,L15:L23)</f>
        <v>1</v>
      </c>
      <c r="M24" s="72">
        <f>+AVERAGE(M13,M15:M23)</f>
        <v>0.41111111111111115</v>
      </c>
      <c r="N24" s="73">
        <f>+SUM(N13,N15:N23)</f>
        <v>590000</v>
      </c>
      <c r="O24" s="73">
        <f>+SUM(O13,O15:O23)</f>
        <v>439300</v>
      </c>
      <c r="P24" s="73">
        <f>+SUM(P13,P15:P23)</f>
        <v>0</v>
      </c>
      <c r="Q24" s="90">
        <f t="shared" si="3"/>
        <v>0.7445762711864407</v>
      </c>
      <c r="R24" s="72" t="str">
        <f t="shared" si="4"/>
        <v> -</v>
      </c>
    </row>
  </sheetData>
  <sheetProtection/>
  <mergeCells count="35">
    <mergeCell ref="U22:U23"/>
    <mergeCell ref="U15:U16"/>
    <mergeCell ref="S17:S18"/>
    <mergeCell ref="T17:T18"/>
    <mergeCell ref="U17:U18"/>
    <mergeCell ref="S19:S21"/>
    <mergeCell ref="T19:T21"/>
    <mergeCell ref="U19:U21"/>
    <mergeCell ref="B15:B23"/>
    <mergeCell ref="C15:C23"/>
    <mergeCell ref="D15:D23"/>
    <mergeCell ref="E15:E21"/>
    <mergeCell ref="S15:S16"/>
    <mergeCell ref="T15:T16"/>
    <mergeCell ref="E22:E23"/>
    <mergeCell ref="S22:S23"/>
    <mergeCell ref="T22:T23"/>
    <mergeCell ref="L9:M10"/>
    <mergeCell ref="N9:R11"/>
    <mergeCell ref="S9:U11"/>
    <mergeCell ref="H11:H12"/>
    <mergeCell ref="I11:I12"/>
    <mergeCell ref="J11:J12"/>
    <mergeCell ref="L11:L12"/>
    <mergeCell ref="M11:M12"/>
    <mergeCell ref="B2:U2"/>
    <mergeCell ref="B3:U3"/>
    <mergeCell ref="B4:U4"/>
    <mergeCell ref="E8:J8"/>
    <mergeCell ref="B9:B12"/>
    <mergeCell ref="C9:C12"/>
    <mergeCell ref="D9:D12"/>
    <mergeCell ref="E9:E12"/>
    <mergeCell ref="F9:G11"/>
    <mergeCell ref="H9:J10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MONICA</cp:lastModifiedBy>
  <cp:lastPrinted>2010-09-21T16:46:22Z</cp:lastPrinted>
  <dcterms:created xsi:type="dcterms:W3CDTF">2008-07-08T21:30:46Z</dcterms:created>
  <dcterms:modified xsi:type="dcterms:W3CDTF">2022-10-04T22:37:02Z</dcterms:modified>
  <cp:category/>
  <cp:version/>
  <cp:contentType/>
  <cp:contentStatus/>
</cp:coreProperties>
</file>