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robayo\Desktop\PLANES DE ACCIÓN 2017\"/>
    </mc:Choice>
  </mc:AlternateContent>
  <bookViews>
    <workbookView xWindow="0" yWindow="0" windowWidth="38400" windowHeight="22500"/>
  </bookViews>
  <sheets>
    <sheet name="2017" sheetId="8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8" l="1"/>
  <c r="N12" i="8"/>
  <c r="L14" i="8"/>
  <c r="N14" i="8"/>
  <c r="L16" i="8"/>
  <c r="N16" i="8"/>
  <c r="L18" i="8"/>
  <c r="N18" i="8"/>
  <c r="L19" i="8"/>
  <c r="N19" i="8"/>
  <c r="L20" i="8"/>
  <c r="N20" i="8"/>
  <c r="L21" i="8"/>
  <c r="N21" i="8"/>
  <c r="L22" i="8"/>
  <c r="N22" i="8"/>
  <c r="L23" i="8"/>
  <c r="N23" i="8"/>
  <c r="L24" i="8"/>
  <c r="N24" i="8"/>
  <c r="L25" i="8"/>
  <c r="N25" i="8"/>
  <c r="L26" i="8"/>
  <c r="N26" i="8"/>
  <c r="L27" i="8"/>
  <c r="N27" i="8"/>
  <c r="L28" i="8"/>
  <c r="N28" i="8"/>
  <c r="L29" i="8"/>
  <c r="N29" i="8"/>
  <c r="L30" i="8"/>
  <c r="N30" i="8"/>
  <c r="L31" i="8"/>
  <c r="N31" i="8"/>
  <c r="L32" i="8"/>
  <c r="N32" i="8"/>
  <c r="L33" i="8"/>
  <c r="N33" i="8"/>
  <c r="N34" i="8"/>
  <c r="L35" i="8"/>
  <c r="N35" i="8"/>
  <c r="L36" i="8"/>
  <c r="N36" i="8"/>
  <c r="L37" i="8"/>
  <c r="N37" i="8"/>
  <c r="L38" i="8"/>
  <c r="N38" i="8"/>
  <c r="L39" i="8"/>
  <c r="N39" i="8"/>
  <c r="L40" i="8"/>
  <c r="N40" i="8"/>
  <c r="L41" i="8"/>
  <c r="N41" i="8"/>
  <c r="L42" i="8"/>
  <c r="N42" i="8"/>
  <c r="L43" i="8"/>
  <c r="N43" i="8"/>
  <c r="L44" i="8"/>
  <c r="N44" i="8"/>
  <c r="N45" i="8"/>
  <c r="L46" i="8"/>
  <c r="N46" i="8"/>
  <c r="L47" i="8"/>
  <c r="N47" i="8"/>
  <c r="L48" i="8"/>
  <c r="N48" i="8"/>
  <c r="L49" i="8"/>
  <c r="N49" i="8"/>
  <c r="L50" i="8"/>
  <c r="N50" i="8"/>
  <c r="L51" i="8"/>
  <c r="N51" i="8"/>
  <c r="L52" i="8"/>
  <c r="N52" i="8"/>
  <c r="L53" i="8"/>
  <c r="N53" i="8"/>
  <c r="L54" i="8"/>
  <c r="N54" i="8"/>
  <c r="L55" i="8"/>
  <c r="N55" i="8"/>
  <c r="L56" i="8"/>
  <c r="N56" i="8"/>
  <c r="L57" i="8"/>
  <c r="N57" i="8"/>
  <c r="L58" i="8"/>
  <c r="N58" i="8"/>
  <c r="L59" i="8"/>
  <c r="N59" i="8"/>
  <c r="L60" i="8"/>
  <c r="N60" i="8"/>
  <c r="L61" i="8"/>
  <c r="N61" i="8"/>
  <c r="L62" i="8"/>
  <c r="N62" i="8"/>
  <c r="L63" i="8"/>
  <c r="N63" i="8"/>
  <c r="L64" i="8"/>
  <c r="N64" i="8"/>
  <c r="L65" i="8"/>
  <c r="N65" i="8"/>
  <c r="L66" i="8"/>
  <c r="N66" i="8"/>
  <c r="L67" i="8"/>
  <c r="N67" i="8"/>
  <c r="L68" i="8"/>
  <c r="N68" i="8"/>
  <c r="N69" i="8"/>
  <c r="M12" i="8"/>
  <c r="M14" i="8"/>
  <c r="M16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R69" i="8"/>
  <c r="Q69" i="8"/>
  <c r="T69" i="8"/>
  <c r="P69" i="8"/>
  <c r="S69" i="8"/>
  <c r="I27" i="8"/>
  <c r="I20" i="8"/>
  <c r="I21" i="8"/>
  <c r="I25" i="8"/>
  <c r="I26" i="8"/>
  <c r="I28" i="8"/>
  <c r="I29" i="8"/>
  <c r="I31" i="8"/>
  <c r="I33" i="8"/>
  <c r="I34" i="8"/>
  <c r="I36" i="8"/>
  <c r="I37" i="8"/>
  <c r="I45" i="8"/>
  <c r="I47" i="8"/>
  <c r="I51" i="8"/>
  <c r="I56" i="8"/>
  <c r="I58" i="8"/>
  <c r="I59" i="8"/>
  <c r="I60" i="8"/>
  <c r="I61" i="8"/>
  <c r="I63" i="8"/>
  <c r="I64" i="8"/>
  <c r="I68" i="8"/>
  <c r="I67" i="8"/>
  <c r="I66" i="8"/>
  <c r="I65" i="8"/>
  <c r="I62" i="8"/>
  <c r="I57" i="8"/>
  <c r="I55" i="8"/>
  <c r="I54" i="8"/>
  <c r="I53" i="8"/>
  <c r="I52" i="8"/>
  <c r="I50" i="8"/>
  <c r="I49" i="8"/>
  <c r="I48" i="8"/>
  <c r="I46" i="8"/>
  <c r="I44" i="8"/>
  <c r="I43" i="8"/>
  <c r="I42" i="8"/>
  <c r="I41" i="8"/>
  <c r="I40" i="8"/>
  <c r="I39" i="8"/>
  <c r="I38" i="8"/>
  <c r="I35" i="8"/>
  <c r="I32" i="8"/>
  <c r="I30" i="8"/>
  <c r="I24" i="8"/>
  <c r="I23" i="8"/>
  <c r="I22" i="8"/>
  <c r="I19" i="8"/>
  <c r="I18" i="8"/>
  <c r="I16" i="8"/>
  <c r="I14" i="8"/>
  <c r="I12" i="8"/>
  <c r="T68" i="8"/>
  <c r="S68" i="8"/>
  <c r="T67" i="8"/>
  <c r="S67" i="8"/>
  <c r="T66" i="8"/>
  <c r="S66" i="8"/>
  <c r="T65" i="8"/>
  <c r="S65" i="8"/>
  <c r="T64" i="8"/>
  <c r="S64" i="8"/>
  <c r="T63" i="8"/>
  <c r="S63" i="8"/>
  <c r="T62" i="8"/>
  <c r="S62" i="8"/>
  <c r="T61" i="8"/>
  <c r="S61" i="8"/>
  <c r="T60" i="8"/>
  <c r="S60" i="8"/>
  <c r="T59" i="8"/>
  <c r="S59" i="8"/>
  <c r="T58" i="8"/>
  <c r="S58" i="8"/>
  <c r="T57" i="8"/>
  <c r="S57" i="8"/>
  <c r="T56" i="8"/>
  <c r="S56" i="8"/>
  <c r="T55" i="8"/>
  <c r="S55" i="8"/>
  <c r="T54" i="8"/>
  <c r="S54" i="8"/>
  <c r="T53" i="8"/>
  <c r="S53" i="8"/>
  <c r="T52" i="8"/>
  <c r="S52" i="8"/>
  <c r="T51" i="8"/>
  <c r="S51" i="8"/>
  <c r="T50" i="8"/>
  <c r="S50" i="8"/>
  <c r="T49" i="8"/>
  <c r="S49" i="8"/>
  <c r="T48" i="8"/>
  <c r="S48" i="8"/>
  <c r="T47" i="8"/>
  <c r="S47" i="8"/>
  <c r="T46" i="8"/>
  <c r="S46" i="8"/>
  <c r="T45" i="8"/>
  <c r="S45" i="8"/>
  <c r="L45" i="8"/>
  <c r="T44" i="8"/>
  <c r="S44" i="8"/>
  <c r="T43" i="8"/>
  <c r="S43" i="8"/>
  <c r="T42" i="8"/>
  <c r="S42" i="8"/>
  <c r="T41" i="8"/>
  <c r="S41" i="8"/>
  <c r="T40" i="8"/>
  <c r="S40" i="8"/>
  <c r="T39" i="8"/>
  <c r="S39" i="8"/>
  <c r="T38" i="8"/>
  <c r="S38" i="8"/>
  <c r="T37" i="8"/>
  <c r="S37" i="8"/>
  <c r="T36" i="8"/>
  <c r="S36" i="8"/>
  <c r="T35" i="8"/>
  <c r="S35" i="8"/>
  <c r="T34" i="8"/>
  <c r="S34" i="8"/>
  <c r="L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8" i="8"/>
  <c r="S18" i="8"/>
  <c r="T16" i="8"/>
  <c r="S16" i="8"/>
  <c r="T14" i="8"/>
  <c r="S14" i="8"/>
  <c r="T12" i="8"/>
  <c r="S12" i="8"/>
</calcChain>
</file>

<file path=xl/sharedStrings.xml><?xml version="1.0" encoding="utf-8"?>
<sst xmlns="http://schemas.openxmlformats.org/spreadsheetml/2006/main" count="108" uniqueCount="103">
  <si>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</si>
  <si>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</si>
  <si>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</si>
  <si>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</si>
  <si>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</si>
  <si>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</si>
  <si>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</si>
  <si>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</si>
  <si>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</si>
  <si>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</si>
  <si>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</si>
  <si>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</si>
  <si>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</si>
  <si>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</si>
  <si>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</si>
  <si>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</si>
  <si>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</si>
  <si>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</si>
  <si>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</si>
  <si>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</si>
  <si>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</si>
  <si>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</si>
  <si>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</si>
  <si>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</si>
  <si>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</si>
  <si>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</si>
  <si>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</si>
  <si>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EDUCACIÓN</t>
  </si>
  <si>
    <t>Número de actividades o iniciativas realizadas para promover, visibilizar y empoderar el gobierno escolar en las instituciones educativas oficiales.</t>
  </si>
  <si>
    <t>Número de estrategias implementadas y mantenidas en las instituciones educativas para el uso de internet de manera segura y responsable.</t>
  </si>
  <si>
    <t>Número de cátedras de equidad de género dirigida a profesores y estudiantes implementadas y mantenidas en instituciones educativas públicas de primaria y bachillerato.</t>
  </si>
  <si>
    <t>Número de instituciones educativas mantenidas con accesos a servicios públicos básicos.</t>
  </si>
  <si>
    <t>Número de instituciones educativas mantenidas con dotación de material didáctico, equipos y/o mobiliario escolar.</t>
  </si>
  <si>
    <t>Número de talleres, laboratorios y/o aulas especializadas dotadas y/o repotenciadas para la educación básica y media.</t>
  </si>
  <si>
    <t>Número de equipos de cómputo entregados a docentes y/o alumnos de instituciones educativas oficiales.</t>
  </si>
  <si>
    <t>Número de instituciones educativas oficiales mantenidas y/o repotenciadas en su conectividad.</t>
  </si>
  <si>
    <t>Número de instituciones educativas mantenidas con planta de personal docente optimizada.</t>
  </si>
  <si>
    <t>Número de instituciones educativas mantenidas con planta de personal administrativa y de apoyo.</t>
  </si>
  <si>
    <t>Número de ambientes escolares para la atención a la primera infancia (transición) adecuados y/o dotados.</t>
  </si>
  <si>
    <t>Número de Centros de Desarrollo Infantil (Inicio feliz) construidos y/o dotados.</t>
  </si>
  <si>
    <t>Número de planes de infraestructura educativa implementados y mantenidos para la remodelación y/o construcción de instituciones educativas oficiales.</t>
  </si>
  <si>
    <t>Número de instituciones educativas viabilizadas y/o intervenidas cofinanciadas con el MEN con adecuaciones necesarias para la vinculación a la JORNADA ÚNICA.</t>
  </si>
  <si>
    <t>Número de instituciones educativas viabilizadas con dotaciones necesarias para la vinculación a la JORNADA ÚNICA.</t>
  </si>
  <si>
    <t>Porcentaje de ejecución y evaluación del plan de JORNADA ÚNICA de las instituciones educativas viabilizadas por el MEN garantizada.</t>
  </si>
  <si>
    <t>Número de cupos aumentados para la atención de la primera infancia (transición).</t>
  </si>
  <si>
    <t>Porcentaje de subsidios mantenidos para educación superior de los estudiantes que cumplen los requisitos para la continuidad.</t>
  </si>
  <si>
    <t>Número de nuevos subsidios otorgados y mantenidos para acceso a la educación superior del nivel técnico profesional, tecnológico y profesional.</t>
  </si>
  <si>
    <t>Número de cupos de transporte escolar ofrecidos a estudiantes del colegio Villas de San Ignacio.</t>
  </si>
  <si>
    <t>Porcentaje de cupos de transporte escolar mantenidos a estudiantes del sector rural que lo requieran.</t>
  </si>
  <si>
    <t>Número de estudiantes atendidos con modelos educativos flexibles.</t>
  </si>
  <si>
    <t>Número de instituciones educativas oficiales con caracterización realizada de la población en edad escolar para identificar discapacidades y talentos excepcionales.</t>
  </si>
  <si>
    <t>Porcentaje de población de estratos 1 y 2 con necesidades educativas especiales y/o discapacidad mantenida en las instituciones educativas oficiales.</t>
  </si>
  <si>
    <t>Número de estudiantes mantenidos con la prestación del servicio educativo por el sistema de contratación.</t>
  </si>
  <si>
    <t>Número de niñas y niños de estratos 1 y 2 mantenidos con complemento nutricional.</t>
  </si>
  <si>
    <t>Porcentaje de población en edad escolar pertenecientes a minorías étnicas mantenidas en instituciones educativas oficiales .</t>
  </si>
  <si>
    <t>Porcentaje de población en edad escolar víctima del conflicto interno mantenidas en instituciones educativas oficiales.</t>
  </si>
  <si>
    <t>Número de estrategias de erradicación del trabajo infantil implememtados y mantenidos en niñas y niños en edad escolar caracterizados.</t>
  </si>
  <si>
    <t>Porcentaje de niñas y niños vinculados a la JORNADA ÚNICA el servicio de alimentación.</t>
  </si>
  <si>
    <t>Número de estudios de cobertura educativa realizadas.</t>
  </si>
  <si>
    <t>Número de instituciones educativas oficiales con apoyo a los proyectos transversales (MEN-Municipio).</t>
  </si>
  <si>
    <t>Número de estímulos otorgados a los estudiantes de las instituciones oficiales.</t>
  </si>
  <si>
    <t>Porcentaje de estudiantes de los grados 10 y 11 que realizan las prácticas de la educación media técnica beneficiados con el pago del ARL en el cumplimiento del decreto 055 de 2015.</t>
  </si>
  <si>
    <t>Número de instituciones educativas oficiales de bajo logro con el programa de familias formadoras implementada y mantenida.</t>
  </si>
  <si>
    <t>Porcentaje de iniciativas promovidas en el pacto por la educación "Santander 2030" con participación.</t>
  </si>
  <si>
    <t>Número de docentes de primaria de instituciones educativas oficiales capacitados en el manejo de una segunda lengua.</t>
  </si>
  <si>
    <t>Número de estudiantes de instituciones educativas oficiales mantenidos en el manejo de una segunda lengua, focalizadas en el programa Colombia Bilingüe.</t>
  </si>
  <si>
    <t>Número de instituciones educativas oficiales mantenidas con el apoyo en el proceso de lectura y escritura.</t>
  </si>
  <si>
    <t>Porcentaje de estudiantes de instituciones educativas oficiales de bajo logro capacitados en evaluación por competencias.</t>
  </si>
  <si>
    <t>Porcentaje de estudiantes de grado 10º de las instituciones educativas oficiales con orientación vocacional - proyecto de vida.</t>
  </si>
  <si>
    <t>Número de instituciones educativas oficiales fomentadas con proyectos de investigación, desarrollo, transferencia tecnológica y gestión del conocimiento.</t>
  </si>
  <si>
    <t>Número de centros educativos (zona rural) mantenidos con el acompañamiento para el desarrollo de Modelos Escolares Para la Equidad - MEPE.</t>
  </si>
  <si>
    <t>Número de nuevas instituciones educativas oficiales certificadas en el sistema integrados de gestión de calidad.</t>
  </si>
  <si>
    <t>Número de becas otorgadas a nivel de maestría a docentes de instituciones educativas oficiales.</t>
  </si>
  <si>
    <t>Número de docentes y directivos docentes capacitados en áreas técnicas pedagógicas de desarrollo personal, competencias básicas y ciudadanas y otras áreas del conocimiento e investigación.</t>
  </si>
  <si>
    <t>Número de foros educativos realizados sobre experiencias pedagógicas significativas y culturales.</t>
  </si>
  <si>
    <t>Número de instituciones educativas oficiales con acompañamiento en planes de mejoramiento institucional.</t>
  </si>
  <si>
    <t>Número de proyectos artísticos en las instituciones educativas apoyadas.</t>
  </si>
  <si>
    <t>Número de Planes Educativos Municipales actualizados.</t>
  </si>
  <si>
    <t>Porcentaje de los programas de educación evaluados para el trabajo y desarrollo humano solicitados para registro mediante los recursos del fondo para el desarrollo humano.</t>
  </si>
  <si>
    <t>Porcentaje de macroprocesos adoptados en la Secretaría de Educación mantenidos y/o fortalecidos.</t>
  </si>
  <si>
    <t>Número de Programas de bienestar laboral dirigido al personal docente, directivo y administrativo de las instituciones y centros educativos oficiales mantenidos.</t>
  </si>
  <si>
    <t>Número de estímulos otorgados a los docenes y/o directivos docentes de las instituciones educativas oficiales.</t>
  </si>
  <si>
    <t>NUEVOS LIDERAZGOS</t>
  </si>
  <si>
    <t>GOBIERNO PARTICIPATIVO Y ABIERTO</t>
  </si>
  <si>
    <t>1 - GOBERNANZA DEMOCRÁTICA</t>
  </si>
  <si>
    <t>CRECIENDO Y CONSTRUYENDO (ADOLESCENCIA)</t>
  </si>
  <si>
    <t>COMUNICACIÓN PARA LA INCLUSIÓN DE LAS MUJERES AL DESARROLLO</t>
  </si>
  <si>
    <t>MUJERES Y EQUIDAD DE GÉNERO</t>
  </si>
  <si>
    <t>LOS CAMINOS DE LA VIDA</t>
  </si>
  <si>
    <t>2 - INCLUSIÓN SOCIAL</t>
  </si>
  <si>
    <t>DISPONIBILIDAD (ASEQUIBILIDAD): "ENTORNOS DE APRENDIZAJES BELLOS Y AGRADABLES"</t>
  </si>
  <si>
    <t>ACCESO (ACCESIBILIDAD): "EDUCACIÓN PARA UNA CIUDAD INTELIGENTE Y SOLIDARIA"</t>
  </si>
  <si>
    <t>PERMANENCIA EN EL SISTEMA EDUCATIVO (ADAPTABILIDAD)</t>
  </si>
  <si>
    <t>CALIDAD (ACEPTABILIDAD): "INNOVADORES Y PROFESIONALES"</t>
  </si>
  <si>
    <t>EDUCACIÓN: BUCARAMANGA EDUCADA, CULTA E INNOVADORA</t>
  </si>
  <si>
    <t>4 - CALIDAD DE VIDA</t>
  </si>
  <si>
    <t xml:space="preserve"> -</t>
  </si>
  <si>
    <t>2210040  2210042 2210057 2210043 2210044 2210046 2210047  2210048</t>
  </si>
  <si>
    <t>2210015 2210052 2210054 2210954 2210954 2210001 2210003 2210008 2210002</t>
  </si>
  <si>
    <t>2210644
2210005</t>
  </si>
  <si>
    <t>2210298
2210645</t>
  </si>
  <si>
    <t>2210913
2210900</t>
  </si>
  <si>
    <t>2210900
2210954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</si>
</sst>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4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61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6" fillId="3" borderId="36" xfId="0" applyFont="1" applyFill="1" applyBorder="1" applyAlignment="1">
      <alignment horizontal="center" vertical="center"/>
    </xf>
    <xf numFmtId="9" fontId="7" fillId="3" borderId="36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9" fontId="7" fillId="4" borderId="36" xfId="0" applyNumberFormat="1" applyFont="1" applyFill="1" applyBorder="1" applyAlignment="1">
      <alignment horizontal="center" vertical="center" wrapText="1"/>
    </xf>
    <xf numFmtId="9" fontId="6" fillId="4" borderId="36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41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9" fontId="6" fillId="0" borderId="46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9" fontId="6" fillId="4" borderId="23" xfId="0" applyNumberFormat="1" applyFont="1" applyFill="1" applyBorder="1" applyAlignment="1">
      <alignment horizontal="center" vertical="center" wrapText="1"/>
    </xf>
    <xf numFmtId="9" fontId="6" fillId="3" borderId="23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0" fontId="6" fillId="0" borderId="29" xfId="0" quotePrefix="1" applyFont="1" applyFill="1" applyBorder="1"/>
    <xf numFmtId="3" fontId="8" fillId="2" borderId="50" xfId="0" applyNumberFormat="1" applyFont="1" applyFill="1" applyBorder="1" applyAlignment="1">
      <alignment horizontal="center" vertical="center"/>
    </xf>
    <xf numFmtId="3" fontId="8" fillId="2" borderId="32" xfId="0" applyNumberFormat="1" applyFont="1" applyFill="1" applyBorder="1" applyAlignment="1">
      <alignment horizontal="center" vertical="center"/>
    </xf>
    <xf numFmtId="9" fontId="8" fillId="2" borderId="32" xfId="0" applyNumberFormat="1" applyFont="1" applyFill="1" applyBorder="1" applyAlignment="1">
      <alignment horizontal="center" vertical="center"/>
    </xf>
    <xf numFmtId="9" fontId="8" fillId="2" borderId="31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6" fillId="0" borderId="39" xfId="0" applyFont="1" applyBorder="1" applyAlignment="1">
      <alignment horizontal="justify" vertical="center" wrapText="1"/>
    </xf>
    <xf numFmtId="164" fontId="6" fillId="0" borderId="40" xfId="0" applyNumberFormat="1" applyFont="1" applyBorder="1" applyAlignment="1">
      <alignment horizontal="center" vertical="center"/>
    </xf>
    <xf numFmtId="0" fontId="3" fillId="0" borderId="40" xfId="0" applyFont="1" applyFill="1" applyBorder="1" applyAlignment="1">
      <alignment horizontal="justify" vertical="center" wrapText="1"/>
    </xf>
    <xf numFmtId="9" fontId="6" fillId="0" borderId="40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9" fontId="7" fillId="0" borderId="51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8" fillId="2" borderId="45" xfId="0" applyNumberFormat="1" applyFont="1" applyFill="1" applyBorder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9" fontId="7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6" fillId="0" borderId="40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21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3" fontId="6" fillId="4" borderId="59" xfId="0" applyNumberFormat="1" applyFont="1" applyFill="1" applyBorder="1" applyAlignment="1">
      <alignment horizontal="center" vertical="center"/>
    </xf>
    <xf numFmtId="3" fontId="6" fillId="3" borderId="59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justify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5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14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9"/>
  <sheetViews>
    <sheetView tabSelected="1" view="pageBreakPreview" zoomScale="70" zoomScaleNormal="100" zoomScaleSheetLayoutView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17" t="s">
        <v>16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</row>
    <row r="3" spans="2:20" ht="20.100000000000001" customHeight="1" x14ac:dyDescent="0.2">
      <c r="B3" s="117" t="s">
        <v>19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2:20" ht="20.100000000000001" customHeight="1" x14ac:dyDescent="0.2">
      <c r="B4" s="117" t="s">
        <v>27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2017</v>
      </c>
      <c r="C8" s="8">
        <v>43100</v>
      </c>
      <c r="D8" s="118" t="s">
        <v>3</v>
      </c>
      <c r="E8" s="119"/>
      <c r="F8" s="119"/>
      <c r="G8" s="119"/>
      <c r="H8" s="119"/>
      <c r="I8" s="119"/>
      <c r="J8" s="119"/>
      <c r="K8" s="12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21" t="s">
        <v>17</v>
      </c>
      <c r="C9" s="124" t="s">
        <v>18</v>
      </c>
      <c r="D9" s="127" t="s">
        <v>0</v>
      </c>
      <c r="E9" s="130" t="s">
        <v>4</v>
      </c>
      <c r="F9" s="130"/>
      <c r="G9" s="130" t="s">
        <v>5</v>
      </c>
      <c r="H9" s="130"/>
      <c r="I9" s="130"/>
      <c r="J9" s="130"/>
      <c r="K9" s="132"/>
      <c r="L9" s="5"/>
      <c r="M9" s="127" t="s">
        <v>6</v>
      </c>
      <c r="N9" s="132"/>
      <c r="O9" s="140" t="s">
        <v>24</v>
      </c>
      <c r="P9" s="141"/>
      <c r="Q9" s="141"/>
      <c r="R9" s="141"/>
      <c r="S9" s="141"/>
      <c r="T9" s="142"/>
    </row>
    <row r="10" spans="2:20" ht="17.100000000000001" customHeight="1" x14ac:dyDescent="0.2">
      <c r="B10" s="122"/>
      <c r="C10" s="125"/>
      <c r="D10" s="128"/>
      <c r="E10" s="131"/>
      <c r="F10" s="131"/>
      <c r="G10" s="131" t="s">
        <v>7</v>
      </c>
      <c r="H10" s="135" t="s">
        <v>25</v>
      </c>
      <c r="I10" s="135" t="s">
        <v>26</v>
      </c>
      <c r="J10" s="136" t="s">
        <v>1</v>
      </c>
      <c r="K10" s="133" t="s">
        <v>8</v>
      </c>
      <c r="L10" s="6"/>
      <c r="M10" s="138" t="s">
        <v>9</v>
      </c>
      <c r="N10" s="157" t="s">
        <v>10</v>
      </c>
      <c r="O10" s="143"/>
      <c r="P10" s="144"/>
      <c r="Q10" s="144"/>
      <c r="R10" s="144"/>
      <c r="S10" s="144"/>
      <c r="T10" s="145"/>
    </row>
    <row r="11" spans="2:20" ht="37.5" customHeight="1" thickBot="1" x14ac:dyDescent="0.25">
      <c r="B11" s="123"/>
      <c r="C11" s="126"/>
      <c r="D11" s="129"/>
      <c r="E11" s="34" t="s">
        <v>11</v>
      </c>
      <c r="F11" s="34" t="s">
        <v>12</v>
      </c>
      <c r="G11" s="135"/>
      <c r="H11" s="159"/>
      <c r="I11" s="160"/>
      <c r="J11" s="137"/>
      <c r="K11" s="134"/>
      <c r="L11" s="20"/>
      <c r="M11" s="139"/>
      <c r="N11" s="158"/>
      <c r="O11" s="35" t="s">
        <v>23</v>
      </c>
      <c r="P11" s="36" t="s">
        <v>20</v>
      </c>
      <c r="Q11" s="37" t="s">
        <v>21</v>
      </c>
      <c r="R11" s="24" t="s">
        <v>22</v>
      </c>
      <c r="S11" s="24" t="s">
        <v>14</v>
      </c>
      <c r="T11" s="25" t="s">
        <v>15</v>
      </c>
    </row>
    <row r="12" spans="2:20" ht="60.75" thickBot="1" x14ac:dyDescent="0.25">
      <c r="B12" s="30" t="s">
        <v>84</v>
      </c>
      <c r="C12" s="31" t="s">
        <v>83</v>
      </c>
      <c r="D12" s="55" t="s">
        <v>82</v>
      </c>
      <c r="E12" s="56">
        <v>42736</v>
      </c>
      <c r="F12" s="56">
        <v>43100</v>
      </c>
      <c r="G12" s="57" t="s">
        <v>28</v>
      </c>
      <c r="H12" s="83">
        <v>35</v>
      </c>
      <c r="I12" s="91" t="e">
        <f>+J12+(#REF!-#REF!)</f>
        <v>#REF!</v>
      </c>
      <c r="J12" s="83">
        <v>12</v>
      </c>
      <c r="K12" s="84">
        <v>12</v>
      </c>
      <c r="L12" s="33">
        <f>+K12/J12</f>
        <v>1</v>
      </c>
      <c r="M12" s="73">
        <f>DAYS360(E12,$C$8)/DAYS360(E12,F12)</f>
        <v>1</v>
      </c>
      <c r="N12" s="74">
        <f>IF(J12=0," -",IF(L12&gt;100%,100%,L12))</f>
        <v>1</v>
      </c>
      <c r="O12" s="108">
        <v>0</v>
      </c>
      <c r="P12" s="83">
        <v>0</v>
      </c>
      <c r="Q12" s="83">
        <v>0</v>
      </c>
      <c r="R12" s="83">
        <v>0</v>
      </c>
      <c r="S12" s="58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2.95" customHeight="1" thickBot="1" x14ac:dyDescent="0.25">
      <c r="B13" s="28"/>
      <c r="C13" s="29"/>
      <c r="D13" s="40"/>
      <c r="E13" s="41"/>
      <c r="F13" s="41"/>
      <c r="G13" s="42"/>
      <c r="H13" s="85"/>
      <c r="I13" s="98"/>
      <c r="J13" s="85"/>
      <c r="K13" s="85"/>
      <c r="L13" s="15"/>
      <c r="M13" s="16"/>
      <c r="N13" s="16"/>
      <c r="O13" s="42"/>
      <c r="P13" s="85"/>
      <c r="Q13" s="85"/>
      <c r="R13" s="85"/>
      <c r="S13" s="26"/>
      <c r="T13" s="43"/>
    </row>
    <row r="14" spans="2:20" ht="60.75" thickBot="1" x14ac:dyDescent="0.25">
      <c r="B14" s="154" t="s">
        <v>89</v>
      </c>
      <c r="C14" s="31" t="s">
        <v>88</v>
      </c>
      <c r="D14" s="55" t="s">
        <v>85</v>
      </c>
      <c r="E14" s="56">
        <v>42736</v>
      </c>
      <c r="F14" s="56">
        <v>43100</v>
      </c>
      <c r="G14" s="57" t="s">
        <v>29</v>
      </c>
      <c r="H14" s="83">
        <v>1</v>
      </c>
      <c r="I14" s="91">
        <f>+J14</f>
        <v>1</v>
      </c>
      <c r="J14" s="83">
        <v>1</v>
      </c>
      <c r="K14" s="84">
        <v>1</v>
      </c>
      <c r="L14" s="33">
        <f t="shared" ref="L14:L68" si="0">+K14/J14</f>
        <v>1</v>
      </c>
      <c r="M14" s="22">
        <f t="shared" ref="M14:M68" si="1">DAYS360(E14,$C$8)/DAYS360(E14,F14)</f>
        <v>1</v>
      </c>
      <c r="N14" s="32">
        <f t="shared" ref="N14:N68" si="2">IF(J14=0," -",IF(L14&gt;100%,100%,L14))</f>
        <v>1</v>
      </c>
      <c r="O14" s="108" t="s">
        <v>96</v>
      </c>
      <c r="P14" s="83">
        <v>0</v>
      </c>
      <c r="Q14" s="83">
        <v>0</v>
      </c>
      <c r="R14" s="83">
        <v>0</v>
      </c>
      <c r="S14" s="58" t="str">
        <f t="shared" ref="S14:S69" si="3">IF(P14=0," -",Q14/P14)</f>
        <v xml:space="preserve"> -</v>
      </c>
      <c r="T14" s="59" t="str">
        <f t="shared" ref="T14:T69" si="4">IF(R14=0," -",IF(Q14=0,100%,R14/Q14))</f>
        <v xml:space="preserve"> -</v>
      </c>
    </row>
    <row r="15" spans="2:20" ht="12.95" customHeight="1" thickBot="1" x14ac:dyDescent="0.25">
      <c r="B15" s="155"/>
      <c r="C15" s="14"/>
      <c r="D15" s="9"/>
      <c r="E15" s="45"/>
      <c r="F15" s="45"/>
      <c r="G15" s="38"/>
      <c r="H15" s="46"/>
      <c r="I15" s="99"/>
      <c r="J15" s="46"/>
      <c r="K15" s="47"/>
      <c r="L15" s="13"/>
      <c r="M15" s="12"/>
      <c r="N15" s="12"/>
      <c r="O15" s="109"/>
      <c r="P15" s="46"/>
      <c r="Q15" s="46"/>
      <c r="R15" s="46"/>
      <c r="S15" s="39"/>
      <c r="T15" s="44"/>
    </row>
    <row r="16" spans="2:20" ht="75.75" thickBot="1" x14ac:dyDescent="0.25">
      <c r="B16" s="156"/>
      <c r="C16" s="31" t="s">
        <v>87</v>
      </c>
      <c r="D16" s="55" t="s">
        <v>86</v>
      </c>
      <c r="E16" s="56">
        <v>42736</v>
      </c>
      <c r="F16" s="56">
        <v>43100</v>
      </c>
      <c r="G16" s="57" t="s">
        <v>30</v>
      </c>
      <c r="H16" s="83">
        <v>1</v>
      </c>
      <c r="I16" s="91">
        <f>+J16</f>
        <v>1</v>
      </c>
      <c r="J16" s="97">
        <v>1</v>
      </c>
      <c r="K16" s="84">
        <v>0.4</v>
      </c>
      <c r="L16" s="21">
        <f t="shared" si="0"/>
        <v>0.4</v>
      </c>
      <c r="M16" s="22">
        <f t="shared" si="1"/>
        <v>1</v>
      </c>
      <c r="N16" s="32">
        <f t="shared" si="2"/>
        <v>0.4</v>
      </c>
      <c r="O16" s="108" t="s">
        <v>96</v>
      </c>
      <c r="P16" s="83">
        <v>0</v>
      </c>
      <c r="Q16" s="83">
        <v>0</v>
      </c>
      <c r="R16" s="83">
        <v>0</v>
      </c>
      <c r="S16" s="58" t="str">
        <f t="shared" si="3"/>
        <v xml:space="preserve"> -</v>
      </c>
      <c r="T16" s="59" t="str">
        <f t="shared" si="4"/>
        <v xml:space="preserve"> -</v>
      </c>
    </row>
    <row r="17" spans="2:20" ht="12.95" customHeight="1" thickBot="1" x14ac:dyDescent="0.25">
      <c r="B17" s="28"/>
      <c r="C17" s="29"/>
      <c r="D17" s="40"/>
      <c r="E17" s="41"/>
      <c r="F17" s="41"/>
      <c r="G17" s="42"/>
      <c r="H17" s="85"/>
      <c r="I17" s="98"/>
      <c r="J17" s="85"/>
      <c r="K17" s="86"/>
      <c r="L17" s="15"/>
      <c r="M17" s="16"/>
      <c r="N17" s="16"/>
      <c r="O17" s="42"/>
      <c r="P17" s="85"/>
      <c r="Q17" s="85"/>
      <c r="R17" s="85"/>
      <c r="S17" s="26"/>
      <c r="T17" s="43"/>
    </row>
    <row r="18" spans="2:20" ht="45" x14ac:dyDescent="0.2">
      <c r="B18" s="154" t="s">
        <v>95</v>
      </c>
      <c r="C18" s="151" t="s">
        <v>94</v>
      </c>
      <c r="D18" s="149" t="s">
        <v>90</v>
      </c>
      <c r="E18" s="60">
        <v>42736</v>
      </c>
      <c r="F18" s="100">
        <v>43100</v>
      </c>
      <c r="G18" s="101" t="s">
        <v>31</v>
      </c>
      <c r="H18" s="87">
        <v>47</v>
      </c>
      <c r="I18" s="93">
        <f>+J18</f>
        <v>47</v>
      </c>
      <c r="J18" s="87">
        <v>47</v>
      </c>
      <c r="K18" s="88">
        <v>47</v>
      </c>
      <c r="L18" s="33">
        <f t="shared" si="0"/>
        <v>1</v>
      </c>
      <c r="M18" s="22">
        <f t="shared" si="1"/>
        <v>1</v>
      </c>
      <c r="N18" s="32">
        <f t="shared" si="2"/>
        <v>1</v>
      </c>
      <c r="O18" s="110">
        <v>2210055</v>
      </c>
      <c r="P18" s="87">
        <v>3151829</v>
      </c>
      <c r="Q18" s="87">
        <v>2875356</v>
      </c>
      <c r="R18" s="87">
        <v>0</v>
      </c>
      <c r="S18" s="19">
        <f t="shared" si="3"/>
        <v>0.91228172594388846</v>
      </c>
      <c r="T18" s="18" t="str">
        <f t="shared" si="4"/>
        <v xml:space="preserve"> -</v>
      </c>
    </row>
    <row r="19" spans="2:20" ht="60" x14ac:dyDescent="0.2">
      <c r="B19" s="155"/>
      <c r="C19" s="152"/>
      <c r="D19" s="147"/>
      <c r="E19" s="53">
        <v>42736</v>
      </c>
      <c r="F19" s="102">
        <v>43100</v>
      </c>
      <c r="G19" s="10" t="s">
        <v>32</v>
      </c>
      <c r="H19" s="89">
        <v>47</v>
      </c>
      <c r="I19" s="89">
        <f>+J19</f>
        <v>47</v>
      </c>
      <c r="J19" s="89">
        <v>47</v>
      </c>
      <c r="K19" s="90">
        <v>32</v>
      </c>
      <c r="L19" s="33">
        <f t="shared" si="0"/>
        <v>0.68085106382978722</v>
      </c>
      <c r="M19" s="22">
        <f t="shared" si="1"/>
        <v>1</v>
      </c>
      <c r="N19" s="32">
        <f t="shared" si="2"/>
        <v>0.68085106382978722</v>
      </c>
      <c r="O19" s="111">
        <v>2210901</v>
      </c>
      <c r="P19" s="89">
        <v>1082479</v>
      </c>
      <c r="Q19" s="89">
        <v>312288</v>
      </c>
      <c r="R19" s="89">
        <v>622964</v>
      </c>
      <c r="S19" s="27">
        <f t="shared" si="3"/>
        <v>0.28849335645310442</v>
      </c>
      <c r="T19" s="23">
        <f t="shared" si="4"/>
        <v>1.9948380981657956</v>
      </c>
    </row>
    <row r="20" spans="2:20" ht="60" x14ac:dyDescent="0.2">
      <c r="B20" s="155"/>
      <c r="C20" s="152"/>
      <c r="D20" s="147"/>
      <c r="E20" s="53">
        <v>42736</v>
      </c>
      <c r="F20" s="102">
        <v>43100</v>
      </c>
      <c r="G20" s="10" t="s">
        <v>33</v>
      </c>
      <c r="H20" s="89">
        <v>23</v>
      </c>
      <c r="I20" s="89" t="e">
        <f>+J20+(#REF!-#REF!)</f>
        <v>#REF!</v>
      </c>
      <c r="J20" s="89">
        <v>9</v>
      </c>
      <c r="K20" s="90">
        <v>11</v>
      </c>
      <c r="L20" s="33">
        <f t="shared" si="0"/>
        <v>1.2222222222222223</v>
      </c>
      <c r="M20" s="22">
        <f t="shared" si="1"/>
        <v>1</v>
      </c>
      <c r="N20" s="32">
        <f t="shared" si="2"/>
        <v>1</v>
      </c>
      <c r="O20" s="111">
        <v>2210901</v>
      </c>
      <c r="P20" s="89">
        <v>670000</v>
      </c>
      <c r="Q20" s="89">
        <v>662835</v>
      </c>
      <c r="R20" s="89">
        <v>0</v>
      </c>
      <c r="S20" s="27">
        <f t="shared" si="3"/>
        <v>0.9893059701492537</v>
      </c>
      <c r="T20" s="23" t="str">
        <f t="shared" si="4"/>
        <v xml:space="preserve"> -</v>
      </c>
    </row>
    <row r="21" spans="2:20" ht="45" x14ac:dyDescent="0.2">
      <c r="B21" s="155"/>
      <c r="C21" s="152"/>
      <c r="D21" s="147"/>
      <c r="E21" s="53">
        <v>42736</v>
      </c>
      <c r="F21" s="102">
        <v>43100</v>
      </c>
      <c r="G21" s="10" t="s">
        <v>34</v>
      </c>
      <c r="H21" s="89">
        <v>17400</v>
      </c>
      <c r="I21" s="89" t="e">
        <f>+J21+(#REF!-#REF!)</f>
        <v>#REF!</v>
      </c>
      <c r="J21" s="89">
        <v>5000</v>
      </c>
      <c r="K21" s="90">
        <v>691</v>
      </c>
      <c r="L21" s="33">
        <f t="shared" si="0"/>
        <v>0.13819999999999999</v>
      </c>
      <c r="M21" s="22">
        <f t="shared" si="1"/>
        <v>1</v>
      </c>
      <c r="N21" s="32">
        <f t="shared" si="2"/>
        <v>0.13819999999999999</v>
      </c>
      <c r="O21" s="111">
        <v>0</v>
      </c>
      <c r="P21" s="89">
        <v>0</v>
      </c>
      <c r="Q21" s="89">
        <v>0</v>
      </c>
      <c r="R21" s="89">
        <v>0</v>
      </c>
      <c r="S21" s="27" t="str">
        <f t="shared" si="3"/>
        <v xml:space="preserve"> -</v>
      </c>
      <c r="T21" s="23" t="str">
        <f t="shared" si="4"/>
        <v xml:space="preserve"> -</v>
      </c>
    </row>
    <row r="22" spans="2:20" ht="45" x14ac:dyDescent="0.2">
      <c r="B22" s="155"/>
      <c r="C22" s="152"/>
      <c r="D22" s="147"/>
      <c r="E22" s="53">
        <v>42736</v>
      </c>
      <c r="F22" s="102">
        <v>43100</v>
      </c>
      <c r="G22" s="10" t="s">
        <v>35</v>
      </c>
      <c r="H22" s="89">
        <v>47</v>
      </c>
      <c r="I22" s="89">
        <f>+J22</f>
        <v>47</v>
      </c>
      <c r="J22" s="89">
        <v>47</v>
      </c>
      <c r="K22" s="90">
        <v>47</v>
      </c>
      <c r="L22" s="33">
        <f t="shared" si="0"/>
        <v>1</v>
      </c>
      <c r="M22" s="22">
        <f t="shared" si="1"/>
        <v>1</v>
      </c>
      <c r="N22" s="32">
        <f t="shared" si="2"/>
        <v>1</v>
      </c>
      <c r="O22" s="111">
        <v>2210208</v>
      </c>
      <c r="P22" s="89">
        <v>2559401</v>
      </c>
      <c r="Q22" s="89">
        <v>1883817</v>
      </c>
      <c r="R22" s="89">
        <v>0</v>
      </c>
      <c r="S22" s="27">
        <f t="shared" si="3"/>
        <v>0.73603823707187732</v>
      </c>
      <c r="T22" s="23" t="str">
        <f t="shared" si="4"/>
        <v xml:space="preserve"> -</v>
      </c>
    </row>
    <row r="23" spans="2:20" ht="45" customHeight="1" x14ac:dyDescent="0.2">
      <c r="B23" s="155"/>
      <c r="C23" s="152"/>
      <c r="D23" s="147"/>
      <c r="E23" s="53">
        <v>42736</v>
      </c>
      <c r="F23" s="102">
        <v>43100</v>
      </c>
      <c r="G23" s="10" t="s">
        <v>36</v>
      </c>
      <c r="H23" s="89">
        <v>47</v>
      </c>
      <c r="I23" s="89">
        <f>+J23</f>
        <v>47</v>
      </c>
      <c r="J23" s="89">
        <v>47</v>
      </c>
      <c r="K23" s="90">
        <v>47</v>
      </c>
      <c r="L23" s="33">
        <f t="shared" si="0"/>
        <v>1</v>
      </c>
      <c r="M23" s="22">
        <f t="shared" si="1"/>
        <v>1</v>
      </c>
      <c r="N23" s="32">
        <f t="shared" si="2"/>
        <v>1</v>
      </c>
      <c r="O23" s="111" t="s">
        <v>97</v>
      </c>
      <c r="P23" s="89">
        <v>150475955</v>
      </c>
      <c r="Q23" s="89">
        <v>147238042</v>
      </c>
      <c r="R23" s="89">
        <v>0</v>
      </c>
      <c r="S23" s="27">
        <f t="shared" si="3"/>
        <v>0.97848219006152848</v>
      </c>
      <c r="T23" s="23" t="str">
        <f t="shared" si="4"/>
        <v xml:space="preserve"> -</v>
      </c>
    </row>
    <row r="24" spans="2:20" ht="45" customHeight="1" x14ac:dyDescent="0.2">
      <c r="B24" s="155"/>
      <c r="C24" s="152"/>
      <c r="D24" s="147"/>
      <c r="E24" s="53">
        <v>42736</v>
      </c>
      <c r="F24" s="102">
        <v>43100</v>
      </c>
      <c r="G24" s="10" t="s">
        <v>37</v>
      </c>
      <c r="H24" s="89">
        <v>47</v>
      </c>
      <c r="I24" s="89">
        <f>+J24</f>
        <v>47</v>
      </c>
      <c r="J24" s="89">
        <v>47</v>
      </c>
      <c r="K24" s="90">
        <v>47</v>
      </c>
      <c r="L24" s="33">
        <f t="shared" si="0"/>
        <v>1</v>
      </c>
      <c r="M24" s="22">
        <f t="shared" si="1"/>
        <v>1</v>
      </c>
      <c r="N24" s="32">
        <f t="shared" si="2"/>
        <v>1</v>
      </c>
      <c r="O24" s="111" t="s">
        <v>98</v>
      </c>
      <c r="P24" s="89">
        <v>31296277</v>
      </c>
      <c r="Q24" s="89">
        <v>27069159</v>
      </c>
      <c r="R24" s="89">
        <v>0</v>
      </c>
      <c r="S24" s="27">
        <f t="shared" si="3"/>
        <v>0.86493224098189059</v>
      </c>
      <c r="T24" s="23" t="str">
        <f t="shared" si="4"/>
        <v xml:space="preserve"> -</v>
      </c>
    </row>
    <row r="25" spans="2:20" ht="45" x14ac:dyDescent="0.2">
      <c r="B25" s="155"/>
      <c r="C25" s="152"/>
      <c r="D25" s="147"/>
      <c r="E25" s="53">
        <v>42736</v>
      </c>
      <c r="F25" s="102">
        <v>43100</v>
      </c>
      <c r="G25" s="10" t="s">
        <v>38</v>
      </c>
      <c r="H25" s="89">
        <v>12</v>
      </c>
      <c r="I25" s="89" t="e">
        <f>+J25+(#REF!-#REF!)</f>
        <v>#REF!</v>
      </c>
      <c r="J25" s="89">
        <v>4</v>
      </c>
      <c r="K25" s="115">
        <v>0.1</v>
      </c>
      <c r="L25" s="33">
        <f t="shared" si="0"/>
        <v>2.5000000000000001E-2</v>
      </c>
      <c r="M25" s="22">
        <f t="shared" si="1"/>
        <v>1</v>
      </c>
      <c r="N25" s="32">
        <f t="shared" si="2"/>
        <v>2.5000000000000001E-2</v>
      </c>
      <c r="O25" s="111">
        <v>2210901</v>
      </c>
      <c r="P25" s="89">
        <v>1120000</v>
      </c>
      <c r="Q25" s="89">
        <v>40000</v>
      </c>
      <c r="R25" s="89">
        <v>211440</v>
      </c>
      <c r="S25" s="27">
        <f t="shared" si="3"/>
        <v>3.5714285714285712E-2</v>
      </c>
      <c r="T25" s="23">
        <f t="shared" si="4"/>
        <v>5.2859999999999996</v>
      </c>
    </row>
    <row r="26" spans="2:20" ht="45" x14ac:dyDescent="0.2">
      <c r="B26" s="155"/>
      <c r="C26" s="152"/>
      <c r="D26" s="147"/>
      <c r="E26" s="53">
        <v>42736</v>
      </c>
      <c r="F26" s="102">
        <v>43100</v>
      </c>
      <c r="G26" s="10" t="s">
        <v>39</v>
      </c>
      <c r="H26" s="89">
        <v>4</v>
      </c>
      <c r="I26" s="89" t="e">
        <f>+J26+(#REF!-#REF!)</f>
        <v>#REF!</v>
      </c>
      <c r="J26" s="89">
        <v>1</v>
      </c>
      <c r="K26" s="116">
        <v>0.17</v>
      </c>
      <c r="L26" s="33">
        <f t="shared" si="0"/>
        <v>0.17</v>
      </c>
      <c r="M26" s="22">
        <f t="shared" si="1"/>
        <v>1</v>
      </c>
      <c r="N26" s="32">
        <f t="shared" si="2"/>
        <v>0.17</v>
      </c>
      <c r="O26" s="111">
        <v>2210297</v>
      </c>
      <c r="P26" s="89">
        <v>525221</v>
      </c>
      <c r="Q26" s="89">
        <v>125351</v>
      </c>
      <c r="R26" s="89">
        <v>0</v>
      </c>
      <c r="S26" s="27">
        <f t="shared" si="3"/>
        <v>0.23866334362106617</v>
      </c>
      <c r="T26" s="23" t="str">
        <f t="shared" si="4"/>
        <v xml:space="preserve"> -</v>
      </c>
    </row>
    <row r="27" spans="2:20" ht="60" x14ac:dyDescent="0.2">
      <c r="B27" s="155"/>
      <c r="C27" s="152"/>
      <c r="D27" s="147"/>
      <c r="E27" s="53">
        <v>42736</v>
      </c>
      <c r="F27" s="102">
        <v>43100</v>
      </c>
      <c r="G27" s="10" t="s">
        <v>40</v>
      </c>
      <c r="H27" s="89">
        <v>1</v>
      </c>
      <c r="I27" s="89">
        <f>+J27</f>
        <v>1</v>
      </c>
      <c r="J27" s="89">
        <v>1</v>
      </c>
      <c r="K27" s="90">
        <v>0.97</v>
      </c>
      <c r="L27" s="33">
        <f t="shared" si="0"/>
        <v>0.97</v>
      </c>
      <c r="M27" s="22">
        <f t="shared" si="1"/>
        <v>1</v>
      </c>
      <c r="N27" s="32">
        <f t="shared" si="2"/>
        <v>0.97</v>
      </c>
      <c r="O27" s="111" t="s">
        <v>99</v>
      </c>
      <c r="P27" s="89">
        <v>3524283</v>
      </c>
      <c r="Q27" s="89">
        <v>3432305</v>
      </c>
      <c r="R27" s="89">
        <v>0</v>
      </c>
      <c r="S27" s="27">
        <f t="shared" si="3"/>
        <v>0.97390164183750283</v>
      </c>
      <c r="T27" s="23" t="str">
        <f t="shared" si="4"/>
        <v xml:space="preserve"> -</v>
      </c>
    </row>
    <row r="28" spans="2:20" ht="75" x14ac:dyDescent="0.2">
      <c r="B28" s="155"/>
      <c r="C28" s="152"/>
      <c r="D28" s="147"/>
      <c r="E28" s="53">
        <v>42736</v>
      </c>
      <c r="F28" s="102">
        <v>43100</v>
      </c>
      <c r="G28" s="10" t="s">
        <v>41</v>
      </c>
      <c r="H28" s="89">
        <v>10</v>
      </c>
      <c r="I28" s="89" t="e">
        <f>+J28+(#REF!-#REF!)</f>
        <v>#REF!</v>
      </c>
      <c r="J28" s="89">
        <v>3</v>
      </c>
      <c r="K28" s="90">
        <v>4</v>
      </c>
      <c r="L28" s="33">
        <f t="shared" si="0"/>
        <v>1.3333333333333333</v>
      </c>
      <c r="M28" s="22">
        <f t="shared" si="1"/>
        <v>1</v>
      </c>
      <c r="N28" s="32">
        <f t="shared" si="2"/>
        <v>1</v>
      </c>
      <c r="O28" s="111" t="s">
        <v>100</v>
      </c>
      <c r="P28" s="89">
        <v>13710000</v>
      </c>
      <c r="Q28" s="89">
        <v>11318331</v>
      </c>
      <c r="R28" s="89">
        <v>0</v>
      </c>
      <c r="S28" s="27">
        <f t="shared" si="3"/>
        <v>0.82555295404814</v>
      </c>
      <c r="T28" s="23" t="str">
        <f t="shared" si="4"/>
        <v xml:space="preserve"> -</v>
      </c>
    </row>
    <row r="29" spans="2:20" ht="60" x14ac:dyDescent="0.2">
      <c r="B29" s="155"/>
      <c r="C29" s="152"/>
      <c r="D29" s="147"/>
      <c r="E29" s="53">
        <v>42736</v>
      </c>
      <c r="F29" s="102">
        <v>43100</v>
      </c>
      <c r="G29" s="10" t="s">
        <v>42</v>
      </c>
      <c r="H29" s="89">
        <v>13</v>
      </c>
      <c r="I29" s="89" t="e">
        <f>+J29+(#REF!-#REF!)</f>
        <v>#REF!</v>
      </c>
      <c r="J29" s="89">
        <v>5</v>
      </c>
      <c r="K29" s="90">
        <v>7</v>
      </c>
      <c r="L29" s="33">
        <f t="shared" si="0"/>
        <v>1.4</v>
      </c>
      <c r="M29" s="22">
        <f t="shared" si="1"/>
        <v>1</v>
      </c>
      <c r="N29" s="32">
        <f t="shared" si="2"/>
        <v>1</v>
      </c>
      <c r="O29" s="111">
        <v>2210296</v>
      </c>
      <c r="P29" s="89">
        <v>638069</v>
      </c>
      <c r="Q29" s="89">
        <v>638069</v>
      </c>
      <c r="R29" s="89">
        <v>0</v>
      </c>
      <c r="S29" s="27">
        <f t="shared" si="3"/>
        <v>1</v>
      </c>
      <c r="T29" s="23" t="str">
        <f t="shared" si="4"/>
        <v xml:space="preserve"> -</v>
      </c>
    </row>
    <row r="30" spans="2:20" ht="60.75" thickBot="1" x14ac:dyDescent="0.25">
      <c r="B30" s="155"/>
      <c r="C30" s="152"/>
      <c r="D30" s="148"/>
      <c r="E30" s="64">
        <v>42736</v>
      </c>
      <c r="F30" s="103">
        <v>43100</v>
      </c>
      <c r="G30" s="104" t="s">
        <v>43</v>
      </c>
      <c r="H30" s="68">
        <v>1</v>
      </c>
      <c r="I30" s="62">
        <f>+J30</f>
        <v>1</v>
      </c>
      <c r="J30" s="68">
        <v>1</v>
      </c>
      <c r="K30" s="69">
        <v>1</v>
      </c>
      <c r="L30" s="65">
        <f t="shared" si="0"/>
        <v>1</v>
      </c>
      <c r="M30" s="66">
        <f t="shared" si="1"/>
        <v>1</v>
      </c>
      <c r="N30" s="67">
        <f t="shared" si="2"/>
        <v>1</v>
      </c>
      <c r="O30" s="112">
        <v>0</v>
      </c>
      <c r="P30" s="95">
        <v>0</v>
      </c>
      <c r="Q30" s="95">
        <v>0</v>
      </c>
      <c r="R30" s="95">
        <v>0</v>
      </c>
      <c r="S30" s="68" t="str">
        <f t="shared" si="3"/>
        <v xml:space="preserve"> -</v>
      </c>
      <c r="T30" s="69" t="str">
        <f t="shared" si="4"/>
        <v xml:space="preserve"> -</v>
      </c>
    </row>
    <row r="31" spans="2:20" ht="45" x14ac:dyDescent="0.2">
      <c r="B31" s="155"/>
      <c r="C31" s="152"/>
      <c r="D31" s="149" t="s">
        <v>91</v>
      </c>
      <c r="E31" s="60">
        <v>42736</v>
      </c>
      <c r="F31" s="100">
        <v>43100</v>
      </c>
      <c r="G31" s="82" t="s">
        <v>44</v>
      </c>
      <c r="H31" s="87">
        <v>581</v>
      </c>
      <c r="I31" s="93" t="e">
        <f>+J31+(#REF!-#REF!)</f>
        <v>#REF!</v>
      </c>
      <c r="J31" s="87">
        <v>145</v>
      </c>
      <c r="K31" s="88">
        <v>290</v>
      </c>
      <c r="L31" s="77">
        <f t="shared" si="0"/>
        <v>2</v>
      </c>
      <c r="M31" s="17">
        <f t="shared" si="1"/>
        <v>1</v>
      </c>
      <c r="N31" s="78">
        <f t="shared" si="2"/>
        <v>1</v>
      </c>
      <c r="O31" s="110" t="s">
        <v>96</v>
      </c>
      <c r="P31" s="87">
        <v>0</v>
      </c>
      <c r="Q31" s="87">
        <v>0</v>
      </c>
      <c r="R31" s="87">
        <v>0</v>
      </c>
      <c r="S31" s="19" t="str">
        <f t="shared" si="3"/>
        <v xml:space="preserve"> -</v>
      </c>
      <c r="T31" s="18" t="str">
        <f t="shared" si="4"/>
        <v xml:space="preserve"> -</v>
      </c>
    </row>
    <row r="32" spans="2:20" ht="60" x14ac:dyDescent="0.2">
      <c r="B32" s="155"/>
      <c r="C32" s="152"/>
      <c r="D32" s="147"/>
      <c r="E32" s="53">
        <v>42736</v>
      </c>
      <c r="F32" s="102">
        <v>43100</v>
      </c>
      <c r="G32" s="10" t="s">
        <v>45</v>
      </c>
      <c r="H32" s="27">
        <v>1</v>
      </c>
      <c r="I32" s="27">
        <f>+J32</f>
        <v>1</v>
      </c>
      <c r="J32" s="27">
        <v>1</v>
      </c>
      <c r="K32" s="23">
        <v>1</v>
      </c>
      <c r="L32" s="33">
        <f t="shared" si="0"/>
        <v>1</v>
      </c>
      <c r="M32" s="22">
        <f t="shared" si="1"/>
        <v>1</v>
      </c>
      <c r="N32" s="32">
        <f t="shared" si="2"/>
        <v>1</v>
      </c>
      <c r="O32" s="111">
        <v>2210146</v>
      </c>
      <c r="P32" s="89">
        <v>1107223</v>
      </c>
      <c r="Q32" s="89">
        <v>1107223</v>
      </c>
      <c r="R32" s="89">
        <v>298623</v>
      </c>
      <c r="S32" s="27">
        <f t="shared" si="3"/>
        <v>1</v>
      </c>
      <c r="T32" s="23">
        <f t="shared" si="4"/>
        <v>0.26970447687593196</v>
      </c>
    </row>
    <row r="33" spans="2:20" ht="60" x14ac:dyDescent="0.2">
      <c r="B33" s="155"/>
      <c r="C33" s="152"/>
      <c r="D33" s="147"/>
      <c r="E33" s="53">
        <v>42736</v>
      </c>
      <c r="F33" s="102">
        <v>43100</v>
      </c>
      <c r="G33" s="10" t="s">
        <v>46</v>
      </c>
      <c r="H33" s="89">
        <v>4570</v>
      </c>
      <c r="I33" s="89" t="e">
        <f>+J33+(#REF!-#REF!)</f>
        <v>#REF!</v>
      </c>
      <c r="J33" s="89">
        <v>967</v>
      </c>
      <c r="K33" s="90">
        <v>651</v>
      </c>
      <c r="L33" s="33">
        <f t="shared" si="0"/>
        <v>0.67321613236814892</v>
      </c>
      <c r="M33" s="22">
        <f t="shared" si="1"/>
        <v>1</v>
      </c>
      <c r="N33" s="32">
        <f t="shared" si="2"/>
        <v>0.67321613236814892</v>
      </c>
      <c r="O33" s="111">
        <v>2210146</v>
      </c>
      <c r="P33" s="89">
        <v>521590</v>
      </c>
      <c r="Q33" s="89">
        <v>520193</v>
      </c>
      <c r="R33" s="89">
        <v>140016</v>
      </c>
      <c r="S33" s="27">
        <f t="shared" si="3"/>
        <v>0.99732165110527426</v>
      </c>
      <c r="T33" s="23">
        <f t="shared" si="4"/>
        <v>0.26916163808432642</v>
      </c>
    </row>
    <row r="34" spans="2:20" ht="45" x14ac:dyDescent="0.2">
      <c r="B34" s="155"/>
      <c r="C34" s="152"/>
      <c r="D34" s="147"/>
      <c r="E34" s="53">
        <v>42736</v>
      </c>
      <c r="F34" s="102">
        <v>43100</v>
      </c>
      <c r="G34" s="10" t="s">
        <v>47</v>
      </c>
      <c r="H34" s="89">
        <v>800</v>
      </c>
      <c r="I34" s="89" t="e">
        <f>+J34+(#REF!-#REF!)</f>
        <v>#REF!</v>
      </c>
      <c r="J34" s="89">
        <v>0</v>
      </c>
      <c r="K34" s="90">
        <v>0</v>
      </c>
      <c r="L34" s="33" t="e">
        <f t="shared" si="0"/>
        <v>#DIV/0!</v>
      </c>
      <c r="M34" s="22">
        <f t="shared" si="1"/>
        <v>1</v>
      </c>
      <c r="N34" s="32" t="str">
        <f t="shared" si="2"/>
        <v xml:space="preserve"> -</v>
      </c>
      <c r="O34" s="111">
        <v>2210940</v>
      </c>
      <c r="P34" s="89">
        <v>0</v>
      </c>
      <c r="Q34" s="89">
        <v>0</v>
      </c>
      <c r="R34" s="89">
        <v>0</v>
      </c>
      <c r="S34" s="27" t="str">
        <f t="shared" si="3"/>
        <v xml:space="preserve"> -</v>
      </c>
      <c r="T34" s="23" t="str">
        <f t="shared" si="4"/>
        <v xml:space="preserve"> -</v>
      </c>
    </row>
    <row r="35" spans="2:20" ht="45" x14ac:dyDescent="0.2">
      <c r="B35" s="155"/>
      <c r="C35" s="152"/>
      <c r="D35" s="147"/>
      <c r="E35" s="53">
        <v>42736</v>
      </c>
      <c r="F35" s="102">
        <v>43100</v>
      </c>
      <c r="G35" s="10" t="s">
        <v>48</v>
      </c>
      <c r="H35" s="27">
        <v>1</v>
      </c>
      <c r="I35" s="27">
        <f>+J35</f>
        <v>1</v>
      </c>
      <c r="J35" s="27">
        <v>1</v>
      </c>
      <c r="K35" s="23">
        <v>1</v>
      </c>
      <c r="L35" s="33">
        <f t="shared" si="0"/>
        <v>1</v>
      </c>
      <c r="M35" s="22">
        <f t="shared" si="1"/>
        <v>1</v>
      </c>
      <c r="N35" s="32">
        <f t="shared" si="2"/>
        <v>1</v>
      </c>
      <c r="O35" s="111">
        <v>2210940</v>
      </c>
      <c r="P35" s="89">
        <v>3365838</v>
      </c>
      <c r="Q35" s="89">
        <v>3180532</v>
      </c>
      <c r="R35" s="89">
        <v>0</v>
      </c>
      <c r="S35" s="27">
        <f t="shared" si="3"/>
        <v>0.94494506271543666</v>
      </c>
      <c r="T35" s="23" t="str">
        <f t="shared" si="4"/>
        <v xml:space="preserve"> -</v>
      </c>
    </row>
    <row r="36" spans="2:20" ht="30" x14ac:dyDescent="0.2">
      <c r="B36" s="155"/>
      <c r="C36" s="152"/>
      <c r="D36" s="147"/>
      <c r="E36" s="53">
        <v>42736</v>
      </c>
      <c r="F36" s="102">
        <v>43100</v>
      </c>
      <c r="G36" s="10" t="s">
        <v>49</v>
      </c>
      <c r="H36" s="89">
        <v>12800</v>
      </c>
      <c r="I36" s="89" t="e">
        <f>+J36+(#REF!-#REF!)</f>
        <v>#REF!</v>
      </c>
      <c r="J36" s="89">
        <v>3417</v>
      </c>
      <c r="K36" s="90">
        <v>2584</v>
      </c>
      <c r="L36" s="33">
        <f t="shared" si="0"/>
        <v>0.75621890547263682</v>
      </c>
      <c r="M36" s="22">
        <f t="shared" si="1"/>
        <v>1</v>
      </c>
      <c r="N36" s="32">
        <f t="shared" si="2"/>
        <v>0.75621890547263682</v>
      </c>
      <c r="O36" s="111" t="s">
        <v>101</v>
      </c>
      <c r="P36" s="89">
        <v>139520</v>
      </c>
      <c r="Q36" s="89">
        <v>139520</v>
      </c>
      <c r="R36" s="89">
        <v>59800</v>
      </c>
      <c r="S36" s="27">
        <f t="shared" si="3"/>
        <v>1</v>
      </c>
      <c r="T36" s="23">
        <f t="shared" si="4"/>
        <v>0.42861238532110091</v>
      </c>
    </row>
    <row r="37" spans="2:20" ht="75" x14ac:dyDescent="0.2">
      <c r="B37" s="155"/>
      <c r="C37" s="152"/>
      <c r="D37" s="147"/>
      <c r="E37" s="53">
        <v>42736</v>
      </c>
      <c r="F37" s="102">
        <v>43100</v>
      </c>
      <c r="G37" s="10" t="s">
        <v>50</v>
      </c>
      <c r="H37" s="89">
        <v>47</v>
      </c>
      <c r="I37" s="89" t="e">
        <f>+J37+(#REF!-#REF!)</f>
        <v>#REF!</v>
      </c>
      <c r="J37" s="89">
        <v>16</v>
      </c>
      <c r="K37" s="90">
        <v>16</v>
      </c>
      <c r="L37" s="33">
        <f t="shared" si="0"/>
        <v>1</v>
      </c>
      <c r="M37" s="22">
        <f t="shared" si="1"/>
        <v>1</v>
      </c>
      <c r="N37" s="32">
        <f t="shared" si="2"/>
        <v>1</v>
      </c>
      <c r="O37" s="111">
        <v>2210005</v>
      </c>
      <c r="P37" s="89">
        <v>62378</v>
      </c>
      <c r="Q37" s="89">
        <v>62378</v>
      </c>
      <c r="R37" s="89">
        <v>0</v>
      </c>
      <c r="S37" s="27">
        <f t="shared" si="3"/>
        <v>1</v>
      </c>
      <c r="T37" s="23" t="str">
        <f t="shared" si="4"/>
        <v xml:space="preserve"> -</v>
      </c>
    </row>
    <row r="38" spans="2:20" ht="60" x14ac:dyDescent="0.2">
      <c r="B38" s="155"/>
      <c r="C38" s="152"/>
      <c r="D38" s="147"/>
      <c r="E38" s="53">
        <v>42736</v>
      </c>
      <c r="F38" s="102">
        <v>43100</v>
      </c>
      <c r="G38" s="10" t="s">
        <v>51</v>
      </c>
      <c r="H38" s="27">
        <v>1</v>
      </c>
      <c r="I38" s="27">
        <f t="shared" ref="I38:I44" si="5">+J38</f>
        <v>1</v>
      </c>
      <c r="J38" s="27">
        <v>1</v>
      </c>
      <c r="K38" s="23">
        <v>0.83</v>
      </c>
      <c r="L38" s="33">
        <f t="shared" si="0"/>
        <v>0.83</v>
      </c>
      <c r="M38" s="22">
        <f t="shared" si="1"/>
        <v>1</v>
      </c>
      <c r="N38" s="32">
        <f t="shared" si="2"/>
        <v>0.83</v>
      </c>
      <c r="O38" s="111">
        <v>2210005</v>
      </c>
      <c r="P38" s="89">
        <v>588564</v>
      </c>
      <c r="Q38" s="89">
        <v>588564</v>
      </c>
      <c r="R38" s="89">
        <v>0</v>
      </c>
      <c r="S38" s="27">
        <f t="shared" si="3"/>
        <v>1</v>
      </c>
      <c r="T38" s="23" t="str">
        <f t="shared" si="4"/>
        <v xml:space="preserve"> -</v>
      </c>
    </row>
    <row r="39" spans="2:20" ht="45" x14ac:dyDescent="0.2">
      <c r="B39" s="155"/>
      <c r="C39" s="152"/>
      <c r="D39" s="147"/>
      <c r="E39" s="53">
        <v>42736</v>
      </c>
      <c r="F39" s="102">
        <v>43100</v>
      </c>
      <c r="G39" s="10" t="s">
        <v>52</v>
      </c>
      <c r="H39" s="89">
        <v>9599</v>
      </c>
      <c r="I39" s="89">
        <f t="shared" si="5"/>
        <v>9599</v>
      </c>
      <c r="J39" s="89">
        <v>9599</v>
      </c>
      <c r="K39" s="90">
        <v>9485</v>
      </c>
      <c r="L39" s="33">
        <f t="shared" si="0"/>
        <v>0.98812376289196791</v>
      </c>
      <c r="M39" s="22">
        <f t="shared" si="1"/>
        <v>1</v>
      </c>
      <c r="N39" s="32">
        <f t="shared" si="2"/>
        <v>0.98812376289196791</v>
      </c>
      <c r="O39" s="111">
        <v>2210634</v>
      </c>
      <c r="P39" s="89">
        <v>12044123</v>
      </c>
      <c r="Q39" s="89">
        <v>11970119</v>
      </c>
      <c r="R39" s="89">
        <v>0</v>
      </c>
      <c r="S39" s="27">
        <f t="shared" si="3"/>
        <v>0.99385559247443755</v>
      </c>
      <c r="T39" s="23" t="str">
        <f t="shared" si="4"/>
        <v xml:space="preserve"> -</v>
      </c>
    </row>
    <row r="40" spans="2:20" ht="45" x14ac:dyDescent="0.2">
      <c r="B40" s="155"/>
      <c r="C40" s="152"/>
      <c r="D40" s="147"/>
      <c r="E40" s="53">
        <v>42736</v>
      </c>
      <c r="F40" s="102">
        <v>43100</v>
      </c>
      <c r="G40" s="10" t="s">
        <v>53</v>
      </c>
      <c r="H40" s="89">
        <v>28340</v>
      </c>
      <c r="I40" s="89">
        <f t="shared" si="5"/>
        <v>28340</v>
      </c>
      <c r="J40" s="89">
        <v>28340</v>
      </c>
      <c r="K40" s="90">
        <v>24708</v>
      </c>
      <c r="L40" s="33">
        <f t="shared" si="0"/>
        <v>0.87184191954834156</v>
      </c>
      <c r="M40" s="22">
        <f t="shared" si="1"/>
        <v>1</v>
      </c>
      <c r="N40" s="32">
        <f t="shared" si="2"/>
        <v>0.87184191954834156</v>
      </c>
      <c r="O40" s="111">
        <v>2210803</v>
      </c>
      <c r="P40" s="89">
        <v>16625982</v>
      </c>
      <c r="Q40" s="89">
        <v>14663558</v>
      </c>
      <c r="R40" s="89">
        <v>0</v>
      </c>
      <c r="S40" s="27">
        <f t="shared" si="3"/>
        <v>0.88196643061444435</v>
      </c>
      <c r="T40" s="23" t="str">
        <f t="shared" si="4"/>
        <v xml:space="preserve"> -</v>
      </c>
    </row>
    <row r="41" spans="2:20" ht="60" x14ac:dyDescent="0.2">
      <c r="B41" s="155"/>
      <c r="C41" s="152"/>
      <c r="D41" s="147"/>
      <c r="E41" s="53">
        <v>42736</v>
      </c>
      <c r="F41" s="102">
        <v>43100</v>
      </c>
      <c r="G41" s="10" t="s">
        <v>54</v>
      </c>
      <c r="H41" s="27">
        <v>1</v>
      </c>
      <c r="I41" s="27">
        <f t="shared" si="5"/>
        <v>1</v>
      </c>
      <c r="J41" s="27">
        <v>1</v>
      </c>
      <c r="K41" s="23">
        <v>1</v>
      </c>
      <c r="L41" s="33">
        <f t="shared" si="0"/>
        <v>1</v>
      </c>
      <c r="M41" s="22">
        <f t="shared" si="1"/>
        <v>1</v>
      </c>
      <c r="N41" s="32">
        <f t="shared" si="2"/>
        <v>1</v>
      </c>
      <c r="O41" s="111">
        <v>2210900</v>
      </c>
      <c r="P41" s="89">
        <v>0</v>
      </c>
      <c r="Q41" s="89">
        <v>0</v>
      </c>
      <c r="R41" s="89">
        <v>0</v>
      </c>
      <c r="S41" s="27" t="str">
        <f t="shared" si="3"/>
        <v xml:space="preserve"> -</v>
      </c>
      <c r="T41" s="23" t="str">
        <f t="shared" si="4"/>
        <v xml:space="preserve"> -</v>
      </c>
    </row>
    <row r="42" spans="2:20" ht="60" x14ac:dyDescent="0.2">
      <c r="B42" s="155"/>
      <c r="C42" s="152"/>
      <c r="D42" s="147"/>
      <c r="E42" s="53">
        <v>42736</v>
      </c>
      <c r="F42" s="102">
        <v>43100</v>
      </c>
      <c r="G42" s="10" t="s">
        <v>55</v>
      </c>
      <c r="H42" s="27">
        <v>1</v>
      </c>
      <c r="I42" s="27">
        <f t="shared" si="5"/>
        <v>1</v>
      </c>
      <c r="J42" s="27">
        <v>1</v>
      </c>
      <c r="K42" s="23">
        <v>1</v>
      </c>
      <c r="L42" s="33">
        <f t="shared" si="0"/>
        <v>1</v>
      </c>
      <c r="M42" s="22">
        <f t="shared" si="1"/>
        <v>1</v>
      </c>
      <c r="N42" s="32">
        <f t="shared" si="2"/>
        <v>1</v>
      </c>
      <c r="O42" s="111">
        <v>2210555</v>
      </c>
      <c r="P42" s="89">
        <v>30000</v>
      </c>
      <c r="Q42" s="89">
        <v>30000</v>
      </c>
      <c r="R42" s="89">
        <v>20000</v>
      </c>
      <c r="S42" s="27">
        <f t="shared" si="3"/>
        <v>1</v>
      </c>
      <c r="T42" s="23">
        <f t="shared" si="4"/>
        <v>0.66666666666666663</v>
      </c>
    </row>
    <row r="43" spans="2:20" ht="60" x14ac:dyDescent="0.2">
      <c r="B43" s="155"/>
      <c r="C43" s="152"/>
      <c r="D43" s="147"/>
      <c r="E43" s="53">
        <v>42736</v>
      </c>
      <c r="F43" s="102">
        <v>43100</v>
      </c>
      <c r="G43" s="10" t="s">
        <v>56</v>
      </c>
      <c r="H43" s="89">
        <v>1</v>
      </c>
      <c r="I43" s="89">
        <f t="shared" si="5"/>
        <v>1</v>
      </c>
      <c r="J43" s="89">
        <v>1</v>
      </c>
      <c r="K43" s="90">
        <v>1</v>
      </c>
      <c r="L43" s="33">
        <f t="shared" si="0"/>
        <v>1</v>
      </c>
      <c r="M43" s="22">
        <f t="shared" si="1"/>
        <v>1</v>
      </c>
      <c r="N43" s="32">
        <f t="shared" si="2"/>
        <v>1</v>
      </c>
      <c r="O43" s="111">
        <v>2210900</v>
      </c>
      <c r="P43" s="89">
        <v>0</v>
      </c>
      <c r="Q43" s="89">
        <v>0</v>
      </c>
      <c r="R43" s="89">
        <v>0</v>
      </c>
      <c r="S43" s="27" t="str">
        <f t="shared" si="3"/>
        <v xml:space="preserve"> -</v>
      </c>
      <c r="T43" s="23" t="str">
        <f t="shared" si="4"/>
        <v xml:space="preserve"> -</v>
      </c>
    </row>
    <row r="44" spans="2:20" ht="45" x14ac:dyDescent="0.2">
      <c r="B44" s="155"/>
      <c r="C44" s="152"/>
      <c r="D44" s="147"/>
      <c r="E44" s="53">
        <v>42736</v>
      </c>
      <c r="F44" s="102">
        <v>43100</v>
      </c>
      <c r="G44" s="10" t="s">
        <v>57</v>
      </c>
      <c r="H44" s="27">
        <v>1</v>
      </c>
      <c r="I44" s="27">
        <f t="shared" si="5"/>
        <v>1</v>
      </c>
      <c r="J44" s="27">
        <v>1</v>
      </c>
      <c r="K44" s="23">
        <v>0.85</v>
      </c>
      <c r="L44" s="33">
        <f t="shared" si="0"/>
        <v>0.85</v>
      </c>
      <c r="M44" s="22">
        <f t="shared" si="1"/>
        <v>1</v>
      </c>
      <c r="N44" s="32">
        <f t="shared" si="2"/>
        <v>0.85</v>
      </c>
      <c r="O44" s="111">
        <v>2210803</v>
      </c>
      <c r="P44" s="89">
        <v>2550702</v>
      </c>
      <c r="Q44" s="89">
        <v>2120736</v>
      </c>
      <c r="R44" s="89">
        <v>0</v>
      </c>
      <c r="S44" s="27">
        <f t="shared" si="3"/>
        <v>0.83143228805246561</v>
      </c>
      <c r="T44" s="23" t="str">
        <f t="shared" si="4"/>
        <v xml:space="preserve"> -</v>
      </c>
    </row>
    <row r="45" spans="2:20" ht="30.75" thickBot="1" x14ac:dyDescent="0.25">
      <c r="B45" s="155"/>
      <c r="C45" s="152"/>
      <c r="D45" s="150"/>
      <c r="E45" s="61">
        <v>42736</v>
      </c>
      <c r="F45" s="105">
        <v>43100</v>
      </c>
      <c r="G45" s="11" t="s">
        <v>58</v>
      </c>
      <c r="H45" s="91">
        <v>2</v>
      </c>
      <c r="I45" s="91" t="e">
        <f>+J45+(#REF!-#REF!)</f>
        <v>#REF!</v>
      </c>
      <c r="J45" s="91">
        <v>0</v>
      </c>
      <c r="K45" s="92">
        <v>1</v>
      </c>
      <c r="L45" s="79" t="e">
        <f t="shared" si="0"/>
        <v>#DIV/0!</v>
      </c>
      <c r="M45" s="80">
        <f t="shared" si="1"/>
        <v>1</v>
      </c>
      <c r="N45" s="81" t="str">
        <f t="shared" si="2"/>
        <v xml:space="preserve"> -</v>
      </c>
      <c r="O45" s="113">
        <v>0</v>
      </c>
      <c r="P45" s="91">
        <v>0</v>
      </c>
      <c r="Q45" s="91">
        <v>0</v>
      </c>
      <c r="R45" s="91">
        <v>0</v>
      </c>
      <c r="S45" s="62" t="str">
        <f t="shared" si="3"/>
        <v xml:space="preserve"> -</v>
      </c>
      <c r="T45" s="63" t="str">
        <f t="shared" si="4"/>
        <v xml:space="preserve"> -</v>
      </c>
    </row>
    <row r="46" spans="2:20" ht="45" x14ac:dyDescent="0.2">
      <c r="B46" s="155"/>
      <c r="C46" s="152"/>
      <c r="D46" s="146" t="s">
        <v>92</v>
      </c>
      <c r="E46" s="71">
        <v>42736</v>
      </c>
      <c r="F46" s="106">
        <v>43100</v>
      </c>
      <c r="G46" s="107" t="s">
        <v>59</v>
      </c>
      <c r="H46" s="93">
        <v>47</v>
      </c>
      <c r="I46" s="93">
        <f>+J46</f>
        <v>47</v>
      </c>
      <c r="J46" s="93">
        <v>47</v>
      </c>
      <c r="K46" s="94">
        <v>47</v>
      </c>
      <c r="L46" s="72">
        <f t="shared" si="0"/>
        <v>1</v>
      </c>
      <c r="M46" s="73">
        <f t="shared" si="1"/>
        <v>1</v>
      </c>
      <c r="N46" s="74">
        <f t="shared" si="2"/>
        <v>1</v>
      </c>
      <c r="O46" s="114">
        <v>2210258</v>
      </c>
      <c r="P46" s="93">
        <v>124542</v>
      </c>
      <c r="Q46" s="93">
        <v>84542</v>
      </c>
      <c r="R46" s="93">
        <v>70961</v>
      </c>
      <c r="S46" s="75">
        <f t="shared" si="3"/>
        <v>0.67882320823497289</v>
      </c>
      <c r="T46" s="76">
        <f t="shared" si="4"/>
        <v>0.83935795226041499</v>
      </c>
    </row>
    <row r="47" spans="2:20" ht="45" x14ac:dyDescent="0.2">
      <c r="B47" s="155"/>
      <c r="C47" s="152"/>
      <c r="D47" s="147"/>
      <c r="E47" s="53">
        <v>42736</v>
      </c>
      <c r="F47" s="102">
        <v>43100</v>
      </c>
      <c r="G47" s="10" t="s">
        <v>60</v>
      </c>
      <c r="H47" s="89">
        <v>188</v>
      </c>
      <c r="I47" s="89" t="e">
        <f>+J47+(#REF!-#REF!)</f>
        <v>#REF!</v>
      </c>
      <c r="J47" s="89">
        <v>94</v>
      </c>
      <c r="K47" s="90">
        <v>4</v>
      </c>
      <c r="L47" s="33">
        <f t="shared" si="0"/>
        <v>4.2553191489361701E-2</v>
      </c>
      <c r="M47" s="22">
        <f t="shared" si="1"/>
        <v>1</v>
      </c>
      <c r="N47" s="32">
        <f t="shared" si="2"/>
        <v>4.2553191489361701E-2</v>
      </c>
      <c r="O47" s="111" t="s">
        <v>96</v>
      </c>
      <c r="P47" s="89">
        <v>0</v>
      </c>
      <c r="Q47" s="89">
        <v>0</v>
      </c>
      <c r="R47" s="89">
        <v>0</v>
      </c>
      <c r="S47" s="27" t="str">
        <f t="shared" si="3"/>
        <v xml:space="preserve"> -</v>
      </c>
      <c r="T47" s="23" t="str">
        <f t="shared" si="4"/>
        <v xml:space="preserve"> -</v>
      </c>
    </row>
    <row r="48" spans="2:20" ht="90" x14ac:dyDescent="0.2">
      <c r="B48" s="155"/>
      <c r="C48" s="152"/>
      <c r="D48" s="147"/>
      <c r="E48" s="53">
        <v>42736</v>
      </c>
      <c r="F48" s="102">
        <v>43100</v>
      </c>
      <c r="G48" s="10" t="s">
        <v>61</v>
      </c>
      <c r="H48" s="27">
        <v>1</v>
      </c>
      <c r="I48" s="27">
        <f>+J48</f>
        <v>1</v>
      </c>
      <c r="J48" s="27">
        <v>1</v>
      </c>
      <c r="K48" s="23">
        <v>1</v>
      </c>
      <c r="L48" s="33">
        <f t="shared" si="0"/>
        <v>1</v>
      </c>
      <c r="M48" s="22">
        <f t="shared" si="1"/>
        <v>1</v>
      </c>
      <c r="N48" s="32">
        <f t="shared" si="2"/>
        <v>1</v>
      </c>
      <c r="O48" s="111">
        <v>2210257</v>
      </c>
      <c r="P48" s="89">
        <v>154280</v>
      </c>
      <c r="Q48" s="89">
        <v>149900</v>
      </c>
      <c r="R48" s="89">
        <v>0</v>
      </c>
      <c r="S48" s="27">
        <f t="shared" si="3"/>
        <v>0.97161005963183822</v>
      </c>
      <c r="T48" s="23" t="str">
        <f t="shared" si="4"/>
        <v xml:space="preserve"> -</v>
      </c>
    </row>
    <row r="49" spans="2:20" ht="60.75" thickBot="1" x14ac:dyDescent="0.25">
      <c r="B49" s="155"/>
      <c r="C49" s="152"/>
      <c r="D49" s="148"/>
      <c r="E49" s="64">
        <v>42736</v>
      </c>
      <c r="F49" s="103">
        <v>43100</v>
      </c>
      <c r="G49" s="104" t="s">
        <v>62</v>
      </c>
      <c r="H49" s="95">
        <v>15</v>
      </c>
      <c r="I49" s="91">
        <f>+J49</f>
        <v>15</v>
      </c>
      <c r="J49" s="95">
        <v>15</v>
      </c>
      <c r="K49" s="96">
        <v>47</v>
      </c>
      <c r="L49" s="65">
        <f t="shared" si="0"/>
        <v>3.1333333333333333</v>
      </c>
      <c r="M49" s="66">
        <f t="shared" si="1"/>
        <v>1</v>
      </c>
      <c r="N49" s="67">
        <f t="shared" si="2"/>
        <v>1</v>
      </c>
      <c r="O49" s="112">
        <v>2210320</v>
      </c>
      <c r="P49" s="95">
        <v>0</v>
      </c>
      <c r="Q49" s="95">
        <v>0</v>
      </c>
      <c r="R49" s="95">
        <v>0</v>
      </c>
      <c r="S49" s="68" t="str">
        <f t="shared" si="3"/>
        <v xml:space="preserve"> -</v>
      </c>
      <c r="T49" s="69" t="str">
        <f t="shared" si="4"/>
        <v xml:space="preserve"> -</v>
      </c>
    </row>
    <row r="50" spans="2:20" ht="45" x14ac:dyDescent="0.2">
      <c r="B50" s="155"/>
      <c r="C50" s="152"/>
      <c r="D50" s="149" t="s">
        <v>93</v>
      </c>
      <c r="E50" s="60">
        <v>42736</v>
      </c>
      <c r="F50" s="100">
        <v>43100</v>
      </c>
      <c r="G50" s="101" t="s">
        <v>63</v>
      </c>
      <c r="H50" s="19">
        <v>1</v>
      </c>
      <c r="I50" s="75">
        <f>+J50</f>
        <v>1</v>
      </c>
      <c r="J50" s="19">
        <v>1</v>
      </c>
      <c r="K50" s="18">
        <v>1</v>
      </c>
      <c r="L50" s="77">
        <f t="shared" si="0"/>
        <v>1</v>
      </c>
      <c r="M50" s="17">
        <f t="shared" si="1"/>
        <v>1</v>
      </c>
      <c r="N50" s="78">
        <f t="shared" si="2"/>
        <v>1</v>
      </c>
      <c r="O50" s="110" t="s">
        <v>96</v>
      </c>
      <c r="P50" s="87">
        <v>0</v>
      </c>
      <c r="Q50" s="87">
        <v>0</v>
      </c>
      <c r="R50" s="87">
        <v>0</v>
      </c>
      <c r="S50" s="19" t="str">
        <f t="shared" si="3"/>
        <v xml:space="preserve"> -</v>
      </c>
      <c r="T50" s="18" t="str">
        <f t="shared" si="4"/>
        <v xml:space="preserve"> -</v>
      </c>
    </row>
    <row r="51" spans="2:20" ht="60" x14ac:dyDescent="0.2">
      <c r="B51" s="155"/>
      <c r="C51" s="152"/>
      <c r="D51" s="147"/>
      <c r="E51" s="53">
        <v>42736</v>
      </c>
      <c r="F51" s="102">
        <v>43100</v>
      </c>
      <c r="G51" s="10" t="s">
        <v>64</v>
      </c>
      <c r="H51" s="89">
        <v>480</v>
      </c>
      <c r="I51" s="89" t="e">
        <f>+J51+(#REF!-#REF!)</f>
        <v>#REF!</v>
      </c>
      <c r="J51" s="89">
        <v>160</v>
      </c>
      <c r="K51" s="90">
        <v>160</v>
      </c>
      <c r="L51" s="33">
        <f t="shared" si="0"/>
        <v>1</v>
      </c>
      <c r="M51" s="22">
        <f t="shared" si="1"/>
        <v>1</v>
      </c>
      <c r="N51" s="32">
        <f t="shared" si="2"/>
        <v>1</v>
      </c>
      <c r="O51" s="111">
        <v>2210900</v>
      </c>
      <c r="P51" s="89">
        <v>265000</v>
      </c>
      <c r="Q51" s="89">
        <v>265000</v>
      </c>
      <c r="R51" s="89">
        <v>206939</v>
      </c>
      <c r="S51" s="27">
        <f t="shared" si="3"/>
        <v>1</v>
      </c>
      <c r="T51" s="23">
        <f t="shared" si="4"/>
        <v>0.78090188679245287</v>
      </c>
    </row>
    <row r="52" spans="2:20" ht="75" x14ac:dyDescent="0.2">
      <c r="B52" s="155"/>
      <c r="C52" s="152"/>
      <c r="D52" s="147"/>
      <c r="E52" s="53">
        <v>42736</v>
      </c>
      <c r="F52" s="102">
        <v>43100</v>
      </c>
      <c r="G52" s="54" t="s">
        <v>65</v>
      </c>
      <c r="H52" s="89">
        <v>8173</v>
      </c>
      <c r="I52" s="89">
        <f>+J52</f>
        <v>8173</v>
      </c>
      <c r="J52" s="89">
        <v>8173</v>
      </c>
      <c r="K52" s="90">
        <v>19407</v>
      </c>
      <c r="L52" s="33">
        <f t="shared" si="0"/>
        <v>2.3745258778906155</v>
      </c>
      <c r="M52" s="22">
        <f t="shared" si="1"/>
        <v>1</v>
      </c>
      <c r="N52" s="32">
        <f t="shared" si="2"/>
        <v>1</v>
      </c>
      <c r="O52" s="111">
        <v>2210900</v>
      </c>
      <c r="P52" s="89">
        <v>75000</v>
      </c>
      <c r="Q52" s="89">
        <v>75000</v>
      </c>
      <c r="R52" s="89">
        <v>100000</v>
      </c>
      <c r="S52" s="27">
        <f t="shared" si="3"/>
        <v>1</v>
      </c>
      <c r="T52" s="23">
        <f t="shared" si="4"/>
        <v>1.3333333333333333</v>
      </c>
    </row>
    <row r="53" spans="2:20" ht="45" x14ac:dyDescent="0.2">
      <c r="B53" s="155"/>
      <c r="C53" s="152"/>
      <c r="D53" s="147"/>
      <c r="E53" s="53">
        <v>42736</v>
      </c>
      <c r="F53" s="102">
        <v>43100</v>
      </c>
      <c r="G53" s="54" t="s">
        <v>66</v>
      </c>
      <c r="H53" s="89">
        <v>47</v>
      </c>
      <c r="I53" s="89">
        <f>+J53</f>
        <v>47</v>
      </c>
      <c r="J53" s="89">
        <v>47</v>
      </c>
      <c r="K53" s="90">
        <v>30</v>
      </c>
      <c r="L53" s="33">
        <f t="shared" si="0"/>
        <v>0.63829787234042556</v>
      </c>
      <c r="M53" s="22">
        <f t="shared" si="1"/>
        <v>1</v>
      </c>
      <c r="N53" s="32">
        <f t="shared" si="2"/>
        <v>0.63829787234042556</v>
      </c>
      <c r="O53" s="111">
        <v>2210900</v>
      </c>
      <c r="P53" s="89">
        <v>50000</v>
      </c>
      <c r="Q53" s="89">
        <v>50000</v>
      </c>
      <c r="R53" s="89">
        <v>12000</v>
      </c>
      <c r="S53" s="27">
        <f t="shared" si="3"/>
        <v>1</v>
      </c>
      <c r="T53" s="23">
        <f t="shared" si="4"/>
        <v>0.24</v>
      </c>
    </row>
    <row r="54" spans="2:20" ht="60" x14ac:dyDescent="0.2">
      <c r="B54" s="155"/>
      <c r="C54" s="152"/>
      <c r="D54" s="147"/>
      <c r="E54" s="53">
        <v>42736</v>
      </c>
      <c r="F54" s="102">
        <v>43100</v>
      </c>
      <c r="G54" s="54" t="s">
        <v>67</v>
      </c>
      <c r="H54" s="27">
        <v>1</v>
      </c>
      <c r="I54" s="27">
        <f>+J54</f>
        <v>1</v>
      </c>
      <c r="J54" s="27">
        <v>1</v>
      </c>
      <c r="K54" s="23">
        <v>1</v>
      </c>
      <c r="L54" s="33">
        <f t="shared" si="0"/>
        <v>1</v>
      </c>
      <c r="M54" s="22">
        <f t="shared" si="1"/>
        <v>1</v>
      </c>
      <c r="N54" s="32">
        <f t="shared" si="2"/>
        <v>1</v>
      </c>
      <c r="O54" s="111">
        <v>2210900</v>
      </c>
      <c r="P54" s="89">
        <v>49500</v>
      </c>
      <c r="Q54" s="89">
        <v>49500</v>
      </c>
      <c r="R54" s="89">
        <v>0</v>
      </c>
      <c r="S54" s="27">
        <f t="shared" si="3"/>
        <v>1</v>
      </c>
      <c r="T54" s="23" t="str">
        <f t="shared" si="4"/>
        <v xml:space="preserve"> -</v>
      </c>
    </row>
    <row r="55" spans="2:20" ht="60" x14ac:dyDescent="0.2">
      <c r="B55" s="155"/>
      <c r="C55" s="152"/>
      <c r="D55" s="147"/>
      <c r="E55" s="53">
        <v>42736</v>
      </c>
      <c r="F55" s="102">
        <v>43100</v>
      </c>
      <c r="G55" s="54" t="s">
        <v>68</v>
      </c>
      <c r="H55" s="27">
        <v>1</v>
      </c>
      <c r="I55" s="27">
        <f>+J55</f>
        <v>1</v>
      </c>
      <c r="J55" s="27">
        <v>1</v>
      </c>
      <c r="K55" s="23">
        <v>0.56999999999999995</v>
      </c>
      <c r="L55" s="33">
        <f t="shared" si="0"/>
        <v>0.56999999999999995</v>
      </c>
      <c r="M55" s="22">
        <f t="shared" si="1"/>
        <v>1</v>
      </c>
      <c r="N55" s="32">
        <f t="shared" si="2"/>
        <v>0.56999999999999995</v>
      </c>
      <c r="O55" s="111">
        <v>2210320</v>
      </c>
      <c r="P55" s="89">
        <v>0</v>
      </c>
      <c r="Q55" s="89">
        <v>0</v>
      </c>
      <c r="R55" s="89">
        <v>0</v>
      </c>
      <c r="S55" s="27" t="str">
        <f t="shared" si="3"/>
        <v xml:space="preserve"> -</v>
      </c>
      <c r="T55" s="23" t="str">
        <f t="shared" si="4"/>
        <v xml:space="preserve"> -</v>
      </c>
    </row>
    <row r="56" spans="2:20" ht="60" x14ac:dyDescent="0.2">
      <c r="B56" s="155"/>
      <c r="C56" s="152"/>
      <c r="D56" s="147"/>
      <c r="E56" s="53">
        <v>42736</v>
      </c>
      <c r="F56" s="102">
        <v>43100</v>
      </c>
      <c r="G56" s="10" t="s">
        <v>69</v>
      </c>
      <c r="H56" s="89">
        <v>12</v>
      </c>
      <c r="I56" s="89" t="e">
        <f>+J56+(#REF!-#REF!)</f>
        <v>#REF!</v>
      </c>
      <c r="J56" s="89">
        <v>4</v>
      </c>
      <c r="K56" s="90">
        <v>16</v>
      </c>
      <c r="L56" s="33">
        <f t="shared" si="0"/>
        <v>4</v>
      </c>
      <c r="M56" s="22">
        <f t="shared" si="1"/>
        <v>1</v>
      </c>
      <c r="N56" s="32">
        <f t="shared" si="2"/>
        <v>1</v>
      </c>
      <c r="O56" s="111">
        <v>2210331</v>
      </c>
      <c r="P56" s="89">
        <v>0</v>
      </c>
      <c r="Q56" s="89">
        <v>0</v>
      </c>
      <c r="R56" s="89">
        <v>0</v>
      </c>
      <c r="S56" s="27" t="str">
        <f t="shared" si="3"/>
        <v xml:space="preserve"> -</v>
      </c>
      <c r="T56" s="23" t="str">
        <f t="shared" si="4"/>
        <v xml:space="preserve"> -</v>
      </c>
    </row>
    <row r="57" spans="2:20" ht="75" x14ac:dyDescent="0.2">
      <c r="B57" s="155"/>
      <c r="C57" s="152"/>
      <c r="D57" s="147"/>
      <c r="E57" s="53">
        <v>42736</v>
      </c>
      <c r="F57" s="102">
        <v>43100</v>
      </c>
      <c r="G57" s="10" t="s">
        <v>70</v>
      </c>
      <c r="H57" s="89">
        <v>4</v>
      </c>
      <c r="I57" s="89">
        <f>+J57</f>
        <v>4</v>
      </c>
      <c r="J57" s="89">
        <v>4</v>
      </c>
      <c r="K57" s="90">
        <v>4</v>
      </c>
      <c r="L57" s="33">
        <f t="shared" si="0"/>
        <v>1</v>
      </c>
      <c r="M57" s="22">
        <f t="shared" si="1"/>
        <v>1</v>
      </c>
      <c r="N57" s="32">
        <f t="shared" si="2"/>
        <v>1</v>
      </c>
      <c r="O57" s="111">
        <v>2210900</v>
      </c>
      <c r="P57" s="89">
        <v>120125</v>
      </c>
      <c r="Q57" s="89">
        <v>120125</v>
      </c>
      <c r="R57" s="89">
        <v>51801</v>
      </c>
      <c r="S57" s="27">
        <f t="shared" si="3"/>
        <v>1</v>
      </c>
      <c r="T57" s="23">
        <f t="shared" si="4"/>
        <v>0.4312258064516129</v>
      </c>
    </row>
    <row r="58" spans="2:20" ht="60" x14ac:dyDescent="0.2">
      <c r="B58" s="155"/>
      <c r="C58" s="152"/>
      <c r="D58" s="147"/>
      <c r="E58" s="53">
        <v>42736</v>
      </c>
      <c r="F58" s="102">
        <v>43100</v>
      </c>
      <c r="G58" s="10" t="s">
        <v>71</v>
      </c>
      <c r="H58" s="89">
        <v>8</v>
      </c>
      <c r="I58" s="89" t="e">
        <f>+J58+(#REF!-#REF!)</f>
        <v>#REF!</v>
      </c>
      <c r="J58" s="89">
        <v>4</v>
      </c>
      <c r="K58" s="90">
        <v>2</v>
      </c>
      <c r="L58" s="33">
        <f t="shared" si="0"/>
        <v>0.5</v>
      </c>
      <c r="M58" s="22">
        <f t="shared" si="1"/>
        <v>1</v>
      </c>
      <c r="N58" s="32">
        <f t="shared" si="2"/>
        <v>0.5</v>
      </c>
      <c r="O58" s="111" t="s">
        <v>102</v>
      </c>
      <c r="P58" s="89">
        <v>42432</v>
      </c>
      <c r="Q58" s="89">
        <v>42432</v>
      </c>
      <c r="R58" s="89">
        <v>0</v>
      </c>
      <c r="S58" s="27">
        <f t="shared" si="3"/>
        <v>1</v>
      </c>
      <c r="T58" s="23" t="str">
        <f t="shared" si="4"/>
        <v xml:space="preserve"> -</v>
      </c>
    </row>
    <row r="59" spans="2:20" ht="45" x14ac:dyDescent="0.2">
      <c r="B59" s="155"/>
      <c r="C59" s="152"/>
      <c r="D59" s="147"/>
      <c r="E59" s="53">
        <v>42736</v>
      </c>
      <c r="F59" s="102">
        <v>43100</v>
      </c>
      <c r="G59" s="10" t="s">
        <v>72</v>
      </c>
      <c r="H59" s="89">
        <v>340</v>
      </c>
      <c r="I59" s="89" t="e">
        <f>+J59+(#REF!-#REF!)</f>
        <v>#REF!</v>
      </c>
      <c r="J59" s="89">
        <v>110</v>
      </c>
      <c r="K59" s="90">
        <v>0</v>
      </c>
      <c r="L59" s="33">
        <f t="shared" si="0"/>
        <v>0</v>
      </c>
      <c r="M59" s="22">
        <f t="shared" si="1"/>
        <v>1</v>
      </c>
      <c r="N59" s="32">
        <f t="shared" si="2"/>
        <v>0</v>
      </c>
      <c r="O59" s="111">
        <v>0</v>
      </c>
      <c r="P59" s="89">
        <v>0</v>
      </c>
      <c r="Q59" s="89">
        <v>0</v>
      </c>
      <c r="R59" s="89">
        <v>0</v>
      </c>
      <c r="S59" s="27" t="str">
        <f t="shared" si="3"/>
        <v xml:space="preserve"> -</v>
      </c>
      <c r="T59" s="23" t="str">
        <f t="shared" si="4"/>
        <v xml:space="preserve"> -</v>
      </c>
    </row>
    <row r="60" spans="2:20" ht="90" x14ac:dyDescent="0.2">
      <c r="B60" s="155"/>
      <c r="C60" s="152"/>
      <c r="D60" s="147"/>
      <c r="E60" s="53">
        <v>42736</v>
      </c>
      <c r="F60" s="102">
        <v>43100</v>
      </c>
      <c r="G60" s="10" t="s">
        <v>73</v>
      </c>
      <c r="H60" s="89">
        <v>2500</v>
      </c>
      <c r="I60" s="89" t="e">
        <f>+J60+(#REF!-#REF!)</f>
        <v>#REF!</v>
      </c>
      <c r="J60" s="89">
        <v>625</v>
      </c>
      <c r="K60" s="90">
        <v>791</v>
      </c>
      <c r="L60" s="33">
        <f t="shared" si="0"/>
        <v>1.2656000000000001</v>
      </c>
      <c r="M60" s="22">
        <f t="shared" si="1"/>
        <v>1</v>
      </c>
      <c r="N60" s="32">
        <f t="shared" si="2"/>
        <v>1</v>
      </c>
      <c r="O60" s="111">
        <v>2210900</v>
      </c>
      <c r="P60" s="89">
        <v>114736</v>
      </c>
      <c r="Q60" s="89">
        <v>0</v>
      </c>
      <c r="R60" s="89">
        <v>0</v>
      </c>
      <c r="S60" s="27">
        <f t="shared" si="3"/>
        <v>0</v>
      </c>
      <c r="T60" s="23" t="str">
        <f t="shared" si="4"/>
        <v xml:space="preserve"> -</v>
      </c>
    </row>
    <row r="61" spans="2:20" ht="45" x14ac:dyDescent="0.2">
      <c r="B61" s="155"/>
      <c r="C61" s="152"/>
      <c r="D61" s="147"/>
      <c r="E61" s="53">
        <v>42736</v>
      </c>
      <c r="F61" s="102">
        <v>43100</v>
      </c>
      <c r="G61" s="10" t="s">
        <v>74</v>
      </c>
      <c r="H61" s="89">
        <v>4</v>
      </c>
      <c r="I61" s="89" t="e">
        <f>+J61+(#REF!-#REF!)</f>
        <v>#REF!</v>
      </c>
      <c r="J61" s="89">
        <v>1</v>
      </c>
      <c r="K61" s="90">
        <v>2</v>
      </c>
      <c r="L61" s="33">
        <f t="shared" si="0"/>
        <v>2</v>
      </c>
      <c r="M61" s="22">
        <f t="shared" si="1"/>
        <v>1</v>
      </c>
      <c r="N61" s="32">
        <f t="shared" si="2"/>
        <v>1</v>
      </c>
      <c r="O61" s="111">
        <v>2210902</v>
      </c>
      <c r="P61" s="89">
        <v>145000</v>
      </c>
      <c r="Q61" s="89">
        <v>0</v>
      </c>
      <c r="R61" s="89">
        <v>0</v>
      </c>
      <c r="S61" s="27">
        <f t="shared" si="3"/>
        <v>0</v>
      </c>
      <c r="T61" s="23" t="str">
        <f t="shared" si="4"/>
        <v xml:space="preserve"> -</v>
      </c>
    </row>
    <row r="62" spans="2:20" ht="45" x14ac:dyDescent="0.2">
      <c r="B62" s="155"/>
      <c r="C62" s="152"/>
      <c r="D62" s="147"/>
      <c r="E62" s="53">
        <v>42736</v>
      </c>
      <c r="F62" s="102">
        <v>43100</v>
      </c>
      <c r="G62" s="10" t="s">
        <v>75</v>
      </c>
      <c r="H62" s="89">
        <v>47</v>
      </c>
      <c r="I62" s="89">
        <f>+J62</f>
        <v>47</v>
      </c>
      <c r="J62" s="89">
        <v>47</v>
      </c>
      <c r="K62" s="90">
        <v>42</v>
      </c>
      <c r="L62" s="33">
        <f t="shared" si="0"/>
        <v>0.8936170212765957</v>
      </c>
      <c r="M62" s="22">
        <f t="shared" si="1"/>
        <v>1</v>
      </c>
      <c r="N62" s="32">
        <f t="shared" si="2"/>
        <v>0.8936170212765957</v>
      </c>
      <c r="O62" s="111">
        <v>2210900</v>
      </c>
      <c r="P62" s="89">
        <v>0</v>
      </c>
      <c r="Q62" s="89">
        <v>0</v>
      </c>
      <c r="R62" s="89">
        <v>0</v>
      </c>
      <c r="S62" s="27" t="str">
        <f t="shared" si="3"/>
        <v xml:space="preserve"> -</v>
      </c>
      <c r="T62" s="23" t="str">
        <f t="shared" si="4"/>
        <v xml:space="preserve"> -</v>
      </c>
    </row>
    <row r="63" spans="2:20" ht="30" x14ac:dyDescent="0.2">
      <c r="B63" s="155"/>
      <c r="C63" s="152"/>
      <c r="D63" s="147"/>
      <c r="E63" s="53">
        <v>42736</v>
      </c>
      <c r="F63" s="102">
        <v>43100</v>
      </c>
      <c r="G63" s="10" t="s">
        <v>76</v>
      </c>
      <c r="H63" s="89">
        <v>20</v>
      </c>
      <c r="I63" s="89" t="e">
        <f>+J63+(#REF!-#REF!)</f>
        <v>#REF!</v>
      </c>
      <c r="J63" s="89">
        <v>7</v>
      </c>
      <c r="K63" s="90">
        <v>10</v>
      </c>
      <c r="L63" s="33">
        <f t="shared" si="0"/>
        <v>1.4285714285714286</v>
      </c>
      <c r="M63" s="22">
        <f t="shared" si="1"/>
        <v>1</v>
      </c>
      <c r="N63" s="32">
        <f t="shared" si="2"/>
        <v>1</v>
      </c>
      <c r="O63" s="111">
        <v>2210900</v>
      </c>
      <c r="P63" s="89">
        <v>0</v>
      </c>
      <c r="Q63" s="89">
        <v>0</v>
      </c>
      <c r="R63" s="89">
        <v>20000</v>
      </c>
      <c r="S63" s="27" t="str">
        <f t="shared" si="3"/>
        <v xml:space="preserve"> -</v>
      </c>
      <c r="T63" s="23">
        <f t="shared" si="4"/>
        <v>1</v>
      </c>
    </row>
    <row r="64" spans="2:20" ht="30" x14ac:dyDescent="0.2">
      <c r="B64" s="155"/>
      <c r="C64" s="152"/>
      <c r="D64" s="147"/>
      <c r="E64" s="53">
        <v>42736</v>
      </c>
      <c r="F64" s="102">
        <v>43100</v>
      </c>
      <c r="G64" s="10" t="s">
        <v>77</v>
      </c>
      <c r="H64" s="89">
        <v>1</v>
      </c>
      <c r="I64" s="89" t="e">
        <f>+J64+(#REF!-#REF!)</f>
        <v>#REF!</v>
      </c>
      <c r="J64" s="89">
        <v>1</v>
      </c>
      <c r="K64" s="90">
        <v>0</v>
      </c>
      <c r="L64" s="33">
        <f t="shared" si="0"/>
        <v>0</v>
      </c>
      <c r="M64" s="22">
        <f t="shared" si="1"/>
        <v>1</v>
      </c>
      <c r="N64" s="32">
        <f t="shared" si="2"/>
        <v>0</v>
      </c>
      <c r="O64" s="111" t="s">
        <v>96</v>
      </c>
      <c r="P64" s="89">
        <v>0</v>
      </c>
      <c r="Q64" s="89">
        <v>0</v>
      </c>
      <c r="R64" s="89">
        <v>0</v>
      </c>
      <c r="S64" s="27" t="str">
        <f t="shared" si="3"/>
        <v xml:space="preserve"> -</v>
      </c>
      <c r="T64" s="23" t="str">
        <f t="shared" si="4"/>
        <v xml:space="preserve"> -</v>
      </c>
    </row>
    <row r="65" spans="2:20" ht="75" x14ac:dyDescent="0.2">
      <c r="B65" s="155"/>
      <c r="C65" s="152"/>
      <c r="D65" s="147"/>
      <c r="E65" s="53">
        <v>42736</v>
      </c>
      <c r="F65" s="102">
        <v>43100</v>
      </c>
      <c r="G65" s="10" t="s">
        <v>78</v>
      </c>
      <c r="H65" s="27">
        <v>1</v>
      </c>
      <c r="I65" s="27">
        <f>+J65</f>
        <v>1</v>
      </c>
      <c r="J65" s="27">
        <v>1</v>
      </c>
      <c r="K65" s="23">
        <v>0.8</v>
      </c>
      <c r="L65" s="33">
        <f t="shared" si="0"/>
        <v>0.8</v>
      </c>
      <c r="M65" s="22">
        <f t="shared" si="1"/>
        <v>1</v>
      </c>
      <c r="N65" s="32">
        <f t="shared" si="2"/>
        <v>0.8</v>
      </c>
      <c r="O65" s="111">
        <v>2210326</v>
      </c>
      <c r="P65" s="89">
        <v>348428</v>
      </c>
      <c r="Q65" s="89">
        <v>0</v>
      </c>
      <c r="R65" s="89">
        <v>0</v>
      </c>
      <c r="S65" s="27">
        <f t="shared" si="3"/>
        <v>0</v>
      </c>
      <c r="T65" s="23" t="str">
        <f t="shared" si="4"/>
        <v xml:space="preserve"> -</v>
      </c>
    </row>
    <row r="66" spans="2:20" ht="45" x14ac:dyDescent="0.2">
      <c r="B66" s="155"/>
      <c r="C66" s="152"/>
      <c r="D66" s="147"/>
      <c r="E66" s="53">
        <v>42736</v>
      </c>
      <c r="F66" s="102">
        <v>43100</v>
      </c>
      <c r="G66" s="10" t="s">
        <v>79</v>
      </c>
      <c r="H66" s="27">
        <v>1</v>
      </c>
      <c r="I66" s="27">
        <f>+J66</f>
        <v>1</v>
      </c>
      <c r="J66" s="27">
        <v>1</v>
      </c>
      <c r="K66" s="23">
        <v>1</v>
      </c>
      <c r="L66" s="33">
        <f t="shared" si="0"/>
        <v>1</v>
      </c>
      <c r="M66" s="22">
        <f t="shared" si="1"/>
        <v>1</v>
      </c>
      <c r="N66" s="32">
        <f t="shared" si="2"/>
        <v>1</v>
      </c>
      <c r="O66" s="111">
        <v>2210899</v>
      </c>
      <c r="P66" s="89">
        <v>1080833</v>
      </c>
      <c r="Q66" s="89">
        <v>1066033</v>
      </c>
      <c r="R66" s="89">
        <v>0</v>
      </c>
      <c r="S66" s="27">
        <f t="shared" si="3"/>
        <v>0.98630685776618587</v>
      </c>
      <c r="T66" s="23" t="str">
        <f t="shared" si="4"/>
        <v xml:space="preserve"> -</v>
      </c>
    </row>
    <row r="67" spans="2:20" ht="75" x14ac:dyDescent="0.2">
      <c r="B67" s="155"/>
      <c r="C67" s="152"/>
      <c r="D67" s="147"/>
      <c r="E67" s="53">
        <v>42736</v>
      </c>
      <c r="F67" s="102">
        <v>43100</v>
      </c>
      <c r="G67" s="10" t="s">
        <v>80</v>
      </c>
      <c r="H67" s="89">
        <v>1</v>
      </c>
      <c r="I67" s="89">
        <f>+J67</f>
        <v>1</v>
      </c>
      <c r="J67" s="89">
        <v>1</v>
      </c>
      <c r="K67" s="90">
        <v>1</v>
      </c>
      <c r="L67" s="33">
        <f t="shared" si="0"/>
        <v>1</v>
      </c>
      <c r="M67" s="22">
        <f t="shared" si="1"/>
        <v>1</v>
      </c>
      <c r="N67" s="32">
        <f t="shared" si="2"/>
        <v>1</v>
      </c>
      <c r="O67" s="111">
        <v>2210013</v>
      </c>
      <c r="P67" s="89">
        <v>60000</v>
      </c>
      <c r="Q67" s="89">
        <v>60000</v>
      </c>
      <c r="R67" s="89">
        <v>25714</v>
      </c>
      <c r="S67" s="27">
        <f t="shared" si="3"/>
        <v>1</v>
      </c>
      <c r="T67" s="23">
        <f t="shared" si="4"/>
        <v>0.42856666666666665</v>
      </c>
    </row>
    <row r="68" spans="2:20" ht="45.75" thickBot="1" x14ac:dyDescent="0.25">
      <c r="B68" s="156"/>
      <c r="C68" s="153"/>
      <c r="D68" s="150"/>
      <c r="E68" s="61">
        <v>42736</v>
      </c>
      <c r="F68" s="105">
        <v>43100</v>
      </c>
      <c r="G68" s="11" t="s">
        <v>81</v>
      </c>
      <c r="H68" s="91">
        <v>20</v>
      </c>
      <c r="I68" s="91" t="e">
        <f>+J68+(#REF!-#REF!)</f>
        <v>#REF!</v>
      </c>
      <c r="J68" s="91">
        <v>7</v>
      </c>
      <c r="K68" s="92">
        <v>21</v>
      </c>
      <c r="L68" s="79">
        <f t="shared" si="0"/>
        <v>3</v>
      </c>
      <c r="M68" s="80">
        <f t="shared" si="1"/>
        <v>1</v>
      </c>
      <c r="N68" s="81">
        <f t="shared" si="2"/>
        <v>1</v>
      </c>
      <c r="O68" s="113">
        <v>2210900</v>
      </c>
      <c r="P68" s="91">
        <v>0</v>
      </c>
      <c r="Q68" s="91">
        <v>0</v>
      </c>
      <c r="R68" s="91">
        <v>0</v>
      </c>
      <c r="S68" s="62" t="str">
        <f t="shared" si="3"/>
        <v xml:space="preserve"> -</v>
      </c>
      <c r="T68" s="63" t="str">
        <f t="shared" si="4"/>
        <v xml:space="preserve"> -</v>
      </c>
    </row>
    <row r="69" spans="2:20" ht="18.75" thickBot="1" x14ac:dyDescent="0.25">
      <c r="M69" s="70">
        <f>+AVERAGE(M12,M14,M16,M18:M68)</f>
        <v>1</v>
      </c>
      <c r="N69" s="52">
        <f>+AVERAGE(N12,N14,N16,N18:N68)</f>
        <v>0.82303692056187039</v>
      </c>
      <c r="O69" s="48"/>
      <c r="P69" s="49">
        <f>+SUM(P12,P14,P16,P18:P68)</f>
        <v>248419310</v>
      </c>
      <c r="Q69" s="50">
        <f>+SUM(Q12,Q14,Q16,Q18:Q68)</f>
        <v>231940908</v>
      </c>
      <c r="R69" s="50">
        <f>+SUM(R12,R14,R16,R18:R68)</f>
        <v>1840258</v>
      </c>
      <c r="S69" s="51">
        <f t="shared" si="3"/>
        <v>0.93366698426140871</v>
      </c>
      <c r="T69" s="52">
        <f t="shared" si="4"/>
        <v>7.934167438889219E-3</v>
      </c>
    </row>
  </sheetData>
  <mergeCells count="25">
    <mergeCell ref="M10:M11"/>
    <mergeCell ref="N10:N11"/>
    <mergeCell ref="B14:B16"/>
    <mergeCell ref="B18:B68"/>
    <mergeCell ref="C18:C68"/>
    <mergeCell ref="D18:D30"/>
    <mergeCell ref="D31:D45"/>
    <mergeCell ref="D46:D49"/>
    <mergeCell ref="D50:D68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 r:id="rId1"/>
  <headerFooter>
    <oddHeader>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Margarita Robayo</cp:lastModifiedBy>
  <cp:lastPrinted>2010-09-21T16:46:22Z</cp:lastPrinted>
  <dcterms:created xsi:type="dcterms:W3CDTF">2008-07-08T21:30:46Z</dcterms:created>
  <dcterms:modified xsi:type="dcterms:W3CDTF">2018-01-24T20:43:31Z</dcterms:modified>
</cp:coreProperties>
</file>