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<sst xmlns="http://schemas.openxmlformats.org/spreadsheetml/2006/main" count="112" uniqueCount="107">
  <si>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</si>
  <si>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</si>
  <si>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</si>
  <si>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</si>
  <si>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</si>
  <si>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</si>
  <si>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</si>
  <si>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</si>
  <si>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</si>
  <si>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</si>
  <si>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</si>
  <si>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</si>
  <si>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</si>
  <si>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</si>
  <si>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</si>
  <si>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</si>
  <si>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</si>
  <si>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</si>
  <si>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</si>
  <si>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</si>
  <si>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</si>
  <si>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</si>
  <si>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</si>
  <si>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</si>
  <si>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</si>
  <si>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</si>
  <si>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</si>
  <si>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cupos para la atención de la primera infancia ofrecidos en las distintas modalidades.</t>
  </si>
  <si>
    <t>Número de agentes educativos formados para atender el ciclo de primera infancia.</t>
  </si>
  <si>
    <t>Porcentaje de avance en la creación del centro de desarrollo infantil.</t>
  </si>
  <si>
    <t>Porcentaje de población víctima mantenida en los establecimientos educativos.</t>
  </si>
  <si>
    <t>Número de niños y niñas con necesidades educativas especiales con atención en las instituciones oficiales.</t>
  </si>
  <si>
    <t>Número de estudiantes con la prestación del servicio educativo por el sistema de contratación (administración del servicio, banco de oferentes y concesiones).</t>
  </si>
  <si>
    <t>Porcentaje de avance en la construcción del establecimiento educativo en el municipio.</t>
  </si>
  <si>
    <t>Número de establecimientos educativos apliados en el municipio.</t>
  </si>
  <si>
    <t>Número de personas sin o bajo nivel escolar atendidas.</t>
  </si>
  <si>
    <t>Porcentaje de población en edad escolar que pertenecen a grupos étnico y afrodescendientes atendidas en los establecimientos educativos.</t>
  </si>
  <si>
    <t>Porcentaje de población en edad escolar caracterizada como población trabajadora infantil atendida en los establecimientos educativos.</t>
  </si>
  <si>
    <t>Número de centros educativos rurales fortalecidos y acompañados en el desarrollo de modelos escolares para la equidad - MEPE.</t>
  </si>
  <si>
    <t>Número de cupos de transporte escolares ofrecidos.</t>
  </si>
  <si>
    <t>Porcentaje de población con necesidades educativas especiales mantenidas en las instituciones oficiales.</t>
  </si>
  <si>
    <t>Número de niños y niñas de estratos 1 y 2 mantenidos con complemento nutricional.</t>
  </si>
  <si>
    <t>Número de establecimientos educativos mantenidos con planta de personal docente optimizada.</t>
  </si>
  <si>
    <t>Número de establecimientos educativos mantenidos con planta de personal administrativa necesaria y no misional.</t>
  </si>
  <si>
    <t>Número de foros educativos municipales realizados sobre experiencias pedagógicas significativas y culturales.</t>
  </si>
  <si>
    <t xml:space="preserve">Número de nuevos proyectos de formación inicial para niños, niñas y adolescentes desarrollados en las instituciones educativas. </t>
  </si>
  <si>
    <t>Número de estudiantes de los grados 5, 9 y 11 capacitados de las instituciones educativas oficiales de bajo logro en evaluación por competencias (pruebas saber).</t>
  </si>
  <si>
    <t>Número de docentes y directivos docentes capacitados en áreas técnicas pedagógicas de desarrollo personal, competencias básicas y ciudadanas y otras áreas del conocimiento y la investigación.</t>
  </si>
  <si>
    <t>Número de establecimientos educativos con asesoría mantenida en los planes de mejoramiento.</t>
  </si>
  <si>
    <t>Número de proyectos ambientales escolares PRAES diseñados y asesorados a cargo del CIDEA en los establecimientos educativos del municipio.</t>
  </si>
  <si>
    <t>Número de estímulos especiales otorgados al bumangués de honor.</t>
  </si>
  <si>
    <t>Número de estímulos especiales otorgados a docentes y directivos docentes.</t>
  </si>
  <si>
    <t>Número de niños y niñas vinculados al plan de lectura y escritura.</t>
  </si>
  <si>
    <t>Número de establecimientos educativos con la implementación del programa de gestión integral del riesgo.</t>
  </si>
  <si>
    <t>Número de proyectos transversales de apoyo psicoterapéutico y habilidades para la vida desarrollados.</t>
  </si>
  <si>
    <t>Número de proyectos de educación sexual, derechos humanos y construcción de ciudadanía desarrollados en las instituciones educativas.</t>
  </si>
  <si>
    <t>Número de bandas musicales existentes en las instituciones educativas oficiales reforzadas y fortalecidas.</t>
  </si>
  <si>
    <t>Número de nuevos terminales ampliados en establecimientos educativos del municipio.</t>
  </si>
  <si>
    <t>Porcentaje de instituciones urbanas y centros educativos rurales que cuentan con un sistema de conectividad.</t>
  </si>
  <si>
    <t>Número de docentes capacitados en la tecnología de la informática y las comunicaciones - TIC.</t>
  </si>
  <si>
    <t>Número de docentes capacitados en el manejo de una segunda lengua.</t>
  </si>
  <si>
    <t>Número de estudiantes de instituciones oficiales reforzados en el manejo de una segunda lengua.</t>
  </si>
  <si>
    <t>Número de laboratorios especializados de idiomas dotados y actualizados.</t>
  </si>
  <si>
    <t>Número de instituciones de educación media con articulación con el SENA y/o instituciones de educación superior.</t>
  </si>
  <si>
    <t>Número de estudiantes en CERES y UIS apoyados en formación en educación superior modalidad presencial.</t>
  </si>
  <si>
    <t>Número de nuevos estudiantes de estratos 1, 2 y 3 vinculados en el programa social Universidad del Pueblo.</t>
  </si>
  <si>
    <t>Número de nuevas instituciones educativas que logran la certificación en los sistemas integrales de gestión de la calidad.</t>
  </si>
  <si>
    <t>Porcentaje de de la aplicación del total de los macroprocesos del proyecto de modernización y estructuración de la planta de la planta de la Secretaría de Educación.</t>
  </si>
  <si>
    <t>Número de instituciones educativas mantenidas con dotación de equipos, material didáctico y mobiliario escolar necesario.</t>
  </si>
  <si>
    <t>Número de instituciones educativas mantenidas con mantenimiento y/o reparaciones locativas necesarias.</t>
  </si>
  <si>
    <t>Número de aulas especializadas dotadas para la educación media (MEDITEC).</t>
  </si>
  <si>
    <t>Número de aulas de tecnología (GALI, GALILEO Y ROBÓTICA) dotadas y/o repotenciadas.</t>
  </si>
  <si>
    <t>Número de puntos vive digital establecidos en el municipio.</t>
  </si>
  <si>
    <t>Número de corredores digitales establecidos en el municipio.</t>
  </si>
  <si>
    <t>Número de proyectos de investigación, desarrollo y transferencia tecnológica y gestión del conocimiento apoyados.</t>
  </si>
  <si>
    <t>PRIMERA INFANCIA, NIÑEZ Y ADOLESCENCIA</t>
  </si>
  <si>
    <t>BUCARAMANGA CRECE CONTIGO</t>
  </si>
  <si>
    <t>PREVENCIÓN, ATENCIÓN Y ASISTENCIA INTEGRAL A VÍCTIMAS DEL CONFLICTO INTERNO ARMADO</t>
  </si>
  <si>
    <t>POBLACIONES INCLUIDAS AL DESARROLLO SOSTENIBLE</t>
  </si>
  <si>
    <t>GARANTÍA AL ACCESO EDUCATIVO EN TODOS LOS NIVELES</t>
  </si>
  <si>
    <t>PERMANENCIA EN EL SERVICIO EDUCATIVO EN TODOS LOS NIVELES</t>
  </si>
  <si>
    <t>FORTALECIMIENTO DE LA CAPACIDAD PEDAGÓGICA Y EL APRENDIZAJE</t>
  </si>
  <si>
    <t>INNOVACIÓN CON PERTINENCIA EDUCATIVA (TIC, BILINGÜISMO Y CIENCIA Y TECNOLOGÍA)</t>
  </si>
  <si>
    <t>MANTENIMIENTO, RECUPERACIÓN Y DOTACIÓN DE ESTABLECIMIENTOS EDUCATIVOS</t>
  </si>
  <si>
    <t>BUCARAMANGA VIVE DIGITAL</t>
  </si>
  <si>
    <t>BUCARAMANGA ABIERTA A LA INNOVACIÓN, LA CIENCIA Y LA TECNOLOGÍA</t>
  </si>
  <si>
    <t>REDUCCIÓN DE BRECHAS EDUCATIVAS EN EL SECTOR PÚBLICO</t>
  </si>
  <si>
    <t>CALIDAD, INNOVACIÓN - PERTINENCIA Y GESTIÓN EDUCATIVA</t>
  </si>
  <si>
    <t>BUCARAMANGA INTELIGENTE - SMART CITY</t>
  </si>
  <si>
    <t>DEMOCRATIZACIÓN DE LA EDUCACIÓN, LA CIENCIA Y LA TECNOLOGÍA</t>
  </si>
  <si>
    <t>LO SOCIAL ES VITAL</t>
  </si>
  <si>
    <t>DIMENSIÓN 1: SOSTENIBILIDAD SOCIAL Y ECONÓMICA</t>
  </si>
  <si>
    <t>Establecer convenios interinstitucionales y/o interadministrativos.</t>
  </si>
  <si>
    <t>Atender a la primera infancia mediante la ejecución de programas conjuntos del MEN, ICBF y  entidades oferentes, brindando educación y alimentación.</t>
  </si>
  <si>
    <t>Mantener la cobertura mediante la aplicación de estrategias como metodologías flexibles, alimentación escolar, transporte escolar y contratación del servicio educativo.</t>
  </si>
  <si>
    <t>Brindar atención en centros especializados a los niños que presenten mayores dificultades en el desarrollo físico, cognitivo y con necesidades especiales.</t>
  </si>
  <si>
    <t>Gestionar la consecución de recursos y procesos de contrataciones para la construcción y ampliación de nuevas instituciones educativas de acuerdo al diagnóstico realizado en el Municipio de Bucaramanga.</t>
  </si>
  <si>
    <t>Adquirir, mejorar y dotar de infraestructura y elementos indispensables que correspondan a usos y conceptos tanto de los creadores como del público.</t>
  </si>
  <si>
    <t>Realizar convenios y/o contratos interadministrativos y/o interinstitucionales.</t>
  </si>
  <si>
    <t>Prestar un servicio educativo siguiendo los estándares de calidad.</t>
  </si>
  <si>
    <t>Garantizar el transporte escolar a las niñas y niños priorizados.</t>
  </si>
  <si>
    <t>Impulsar procesos de certificación en las Instituciones Educativas y Secretaria de Educación del Municipio de Bucaramanga, para lograr la excelencia de la educación.</t>
  </si>
  <si>
    <t>Fomentar estrategias de concertación y articulación, mediante convenios Interinstitucionales para la ejecución de programas de masificación de la educación técnica, tecnológica y superior.</t>
  </si>
  <si>
    <t>Crear espacios que permitan la enseñanza de una segunda lengua tanto para estudiantes como para profesores.</t>
  </si>
  <si>
    <t>Fortalecer las estrategias de preparación y formación de estudiantes y docentes en las pruebas de estado y saber en las instituciones educativas del Municipio.</t>
  </si>
  <si>
    <t>Fomentar las actividades lúdico- pedagógicas y recreativas a nivel de las Instituciones Educativas con el fin de alcanzar un mejoramiento en el bienestar estudiantil.</t>
  </si>
  <si>
    <t>PLAN DE ACCIÓN - SECRETARÍA DE EDUCACIÓN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</si>
</sst>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800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202" fontId="4" fillId="0" borderId="20" xfId="0" applyNumberFormat="1" applyFont="1" applyBorder="1" applyAlignment="1" applyProtection="1">
      <alignment horizontal="center" vertical="center" wrapText="1"/>
      <protection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3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13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202" fontId="42" fillId="0" borderId="22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3" fontId="42" fillId="0" borderId="22" xfId="0" applyNumberFormat="1" applyFont="1" applyBorder="1" applyAlignment="1">
      <alignment horizontal="center" vertical="center"/>
    </xf>
    <xf numFmtId="9" fontId="42" fillId="0" borderId="22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justify" vertical="center" wrapText="1"/>
    </xf>
    <xf numFmtId="3" fontId="42" fillId="0" borderId="26" xfId="0" applyNumberFormat="1" applyFont="1" applyBorder="1" applyAlignment="1">
      <alignment horizontal="center" vertical="center"/>
    </xf>
    <xf numFmtId="9" fontId="42" fillId="0" borderId="27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vertical="center"/>
    </xf>
    <xf numFmtId="9" fontId="42" fillId="0" borderId="29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/>
    </xf>
    <xf numFmtId="9" fontId="42" fillId="0" borderId="23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/>
    </xf>
    <xf numFmtId="9" fontId="42" fillId="0" borderId="31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3" fillId="0" borderId="32" xfId="0" applyNumberFormat="1" applyFont="1" applyBorder="1" applyAlignment="1">
      <alignment horizontal="center" vertical="center" wrapText="1"/>
    </xf>
    <xf numFmtId="9" fontId="43" fillId="0" borderId="33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9" fontId="43" fillId="0" borderId="0" xfId="0" applyNumberFormat="1" applyFont="1" applyBorder="1" applyAlignment="1">
      <alignment horizontal="center" vertical="center" wrapText="1"/>
    </xf>
    <xf numFmtId="9" fontId="43" fillId="0" borderId="35" xfId="0" applyNumberFormat="1" applyFont="1" applyBorder="1" applyAlignment="1">
      <alignment horizontal="center" vertical="center" wrapText="1"/>
    </xf>
    <xf numFmtId="9" fontId="42" fillId="0" borderId="36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4" fillId="33" borderId="24" xfId="0" applyNumberFormat="1" applyFont="1" applyFill="1" applyBorder="1" applyAlignment="1">
      <alignment horizontal="center" vertical="center"/>
    </xf>
    <xf numFmtId="9" fontId="44" fillId="33" borderId="23" xfId="0" applyNumberFormat="1" applyFont="1" applyFill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3" fontId="42" fillId="0" borderId="31" xfId="0" applyNumberFormat="1" applyFont="1" applyBorder="1" applyAlignment="1">
      <alignment horizontal="center" vertical="center"/>
    </xf>
    <xf numFmtId="9" fontId="42" fillId="0" borderId="29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/>
    </xf>
    <xf numFmtId="9" fontId="42" fillId="0" borderId="31" xfId="0" applyNumberFormat="1" applyFont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justify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justify" vertical="center" wrapText="1"/>
    </xf>
    <xf numFmtId="202" fontId="42" fillId="35" borderId="42" xfId="0" applyNumberFormat="1" applyFont="1" applyFill="1" applyBorder="1" applyAlignment="1">
      <alignment horizontal="center" vertical="center" wrapText="1"/>
    </xf>
    <xf numFmtId="0" fontId="42" fillId="35" borderId="40" xfId="0" applyFont="1" applyFill="1" applyBorder="1" applyAlignment="1">
      <alignment horizontal="center" vertical="center" wrapText="1"/>
    </xf>
    <xf numFmtId="0" fontId="42" fillId="35" borderId="42" xfId="0" applyFont="1" applyFill="1" applyBorder="1" applyAlignment="1">
      <alignment horizontal="center" vertical="center" wrapText="1"/>
    </xf>
    <xf numFmtId="0" fontId="42" fillId="35" borderId="42" xfId="0" applyFont="1" applyFill="1" applyBorder="1" applyAlignment="1">
      <alignment horizontal="justify" vertical="center" wrapText="1"/>
    </xf>
    <xf numFmtId="3" fontId="42" fillId="35" borderId="42" xfId="0" applyNumberFormat="1" applyFont="1" applyFill="1" applyBorder="1" applyAlignment="1">
      <alignment horizontal="center" vertical="center"/>
    </xf>
    <xf numFmtId="9" fontId="43" fillId="35" borderId="40" xfId="0" applyNumberFormat="1" applyFont="1" applyFill="1" applyBorder="1" applyAlignment="1">
      <alignment horizontal="center" vertical="center" wrapText="1"/>
    </xf>
    <xf numFmtId="9" fontId="42" fillId="35" borderId="42" xfId="0" applyNumberFormat="1" applyFont="1" applyFill="1" applyBorder="1" applyAlignment="1">
      <alignment horizontal="center" vertical="center" wrapText="1"/>
    </xf>
    <xf numFmtId="202" fontId="42" fillId="35" borderId="11" xfId="0" applyNumberFormat="1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9" fontId="42" fillId="0" borderId="43" xfId="0" applyNumberFormat="1" applyFont="1" applyBorder="1" applyAlignment="1">
      <alignment horizontal="center" vertical="center" wrapText="1"/>
    </xf>
    <xf numFmtId="9" fontId="42" fillId="0" borderId="44" xfId="0" applyNumberFormat="1" applyFont="1" applyBorder="1" applyAlignment="1">
      <alignment horizontal="center" vertical="center" wrapText="1"/>
    </xf>
    <xf numFmtId="9" fontId="42" fillId="0" borderId="45" xfId="0" applyNumberFormat="1" applyFont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center" vertical="center"/>
    </xf>
    <xf numFmtId="3" fontId="44" fillId="33" borderId="46" xfId="0" applyNumberFormat="1" applyFont="1" applyFill="1" applyBorder="1" applyAlignment="1">
      <alignment horizontal="center" vertical="center"/>
    </xf>
    <xf numFmtId="9" fontId="44" fillId="33" borderId="47" xfId="0" applyNumberFormat="1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 wrapText="1"/>
    </xf>
    <xf numFmtId="14" fontId="7" fillId="34" borderId="48" xfId="0" applyNumberFormat="1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justify" vertical="center" wrapText="1"/>
    </xf>
    <xf numFmtId="9" fontId="42" fillId="0" borderId="14" xfId="0" applyNumberFormat="1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9" fontId="44" fillId="33" borderId="49" xfId="0" applyNumberFormat="1" applyFont="1" applyFill="1" applyBorder="1" applyAlignment="1">
      <alignment horizontal="center" vertical="center"/>
    </xf>
    <xf numFmtId="9" fontId="42" fillId="0" borderId="24" xfId="0" applyNumberFormat="1" applyFont="1" applyBorder="1" applyAlignment="1">
      <alignment horizontal="center" vertical="center" wrapText="1"/>
    </xf>
    <xf numFmtId="9" fontId="42" fillId="0" borderId="50" xfId="0" applyNumberFormat="1" applyFont="1" applyBorder="1" applyAlignment="1">
      <alignment horizontal="center" vertical="center" wrapText="1"/>
    </xf>
    <xf numFmtId="9" fontId="42" fillId="0" borderId="51" xfId="0" applyNumberFormat="1" applyFont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/>
    </xf>
    <xf numFmtId="3" fontId="42" fillId="0" borderId="50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center" vertical="center"/>
    </xf>
    <xf numFmtId="9" fontId="43" fillId="0" borderId="20" xfId="0" applyNumberFormat="1" applyFont="1" applyBorder="1" applyAlignment="1">
      <alignment horizontal="center" vertical="center" wrapText="1"/>
    </xf>
    <xf numFmtId="3" fontId="42" fillId="0" borderId="36" xfId="0" applyNumberFormat="1" applyFont="1" applyBorder="1" applyAlignment="1">
      <alignment horizontal="center" vertical="center"/>
    </xf>
    <xf numFmtId="3" fontId="42" fillId="0" borderId="51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202" fontId="42" fillId="0" borderId="52" xfId="0" applyNumberFormat="1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202" fontId="42" fillId="0" borderId="53" xfId="0" applyNumberFormat="1" applyFont="1" applyBorder="1" applyAlignment="1">
      <alignment horizontal="center" vertical="center" wrapText="1"/>
    </xf>
    <xf numFmtId="202" fontId="42" fillId="0" borderId="51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54" xfId="0" applyNumberFormat="1" applyFont="1" applyBorder="1" applyAlignment="1">
      <alignment horizontal="center" vertical="center" wrapText="1"/>
    </xf>
    <xf numFmtId="202" fontId="42" fillId="0" borderId="19" xfId="0" applyNumberFormat="1" applyFont="1" applyBorder="1" applyAlignment="1">
      <alignment horizontal="center" vertical="center" wrapText="1"/>
    </xf>
    <xf numFmtId="202" fontId="42" fillId="0" borderId="47" xfId="0" applyNumberFormat="1" applyFont="1" applyBorder="1" applyAlignment="1">
      <alignment horizontal="center" vertical="center" wrapText="1"/>
    </xf>
    <xf numFmtId="14" fontId="42" fillId="0" borderId="53" xfId="0" applyNumberFormat="1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202" fontId="42" fillId="0" borderId="55" xfId="0" applyNumberFormat="1" applyFont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14" fontId="42" fillId="0" borderId="19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justify" vertical="center" wrapText="1"/>
    </xf>
    <xf numFmtId="0" fontId="42" fillId="0" borderId="58" xfId="0" applyFont="1" applyBorder="1" applyAlignment="1">
      <alignment horizontal="justify" vertical="center" wrapText="1"/>
    </xf>
    <xf numFmtId="0" fontId="42" fillId="0" borderId="59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justify" vertical="center" wrapText="1"/>
    </xf>
    <xf numFmtId="0" fontId="42" fillId="0" borderId="46" xfId="0" applyFont="1" applyBorder="1" applyAlignment="1">
      <alignment horizontal="justify" vertical="center" wrapText="1"/>
    </xf>
    <xf numFmtId="14" fontId="42" fillId="0" borderId="52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1409700</xdr:colOff>
      <xdr:row>1</xdr:row>
      <xdr:rowOff>104775</xdr:rowOff>
    </xdr:from>
    <xdr:to>
      <xdr:col>18</xdr:col>
      <xdr:colOff>676275</xdr:colOff>
      <xdr:row>4</xdr:row>
      <xdr:rowOff>57150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87950" y="285750"/>
          <a:ext cx="2990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0</xdr:row>
      <xdr:rowOff>114300</xdr:rowOff>
    </xdr:from>
    <xdr:to>
      <xdr:col>7</xdr:col>
      <xdr:colOff>933450</xdr:colOff>
      <xdr:row>5</xdr:row>
      <xdr:rowOff>38100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11430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97">
          <cell r="Y97">
            <v>1183</v>
          </cell>
        </row>
        <row r="98">
          <cell r="Y98">
            <v>20</v>
          </cell>
        </row>
        <row r="99">
          <cell r="Y99">
            <v>0</v>
          </cell>
        </row>
        <row r="179">
          <cell r="Y179">
            <v>1</v>
          </cell>
        </row>
        <row r="232">
          <cell r="Y232">
            <v>350</v>
          </cell>
        </row>
        <row r="233">
          <cell r="Y233">
            <v>8200</v>
          </cell>
        </row>
        <row r="234">
          <cell r="Y234">
            <v>0.6</v>
          </cell>
        </row>
        <row r="235">
          <cell r="Y235">
            <v>1</v>
          </cell>
        </row>
        <row r="236">
          <cell r="Y236">
            <v>700</v>
          </cell>
        </row>
        <row r="237">
          <cell r="Y237">
            <v>1</v>
          </cell>
        </row>
        <row r="238">
          <cell r="Y238">
            <v>1</v>
          </cell>
        </row>
        <row r="239">
          <cell r="Y239">
            <v>1</v>
          </cell>
        </row>
        <row r="240">
          <cell r="Y240">
            <v>1100</v>
          </cell>
        </row>
        <row r="241">
          <cell r="Y241">
            <v>1</v>
          </cell>
        </row>
        <row r="242">
          <cell r="Y242">
            <v>20000</v>
          </cell>
        </row>
        <row r="243">
          <cell r="Y243">
            <v>50</v>
          </cell>
        </row>
        <row r="244">
          <cell r="Y244">
            <v>50</v>
          </cell>
        </row>
        <row r="246">
          <cell r="Y246">
            <v>2</v>
          </cell>
        </row>
        <row r="247">
          <cell r="Y247">
            <v>10</v>
          </cell>
        </row>
        <row r="248">
          <cell r="Y248">
            <v>2400</v>
          </cell>
        </row>
        <row r="249">
          <cell r="Y249">
            <v>625</v>
          </cell>
        </row>
        <row r="250">
          <cell r="Y250">
            <v>50</v>
          </cell>
        </row>
        <row r="251">
          <cell r="Y251">
            <v>3</v>
          </cell>
        </row>
        <row r="252">
          <cell r="Y252">
            <v>1</v>
          </cell>
        </row>
        <row r="253">
          <cell r="Y253">
            <v>1</v>
          </cell>
        </row>
        <row r="254">
          <cell r="Y254">
            <v>1200</v>
          </cell>
        </row>
        <row r="255">
          <cell r="Y255">
            <v>1</v>
          </cell>
        </row>
        <row r="256">
          <cell r="Y256">
            <v>3</v>
          </cell>
        </row>
        <row r="257">
          <cell r="Y257">
            <v>4</v>
          </cell>
        </row>
        <row r="258">
          <cell r="Y258">
            <v>5</v>
          </cell>
        </row>
        <row r="259">
          <cell r="Y259">
            <v>500</v>
          </cell>
        </row>
        <row r="260">
          <cell r="Y260">
            <v>1</v>
          </cell>
        </row>
        <row r="261">
          <cell r="Y261">
            <v>100</v>
          </cell>
        </row>
        <row r="262">
          <cell r="Y262">
            <v>40</v>
          </cell>
        </row>
        <row r="263">
          <cell r="Y263">
            <v>500</v>
          </cell>
        </row>
        <row r="264">
          <cell r="Y264">
            <v>4</v>
          </cell>
        </row>
        <row r="265">
          <cell r="Y265">
            <v>28</v>
          </cell>
        </row>
        <row r="266">
          <cell r="Y266">
            <v>300</v>
          </cell>
        </row>
        <row r="267">
          <cell r="Y267">
            <v>1000</v>
          </cell>
        </row>
        <row r="268">
          <cell r="Y268">
            <v>2</v>
          </cell>
        </row>
        <row r="269">
          <cell r="Y269">
            <v>1</v>
          </cell>
        </row>
        <row r="270">
          <cell r="Y270">
            <v>50</v>
          </cell>
        </row>
        <row r="271">
          <cell r="Y271">
            <v>50</v>
          </cell>
        </row>
        <row r="272">
          <cell r="Y272">
            <v>1</v>
          </cell>
        </row>
        <row r="273">
          <cell r="Y273">
            <v>2</v>
          </cell>
        </row>
        <row r="275">
          <cell r="Y275">
            <v>1</v>
          </cell>
        </row>
        <row r="276">
          <cell r="Y276">
            <v>1</v>
          </cell>
        </row>
        <row r="277">
          <cell r="Y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3" width="16.25390625" style="0" customWidth="1"/>
    <col min="4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5" t="s">
        <v>25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2:21" ht="18.75" customHeight="1">
      <c r="B3" s="145" t="s">
        <v>26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2:21" ht="18.75" customHeight="1">
      <c r="B4" s="145" t="s">
        <v>106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18">
        <v>42369</v>
      </c>
      <c r="D8" s="7"/>
      <c r="E8" s="146" t="s">
        <v>3</v>
      </c>
      <c r="F8" s="147"/>
      <c r="G8" s="147"/>
      <c r="H8" s="147"/>
      <c r="I8" s="147"/>
      <c r="J8" s="148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49" t="s">
        <v>23</v>
      </c>
      <c r="C9" s="152" t="s">
        <v>24</v>
      </c>
      <c r="D9" s="131" t="s">
        <v>0</v>
      </c>
      <c r="E9" s="131" t="s">
        <v>22</v>
      </c>
      <c r="F9" s="126" t="s">
        <v>4</v>
      </c>
      <c r="G9" s="126"/>
      <c r="H9" s="126" t="s">
        <v>5</v>
      </c>
      <c r="I9" s="126"/>
      <c r="J9" s="132"/>
      <c r="K9" s="48"/>
      <c r="L9" s="131" t="s">
        <v>6</v>
      </c>
      <c r="M9" s="132"/>
      <c r="N9" s="154" t="s">
        <v>15</v>
      </c>
      <c r="O9" s="155"/>
      <c r="P9" s="156"/>
      <c r="Q9" s="156"/>
      <c r="R9" s="157"/>
      <c r="S9" s="131" t="s">
        <v>7</v>
      </c>
      <c r="T9" s="126"/>
      <c r="U9" s="132"/>
    </row>
    <row r="10" spans="2:21" ht="15" customHeight="1">
      <c r="B10" s="150"/>
      <c r="C10" s="153"/>
      <c r="D10" s="133"/>
      <c r="E10" s="133"/>
      <c r="F10" s="127"/>
      <c r="G10" s="127"/>
      <c r="H10" s="127"/>
      <c r="I10" s="127"/>
      <c r="J10" s="134"/>
      <c r="K10" s="49"/>
      <c r="L10" s="133"/>
      <c r="M10" s="134"/>
      <c r="N10" s="158"/>
      <c r="O10" s="159"/>
      <c r="P10" s="160"/>
      <c r="Q10" s="160"/>
      <c r="R10" s="161"/>
      <c r="S10" s="133"/>
      <c r="T10" s="127"/>
      <c r="U10" s="134"/>
    </row>
    <row r="11" spans="2:21" ht="15" customHeight="1">
      <c r="B11" s="150"/>
      <c r="C11" s="153"/>
      <c r="D11" s="133"/>
      <c r="E11" s="133"/>
      <c r="F11" s="127"/>
      <c r="G11" s="127"/>
      <c r="H11" s="127" t="s">
        <v>8</v>
      </c>
      <c r="I11" s="136" t="s">
        <v>1</v>
      </c>
      <c r="J11" s="172" t="s">
        <v>9</v>
      </c>
      <c r="K11" s="50"/>
      <c r="L11" s="138" t="s">
        <v>10</v>
      </c>
      <c r="M11" s="162" t="s">
        <v>11</v>
      </c>
      <c r="N11" s="158"/>
      <c r="O11" s="159"/>
      <c r="P11" s="160"/>
      <c r="Q11" s="160"/>
      <c r="R11" s="161"/>
      <c r="S11" s="133"/>
      <c r="T11" s="127"/>
      <c r="U11" s="134"/>
    </row>
    <row r="12" spans="2:21" ht="37.5" customHeight="1" thickBot="1">
      <c r="B12" s="151"/>
      <c r="C12" s="153"/>
      <c r="D12" s="144"/>
      <c r="E12" s="144"/>
      <c r="F12" s="11" t="s">
        <v>12</v>
      </c>
      <c r="G12" s="11" t="s">
        <v>13</v>
      </c>
      <c r="H12" s="135"/>
      <c r="I12" s="137"/>
      <c r="J12" s="173"/>
      <c r="K12" s="51"/>
      <c r="L12" s="139"/>
      <c r="M12" s="163"/>
      <c r="N12" s="12" t="s">
        <v>19</v>
      </c>
      <c r="O12" s="13" t="s">
        <v>20</v>
      </c>
      <c r="P12" s="14" t="s">
        <v>21</v>
      </c>
      <c r="Q12" s="14" t="s">
        <v>17</v>
      </c>
      <c r="R12" s="15" t="s">
        <v>18</v>
      </c>
      <c r="S12" s="16" t="s">
        <v>14</v>
      </c>
      <c r="T12" s="11" t="s">
        <v>12</v>
      </c>
      <c r="U12" s="17" t="s">
        <v>13</v>
      </c>
    </row>
    <row r="13" spans="2:21" ht="42" customHeight="1">
      <c r="B13" s="174" t="s">
        <v>91</v>
      </c>
      <c r="C13" s="174" t="s">
        <v>90</v>
      </c>
      <c r="D13" s="166" t="s">
        <v>76</v>
      </c>
      <c r="E13" s="164" t="s">
        <v>75</v>
      </c>
      <c r="F13" s="19">
        <v>42005</v>
      </c>
      <c r="G13" s="19">
        <v>42369</v>
      </c>
      <c r="H13" s="10" t="s">
        <v>27</v>
      </c>
      <c r="I13" s="22">
        <f>+'[1]DIMENSIÓN 1'!Y97</f>
        <v>1183</v>
      </c>
      <c r="J13" s="61">
        <v>0</v>
      </c>
      <c r="K13" s="52">
        <f>+J13/I13</f>
        <v>0</v>
      </c>
      <c r="L13" s="44">
        <f>DAYS360(F13,$C$8)/DAYS360(F13,G13)</f>
        <v>1</v>
      </c>
      <c r="M13" s="83">
        <f>IF(I13=0," -",IF(K13&gt;100%,100%,K13))</f>
        <v>0</v>
      </c>
      <c r="N13" s="36">
        <v>0</v>
      </c>
      <c r="O13" s="22">
        <v>0</v>
      </c>
      <c r="P13" s="22">
        <v>0</v>
      </c>
      <c r="Q13" s="25" t="str">
        <f>IF(N13=0," -",O13/N13)</f>
        <v> -</v>
      </c>
      <c r="R13" s="37" t="str">
        <f>IF(P13=0," -",IF(O13=0,100%,P13/O13))</f>
        <v> -</v>
      </c>
      <c r="S13" s="128" t="s">
        <v>93</v>
      </c>
      <c r="T13" s="142">
        <v>42005</v>
      </c>
      <c r="U13" s="116">
        <v>42369</v>
      </c>
    </row>
    <row r="14" spans="2:21" ht="30" customHeight="1">
      <c r="B14" s="175"/>
      <c r="C14" s="175"/>
      <c r="D14" s="167"/>
      <c r="E14" s="177"/>
      <c r="F14" s="20">
        <v>42005</v>
      </c>
      <c r="G14" s="20">
        <v>42369</v>
      </c>
      <c r="H14" s="8" t="s">
        <v>28</v>
      </c>
      <c r="I14" s="23">
        <f>+'[1]DIMENSIÓN 1'!Y98</f>
        <v>20</v>
      </c>
      <c r="J14" s="62">
        <v>0</v>
      </c>
      <c r="K14" s="53">
        <f>+J14/I14</f>
        <v>0</v>
      </c>
      <c r="L14" s="45">
        <f>DAYS360(F14,$C$8)/DAYS360(F14,G14)</f>
        <v>1</v>
      </c>
      <c r="M14" s="84">
        <f>IF(I14=0," -",IF(K14&gt;100%,100%,K14))</f>
        <v>0</v>
      </c>
      <c r="N14" s="42">
        <v>0</v>
      </c>
      <c r="O14" s="23">
        <v>0</v>
      </c>
      <c r="P14" s="23">
        <v>0</v>
      </c>
      <c r="Q14" s="26" t="str">
        <f>IF(N14=0," -",O14/N14)</f>
        <v> -</v>
      </c>
      <c r="R14" s="43" t="str">
        <f>IF(P14=0," -",IF(O14=0,100%,P14/O14))</f>
        <v> -</v>
      </c>
      <c r="S14" s="129"/>
      <c r="T14" s="122"/>
      <c r="U14" s="117"/>
    </row>
    <row r="15" spans="2:21" ht="30" customHeight="1" thickBot="1">
      <c r="B15" s="175"/>
      <c r="C15" s="175"/>
      <c r="D15" s="168"/>
      <c r="E15" s="165"/>
      <c r="F15" s="21">
        <v>42005</v>
      </c>
      <c r="G15" s="21">
        <v>42369</v>
      </c>
      <c r="H15" s="9" t="s">
        <v>29</v>
      </c>
      <c r="I15" s="94">
        <f>+'[1]DIMENSIÓN 1'!Y99</f>
        <v>0</v>
      </c>
      <c r="J15" s="63">
        <v>0</v>
      </c>
      <c r="K15" s="54" t="e">
        <f aca="true" t="shared" si="0" ref="K15:K64">+J15/I15</f>
        <v>#DIV/0!</v>
      </c>
      <c r="L15" s="45">
        <f aca="true" t="shared" si="1" ref="L15:L64">DAYS360(F15,$C$8)/DAYS360(F15,G15)</f>
        <v>1</v>
      </c>
      <c r="M15" s="84" t="str">
        <f aca="true" t="shared" si="2" ref="M15:M64">IF(I15=0," -",IF(K15&gt;100%,100%,K15))</f>
        <v> -</v>
      </c>
      <c r="N15" s="38">
        <v>0</v>
      </c>
      <c r="O15" s="24">
        <v>0</v>
      </c>
      <c r="P15" s="24">
        <v>0</v>
      </c>
      <c r="Q15" s="27" t="str">
        <f aca="true" t="shared" si="3" ref="Q15:Q65">IF(N15=0," -",O15/N15)</f>
        <v> -</v>
      </c>
      <c r="R15" s="39" t="str">
        <f aca="true" t="shared" si="4" ref="R15:R65">IF(P15=0," -",IF(O15=0,100%,P15/O15))</f>
        <v> -</v>
      </c>
      <c r="S15" s="141"/>
      <c r="T15" s="123"/>
      <c r="U15" s="125"/>
    </row>
    <row r="16" spans="2:21" ht="11.25" customHeight="1" thickBot="1">
      <c r="B16" s="175"/>
      <c r="C16" s="175"/>
      <c r="D16" s="68"/>
      <c r="E16" s="91"/>
      <c r="F16" s="92"/>
      <c r="G16" s="92"/>
      <c r="H16" s="93"/>
      <c r="I16" s="91"/>
      <c r="J16" s="91"/>
      <c r="K16" s="69"/>
      <c r="L16" s="81"/>
      <c r="M16" s="81"/>
      <c r="N16" s="88"/>
      <c r="O16" s="88"/>
      <c r="P16" s="88"/>
      <c r="Q16" s="88"/>
      <c r="R16" s="88"/>
      <c r="S16" s="70"/>
      <c r="T16" s="69"/>
      <c r="U16" s="71"/>
    </row>
    <row r="17" spans="2:21" ht="87" customHeight="1" thickBot="1">
      <c r="B17" s="175"/>
      <c r="C17" s="176"/>
      <c r="D17" s="28" t="s">
        <v>78</v>
      </c>
      <c r="E17" s="64" t="s">
        <v>77</v>
      </c>
      <c r="F17" s="29">
        <v>42005</v>
      </c>
      <c r="G17" s="29">
        <v>42369</v>
      </c>
      <c r="H17" s="30" t="s">
        <v>30</v>
      </c>
      <c r="I17" s="47">
        <f>+'[1]DIMENSIÓN 1'!Y179</f>
        <v>1</v>
      </c>
      <c r="J17" s="65">
        <v>1</v>
      </c>
      <c r="K17" s="55">
        <f t="shared" si="0"/>
        <v>1</v>
      </c>
      <c r="L17" s="97">
        <f t="shared" si="1"/>
        <v>1</v>
      </c>
      <c r="M17" s="41">
        <f t="shared" si="2"/>
        <v>1</v>
      </c>
      <c r="N17" s="40">
        <v>5068168</v>
      </c>
      <c r="O17" s="31">
        <v>5018168</v>
      </c>
      <c r="P17" s="31">
        <v>0</v>
      </c>
      <c r="Q17" s="32">
        <f t="shared" si="3"/>
        <v>0.9901345022501227</v>
      </c>
      <c r="R17" s="41" t="str">
        <f t="shared" si="4"/>
        <v> -</v>
      </c>
      <c r="S17" s="35" t="s">
        <v>92</v>
      </c>
      <c r="T17" s="29">
        <v>42005</v>
      </c>
      <c r="U17" s="33">
        <v>42369</v>
      </c>
    </row>
    <row r="18" spans="2:21" ht="11.25" customHeight="1" thickBot="1">
      <c r="B18" s="175"/>
      <c r="C18" s="74"/>
      <c r="D18" s="74"/>
      <c r="E18" s="75"/>
      <c r="F18" s="73"/>
      <c r="G18" s="73"/>
      <c r="H18" s="76"/>
      <c r="I18" s="77"/>
      <c r="J18" s="77"/>
      <c r="K18" s="78"/>
      <c r="L18" s="79"/>
      <c r="M18" s="79"/>
      <c r="N18" s="77"/>
      <c r="O18" s="77"/>
      <c r="P18" s="77"/>
      <c r="Q18" s="77"/>
      <c r="R18" s="77"/>
      <c r="S18" s="76"/>
      <c r="T18" s="73"/>
      <c r="U18" s="80"/>
    </row>
    <row r="19" spans="2:21" ht="42" customHeight="1">
      <c r="B19" s="175"/>
      <c r="C19" s="174" t="s">
        <v>89</v>
      </c>
      <c r="D19" s="166" t="s">
        <v>86</v>
      </c>
      <c r="E19" s="164" t="s">
        <v>79</v>
      </c>
      <c r="F19" s="19">
        <v>42005</v>
      </c>
      <c r="G19" s="19">
        <v>42369</v>
      </c>
      <c r="H19" s="10" t="s">
        <v>31</v>
      </c>
      <c r="I19" s="22">
        <f>+'[1]DIMENSIÓN 1'!Y232</f>
        <v>350</v>
      </c>
      <c r="J19" s="61">
        <v>840</v>
      </c>
      <c r="K19" s="56">
        <f t="shared" si="0"/>
        <v>2.4</v>
      </c>
      <c r="L19" s="44">
        <f t="shared" si="1"/>
        <v>1</v>
      </c>
      <c r="M19" s="37">
        <f t="shared" si="2"/>
        <v>1</v>
      </c>
      <c r="N19" s="36">
        <v>1036316</v>
      </c>
      <c r="O19" s="22">
        <v>885620</v>
      </c>
      <c r="P19" s="22">
        <v>0</v>
      </c>
      <c r="Q19" s="25">
        <f t="shared" si="3"/>
        <v>0.8545848949548207</v>
      </c>
      <c r="R19" s="37" t="str">
        <f t="shared" si="4"/>
        <v> -</v>
      </c>
      <c r="S19" s="128" t="s">
        <v>94</v>
      </c>
      <c r="T19" s="108">
        <v>42005</v>
      </c>
      <c r="U19" s="110">
        <v>42369</v>
      </c>
    </row>
    <row r="20" spans="2:21" ht="54.75" customHeight="1">
      <c r="B20" s="175"/>
      <c r="C20" s="175"/>
      <c r="D20" s="167"/>
      <c r="E20" s="177"/>
      <c r="F20" s="20">
        <v>42005</v>
      </c>
      <c r="G20" s="20">
        <v>42369</v>
      </c>
      <c r="H20" s="72" t="s">
        <v>32</v>
      </c>
      <c r="I20" s="23">
        <f>+'[1]DIMENSIÓN 1'!Y233</f>
        <v>8200</v>
      </c>
      <c r="J20" s="62">
        <v>9801</v>
      </c>
      <c r="K20" s="53">
        <f t="shared" si="0"/>
        <v>1.1952439024390245</v>
      </c>
      <c r="L20" s="45">
        <f t="shared" si="1"/>
        <v>1</v>
      </c>
      <c r="M20" s="43">
        <f t="shared" si="2"/>
        <v>1</v>
      </c>
      <c r="N20" s="42">
        <v>9844439</v>
      </c>
      <c r="O20" s="23">
        <v>9488370</v>
      </c>
      <c r="P20" s="23">
        <v>0</v>
      </c>
      <c r="Q20" s="26">
        <f t="shared" si="3"/>
        <v>0.9638304427504706</v>
      </c>
      <c r="R20" s="43" t="str">
        <f t="shared" si="4"/>
        <v> -</v>
      </c>
      <c r="S20" s="130"/>
      <c r="T20" s="109"/>
      <c r="U20" s="111"/>
    </row>
    <row r="21" spans="2:21" ht="29.25" customHeight="1">
      <c r="B21" s="175"/>
      <c r="C21" s="175"/>
      <c r="D21" s="167"/>
      <c r="E21" s="177"/>
      <c r="F21" s="20">
        <v>42005</v>
      </c>
      <c r="G21" s="20">
        <v>42369</v>
      </c>
      <c r="H21" s="8" t="s">
        <v>33</v>
      </c>
      <c r="I21" s="95">
        <f>+'[1]DIMENSIÓN 1'!Y234</f>
        <v>0.6</v>
      </c>
      <c r="J21" s="66">
        <v>0.6</v>
      </c>
      <c r="K21" s="53">
        <f t="shared" si="0"/>
        <v>1</v>
      </c>
      <c r="L21" s="45">
        <f t="shared" si="1"/>
        <v>1</v>
      </c>
      <c r="M21" s="43">
        <f t="shared" si="2"/>
        <v>1</v>
      </c>
      <c r="N21" s="42">
        <v>385353</v>
      </c>
      <c r="O21" s="23">
        <v>385270</v>
      </c>
      <c r="P21" s="23">
        <v>0</v>
      </c>
      <c r="Q21" s="26">
        <f t="shared" si="3"/>
        <v>0.9997846130690562</v>
      </c>
      <c r="R21" s="43" t="str">
        <f t="shared" si="4"/>
        <v> -</v>
      </c>
      <c r="S21" s="140" t="s">
        <v>95</v>
      </c>
      <c r="T21" s="112">
        <v>42005</v>
      </c>
      <c r="U21" s="114">
        <v>42369</v>
      </c>
    </row>
    <row r="22" spans="2:21" ht="29.25" customHeight="1">
      <c r="B22" s="175"/>
      <c r="C22" s="175"/>
      <c r="D22" s="167"/>
      <c r="E22" s="177"/>
      <c r="F22" s="20">
        <v>42005</v>
      </c>
      <c r="G22" s="20">
        <v>42369</v>
      </c>
      <c r="H22" s="8" t="s">
        <v>34</v>
      </c>
      <c r="I22" s="23">
        <f>+'[1]DIMENSIÓN 1'!Y235</f>
        <v>1</v>
      </c>
      <c r="J22" s="62">
        <v>1</v>
      </c>
      <c r="K22" s="53">
        <f t="shared" si="0"/>
        <v>1</v>
      </c>
      <c r="L22" s="45">
        <f t="shared" si="1"/>
        <v>1</v>
      </c>
      <c r="M22" s="43">
        <f t="shared" si="2"/>
        <v>1</v>
      </c>
      <c r="N22" s="42">
        <v>7799673</v>
      </c>
      <c r="O22" s="23">
        <v>7799673</v>
      </c>
      <c r="P22" s="23">
        <v>0</v>
      </c>
      <c r="Q22" s="26">
        <f t="shared" si="3"/>
        <v>1</v>
      </c>
      <c r="R22" s="43" t="str">
        <f t="shared" si="4"/>
        <v> -</v>
      </c>
      <c r="S22" s="129"/>
      <c r="T22" s="119"/>
      <c r="U22" s="120"/>
    </row>
    <row r="23" spans="2:21" ht="29.25" customHeight="1">
      <c r="B23" s="175"/>
      <c r="C23" s="175"/>
      <c r="D23" s="167"/>
      <c r="E23" s="177"/>
      <c r="F23" s="20">
        <v>42005</v>
      </c>
      <c r="G23" s="20">
        <v>42369</v>
      </c>
      <c r="H23" s="8" t="s">
        <v>35</v>
      </c>
      <c r="I23" s="23">
        <f>+'[1]DIMENSIÓN 1'!Y236</f>
        <v>700</v>
      </c>
      <c r="J23" s="62">
        <v>4217</v>
      </c>
      <c r="K23" s="53">
        <f t="shared" si="0"/>
        <v>6.024285714285714</v>
      </c>
      <c r="L23" s="45">
        <f t="shared" si="1"/>
        <v>1</v>
      </c>
      <c r="M23" s="43">
        <f t="shared" si="2"/>
        <v>1</v>
      </c>
      <c r="N23" s="42">
        <v>1642446</v>
      </c>
      <c r="O23" s="23">
        <v>1476846</v>
      </c>
      <c r="P23" s="23">
        <v>0</v>
      </c>
      <c r="Q23" s="26">
        <f t="shared" si="3"/>
        <v>0.8991747673896128</v>
      </c>
      <c r="R23" s="43" t="str">
        <f t="shared" si="4"/>
        <v> -</v>
      </c>
      <c r="S23" s="130"/>
      <c r="T23" s="109"/>
      <c r="U23" s="111"/>
    </row>
    <row r="24" spans="2:21" ht="54.75" customHeight="1">
      <c r="B24" s="175"/>
      <c r="C24" s="175"/>
      <c r="D24" s="167"/>
      <c r="E24" s="177"/>
      <c r="F24" s="20">
        <v>42005</v>
      </c>
      <c r="G24" s="20">
        <v>42369</v>
      </c>
      <c r="H24" s="8" t="s">
        <v>36</v>
      </c>
      <c r="I24" s="95">
        <f>+'[1]DIMENSIÓN 1'!Y237</f>
        <v>1</v>
      </c>
      <c r="J24" s="66">
        <v>1</v>
      </c>
      <c r="K24" s="53">
        <f t="shared" si="0"/>
        <v>1</v>
      </c>
      <c r="L24" s="45">
        <f t="shared" si="1"/>
        <v>1</v>
      </c>
      <c r="M24" s="43">
        <f t="shared" si="2"/>
        <v>1</v>
      </c>
      <c r="N24" s="42">
        <v>903802</v>
      </c>
      <c r="O24" s="23">
        <v>883802</v>
      </c>
      <c r="P24" s="23">
        <v>0</v>
      </c>
      <c r="Q24" s="26">
        <f t="shared" si="3"/>
        <v>0.977871259413013</v>
      </c>
      <c r="R24" s="43" t="str">
        <f t="shared" si="4"/>
        <v> -</v>
      </c>
      <c r="S24" s="140" t="s">
        <v>96</v>
      </c>
      <c r="T24" s="112">
        <v>42005</v>
      </c>
      <c r="U24" s="114">
        <v>42369</v>
      </c>
    </row>
    <row r="25" spans="2:21" ht="55.5" customHeight="1" thickBot="1">
      <c r="B25" s="175"/>
      <c r="C25" s="175"/>
      <c r="D25" s="167"/>
      <c r="E25" s="165"/>
      <c r="F25" s="21">
        <v>42005</v>
      </c>
      <c r="G25" s="21">
        <v>42369</v>
      </c>
      <c r="H25" s="9" t="s">
        <v>37</v>
      </c>
      <c r="I25" s="94">
        <f>+'[1]DIMENSIÓN 1'!Y238</f>
        <v>1</v>
      </c>
      <c r="J25" s="63">
        <v>0</v>
      </c>
      <c r="K25" s="58">
        <f t="shared" si="0"/>
        <v>0</v>
      </c>
      <c r="L25" s="46">
        <f t="shared" si="1"/>
        <v>1</v>
      </c>
      <c r="M25" s="39">
        <f t="shared" si="2"/>
        <v>0</v>
      </c>
      <c r="N25" s="38">
        <v>20000</v>
      </c>
      <c r="O25" s="24">
        <v>0</v>
      </c>
      <c r="P25" s="24">
        <v>0</v>
      </c>
      <c r="Q25" s="27">
        <f t="shared" si="3"/>
        <v>0</v>
      </c>
      <c r="R25" s="39" t="str">
        <f t="shared" si="4"/>
        <v> -</v>
      </c>
      <c r="S25" s="141"/>
      <c r="T25" s="113"/>
      <c r="U25" s="115"/>
    </row>
    <row r="26" spans="2:21" ht="44.25" customHeight="1">
      <c r="B26" s="175"/>
      <c r="C26" s="175"/>
      <c r="D26" s="167"/>
      <c r="E26" s="164" t="s">
        <v>80</v>
      </c>
      <c r="F26" s="19">
        <v>42005</v>
      </c>
      <c r="G26" s="19">
        <v>42369</v>
      </c>
      <c r="H26" s="10" t="s">
        <v>38</v>
      </c>
      <c r="I26" s="101">
        <f>+'[1]DIMENSIÓN 1'!Y239</f>
        <v>1</v>
      </c>
      <c r="J26" s="105">
        <v>0</v>
      </c>
      <c r="K26" s="56">
        <f t="shared" si="0"/>
        <v>0</v>
      </c>
      <c r="L26" s="57">
        <f t="shared" si="1"/>
        <v>1</v>
      </c>
      <c r="M26" s="85">
        <f t="shared" si="2"/>
        <v>0</v>
      </c>
      <c r="N26" s="104">
        <v>15000</v>
      </c>
      <c r="O26" s="22">
        <v>0</v>
      </c>
      <c r="P26" s="22">
        <v>0</v>
      </c>
      <c r="Q26" s="25">
        <f t="shared" si="3"/>
        <v>0</v>
      </c>
      <c r="R26" s="37" t="str">
        <f t="shared" si="4"/>
        <v> -</v>
      </c>
      <c r="S26" s="128" t="s">
        <v>100</v>
      </c>
      <c r="T26" s="108">
        <v>42005</v>
      </c>
      <c r="U26" s="110">
        <v>42369</v>
      </c>
    </row>
    <row r="27" spans="2:21" ht="30" customHeight="1">
      <c r="B27" s="175"/>
      <c r="C27" s="175"/>
      <c r="D27" s="167"/>
      <c r="E27" s="177"/>
      <c r="F27" s="20">
        <v>42005</v>
      </c>
      <c r="G27" s="20">
        <v>42369</v>
      </c>
      <c r="H27" s="8" t="s">
        <v>39</v>
      </c>
      <c r="I27" s="23">
        <f>+'[1]DIMENSIÓN 1'!Y240</f>
        <v>1100</v>
      </c>
      <c r="J27" s="62">
        <v>2595</v>
      </c>
      <c r="K27" s="53">
        <f t="shared" si="0"/>
        <v>2.359090909090909</v>
      </c>
      <c r="L27" s="45">
        <f t="shared" si="1"/>
        <v>1</v>
      </c>
      <c r="M27" s="84">
        <f t="shared" si="2"/>
        <v>1</v>
      </c>
      <c r="N27" s="42">
        <v>5390776</v>
      </c>
      <c r="O27" s="23">
        <v>5381776</v>
      </c>
      <c r="P27" s="23">
        <v>0</v>
      </c>
      <c r="Q27" s="26">
        <f t="shared" si="3"/>
        <v>0.998330481548482</v>
      </c>
      <c r="R27" s="43" t="str">
        <f t="shared" si="4"/>
        <v> -</v>
      </c>
      <c r="S27" s="130"/>
      <c r="T27" s="109"/>
      <c r="U27" s="111"/>
    </row>
    <row r="28" spans="2:21" ht="41.25" customHeight="1">
      <c r="B28" s="175"/>
      <c r="C28" s="175"/>
      <c r="D28" s="167"/>
      <c r="E28" s="177"/>
      <c r="F28" s="20">
        <v>42005</v>
      </c>
      <c r="G28" s="20">
        <v>42369</v>
      </c>
      <c r="H28" s="8" t="s">
        <v>40</v>
      </c>
      <c r="I28" s="95">
        <f>+'[1]DIMENSIÓN 1'!Y241</f>
        <v>1</v>
      </c>
      <c r="J28" s="66">
        <v>1</v>
      </c>
      <c r="K28" s="53">
        <f t="shared" si="0"/>
        <v>1</v>
      </c>
      <c r="L28" s="45">
        <f t="shared" si="1"/>
        <v>1</v>
      </c>
      <c r="M28" s="84">
        <f t="shared" si="2"/>
        <v>1</v>
      </c>
      <c r="N28" s="42">
        <v>376460</v>
      </c>
      <c r="O28" s="23">
        <v>375000</v>
      </c>
      <c r="P28" s="23">
        <v>0</v>
      </c>
      <c r="Q28" s="26">
        <f t="shared" si="3"/>
        <v>0.9961217659246666</v>
      </c>
      <c r="R28" s="43" t="str">
        <f t="shared" si="4"/>
        <v> -</v>
      </c>
      <c r="S28" s="140" t="s">
        <v>98</v>
      </c>
      <c r="T28" s="112">
        <v>42005</v>
      </c>
      <c r="U28" s="114">
        <v>42369</v>
      </c>
    </row>
    <row r="29" spans="2:21" ht="27.75" customHeight="1">
      <c r="B29" s="175"/>
      <c r="C29" s="175"/>
      <c r="D29" s="167"/>
      <c r="E29" s="177"/>
      <c r="F29" s="20">
        <v>42005</v>
      </c>
      <c r="G29" s="20">
        <v>42369</v>
      </c>
      <c r="H29" s="8" t="s">
        <v>41</v>
      </c>
      <c r="I29" s="23">
        <f>+'[1]DIMENSIÓN 1'!Y242</f>
        <v>20000</v>
      </c>
      <c r="J29" s="62">
        <v>22734</v>
      </c>
      <c r="K29" s="53">
        <f t="shared" si="0"/>
        <v>1.1367</v>
      </c>
      <c r="L29" s="45">
        <f t="shared" si="1"/>
        <v>1</v>
      </c>
      <c r="M29" s="84">
        <f t="shared" si="2"/>
        <v>1</v>
      </c>
      <c r="N29" s="42">
        <v>12248991</v>
      </c>
      <c r="O29" s="23">
        <v>11004999</v>
      </c>
      <c r="P29" s="23">
        <v>0</v>
      </c>
      <c r="Q29" s="26">
        <f t="shared" si="3"/>
        <v>0.8984412675297092</v>
      </c>
      <c r="R29" s="43" t="str">
        <f t="shared" si="4"/>
        <v> -</v>
      </c>
      <c r="S29" s="130"/>
      <c r="T29" s="109"/>
      <c r="U29" s="111"/>
    </row>
    <row r="30" spans="2:21" ht="42" customHeight="1">
      <c r="B30" s="175"/>
      <c r="C30" s="175"/>
      <c r="D30" s="167"/>
      <c r="E30" s="177"/>
      <c r="F30" s="20">
        <v>42005</v>
      </c>
      <c r="G30" s="20">
        <v>42369</v>
      </c>
      <c r="H30" s="8" t="s">
        <v>42</v>
      </c>
      <c r="I30" s="23">
        <f>+'[1]DIMENSIÓN 1'!Y243</f>
        <v>50</v>
      </c>
      <c r="J30" s="62">
        <v>49</v>
      </c>
      <c r="K30" s="53">
        <f t="shared" si="0"/>
        <v>0.98</v>
      </c>
      <c r="L30" s="45">
        <f t="shared" si="1"/>
        <v>1</v>
      </c>
      <c r="M30" s="84">
        <f t="shared" si="2"/>
        <v>0.98</v>
      </c>
      <c r="N30" s="42">
        <v>142449354</v>
      </c>
      <c r="O30" s="23">
        <v>99329752</v>
      </c>
      <c r="P30" s="23">
        <v>0</v>
      </c>
      <c r="Q30" s="26">
        <f t="shared" si="3"/>
        <v>0.6972987185326232</v>
      </c>
      <c r="R30" s="43" t="str">
        <f t="shared" si="4"/>
        <v> -</v>
      </c>
      <c r="S30" s="140" t="s">
        <v>99</v>
      </c>
      <c r="T30" s="112">
        <v>42005</v>
      </c>
      <c r="U30" s="114">
        <v>42369</v>
      </c>
    </row>
    <row r="31" spans="2:21" ht="40.5" customHeight="1" thickBot="1">
      <c r="B31" s="175"/>
      <c r="C31" s="175"/>
      <c r="D31" s="168"/>
      <c r="E31" s="165"/>
      <c r="F31" s="21">
        <v>42005</v>
      </c>
      <c r="G31" s="21">
        <v>42369</v>
      </c>
      <c r="H31" s="9" t="s">
        <v>43</v>
      </c>
      <c r="I31" s="106">
        <f>+'[1]DIMENSIÓN 1'!Y244</f>
        <v>50</v>
      </c>
      <c r="J31" s="67">
        <v>49</v>
      </c>
      <c r="K31" s="54">
        <f t="shared" si="0"/>
        <v>0.98</v>
      </c>
      <c r="L31" s="45">
        <f t="shared" si="1"/>
        <v>1</v>
      </c>
      <c r="M31" s="84">
        <f t="shared" si="2"/>
        <v>0.98</v>
      </c>
      <c r="N31" s="107">
        <v>23695054</v>
      </c>
      <c r="O31" s="24">
        <v>18389027</v>
      </c>
      <c r="P31" s="24">
        <v>0</v>
      </c>
      <c r="Q31" s="27">
        <f t="shared" si="3"/>
        <v>0.7760702718803679</v>
      </c>
      <c r="R31" s="39" t="str">
        <f t="shared" si="4"/>
        <v> -</v>
      </c>
      <c r="S31" s="141"/>
      <c r="T31" s="113"/>
      <c r="U31" s="115"/>
    </row>
    <row r="32" spans="2:21" ht="11.25" customHeight="1" thickBot="1">
      <c r="B32" s="175"/>
      <c r="C32" s="175"/>
      <c r="D32" s="68"/>
      <c r="E32" s="82"/>
      <c r="F32" s="86"/>
      <c r="G32" s="86"/>
      <c r="H32" s="87"/>
      <c r="I32" s="100"/>
      <c r="J32" s="82"/>
      <c r="K32" s="69"/>
      <c r="L32" s="81"/>
      <c r="M32" s="81"/>
      <c r="N32" s="100"/>
      <c r="O32" s="88"/>
      <c r="P32" s="88"/>
      <c r="Q32" s="88"/>
      <c r="R32" s="88"/>
      <c r="S32" s="70"/>
      <c r="T32" s="69"/>
      <c r="U32" s="71"/>
    </row>
    <row r="33" spans="2:21" ht="41.25" customHeight="1">
      <c r="B33" s="175"/>
      <c r="C33" s="175"/>
      <c r="D33" s="166" t="s">
        <v>87</v>
      </c>
      <c r="E33" s="164" t="s">
        <v>81</v>
      </c>
      <c r="F33" s="19">
        <v>42005</v>
      </c>
      <c r="G33" s="19">
        <v>42369</v>
      </c>
      <c r="H33" s="10" t="s">
        <v>44</v>
      </c>
      <c r="I33" s="101">
        <f>+'[1]DIMENSIÓN 1'!Y246</f>
        <v>2</v>
      </c>
      <c r="J33" s="61">
        <v>2</v>
      </c>
      <c r="K33" s="56">
        <f t="shared" si="0"/>
        <v>1</v>
      </c>
      <c r="L33" s="44">
        <f t="shared" si="1"/>
        <v>1</v>
      </c>
      <c r="M33" s="37">
        <f t="shared" si="2"/>
        <v>1</v>
      </c>
      <c r="N33" s="104">
        <v>80000</v>
      </c>
      <c r="O33" s="22">
        <v>47560</v>
      </c>
      <c r="P33" s="22">
        <v>0</v>
      </c>
      <c r="Q33" s="25">
        <f t="shared" si="3"/>
        <v>0.5945</v>
      </c>
      <c r="R33" s="37" t="str">
        <f t="shared" si="4"/>
        <v> -</v>
      </c>
      <c r="S33" s="128" t="s">
        <v>104</v>
      </c>
      <c r="T33" s="142">
        <v>42005</v>
      </c>
      <c r="U33" s="116">
        <v>42369</v>
      </c>
    </row>
    <row r="34" spans="2:21" ht="41.25" customHeight="1">
      <c r="B34" s="175"/>
      <c r="C34" s="175"/>
      <c r="D34" s="167"/>
      <c r="E34" s="177"/>
      <c r="F34" s="20">
        <v>42005</v>
      </c>
      <c r="G34" s="20">
        <v>42369</v>
      </c>
      <c r="H34" s="8" t="s">
        <v>45</v>
      </c>
      <c r="I34" s="23">
        <f>+'[1]DIMENSIÓN 1'!Y247</f>
        <v>10</v>
      </c>
      <c r="J34" s="62">
        <v>0</v>
      </c>
      <c r="K34" s="53">
        <f t="shared" si="0"/>
        <v>0</v>
      </c>
      <c r="L34" s="45">
        <f t="shared" si="1"/>
        <v>1</v>
      </c>
      <c r="M34" s="43">
        <f t="shared" si="2"/>
        <v>0</v>
      </c>
      <c r="N34" s="42">
        <v>0</v>
      </c>
      <c r="O34" s="23">
        <v>0</v>
      </c>
      <c r="P34" s="23">
        <v>0</v>
      </c>
      <c r="Q34" s="26" t="str">
        <f t="shared" si="3"/>
        <v> -</v>
      </c>
      <c r="R34" s="43" t="str">
        <f t="shared" si="4"/>
        <v> -</v>
      </c>
      <c r="S34" s="129"/>
      <c r="T34" s="122"/>
      <c r="U34" s="117"/>
    </row>
    <row r="35" spans="2:21" ht="55.5" customHeight="1">
      <c r="B35" s="175"/>
      <c r="C35" s="175"/>
      <c r="D35" s="167"/>
      <c r="E35" s="177"/>
      <c r="F35" s="20">
        <v>42005</v>
      </c>
      <c r="G35" s="20">
        <v>42369</v>
      </c>
      <c r="H35" s="8" t="s">
        <v>46</v>
      </c>
      <c r="I35" s="23">
        <f>+'[1]DIMENSIÓN 1'!Y248</f>
        <v>2400</v>
      </c>
      <c r="J35" s="62">
        <v>4676</v>
      </c>
      <c r="K35" s="53">
        <f t="shared" si="0"/>
        <v>1.9483333333333333</v>
      </c>
      <c r="L35" s="45">
        <f t="shared" si="1"/>
        <v>1</v>
      </c>
      <c r="M35" s="43">
        <f t="shared" si="2"/>
        <v>1</v>
      </c>
      <c r="N35" s="42">
        <v>290000</v>
      </c>
      <c r="O35" s="23">
        <v>285600</v>
      </c>
      <c r="P35" s="23">
        <v>0</v>
      </c>
      <c r="Q35" s="26">
        <f t="shared" si="3"/>
        <v>0.9848275862068966</v>
      </c>
      <c r="R35" s="43" t="str">
        <f t="shared" si="4"/>
        <v> -</v>
      </c>
      <c r="S35" s="129"/>
      <c r="T35" s="122"/>
      <c r="U35" s="117"/>
    </row>
    <row r="36" spans="2:21" ht="68.25" customHeight="1">
      <c r="B36" s="175"/>
      <c r="C36" s="175"/>
      <c r="D36" s="167"/>
      <c r="E36" s="177"/>
      <c r="F36" s="20">
        <v>42005</v>
      </c>
      <c r="G36" s="20">
        <v>42369</v>
      </c>
      <c r="H36" s="8" t="s">
        <v>47</v>
      </c>
      <c r="I36" s="23">
        <f>+'[1]DIMENSIÓN 1'!Y249</f>
        <v>625</v>
      </c>
      <c r="J36" s="62">
        <v>1064</v>
      </c>
      <c r="K36" s="53">
        <f t="shared" si="0"/>
        <v>1.7024</v>
      </c>
      <c r="L36" s="45">
        <f t="shared" si="1"/>
        <v>1</v>
      </c>
      <c r="M36" s="43">
        <f t="shared" si="2"/>
        <v>1</v>
      </c>
      <c r="N36" s="42">
        <v>10000</v>
      </c>
      <c r="O36" s="23">
        <v>0</v>
      </c>
      <c r="P36" s="23">
        <v>15000</v>
      </c>
      <c r="Q36" s="26">
        <f t="shared" si="3"/>
        <v>0</v>
      </c>
      <c r="R36" s="43">
        <f t="shared" si="4"/>
        <v>1</v>
      </c>
      <c r="S36" s="130"/>
      <c r="T36" s="143"/>
      <c r="U36" s="118"/>
    </row>
    <row r="37" spans="2:21" ht="42" customHeight="1">
      <c r="B37" s="175"/>
      <c r="C37" s="175"/>
      <c r="D37" s="167"/>
      <c r="E37" s="177"/>
      <c r="F37" s="20">
        <v>42005</v>
      </c>
      <c r="G37" s="20">
        <v>42369</v>
      </c>
      <c r="H37" s="8" t="s">
        <v>48</v>
      </c>
      <c r="I37" s="23">
        <f>+'[1]DIMENSIÓN 1'!Y250</f>
        <v>50</v>
      </c>
      <c r="J37" s="62">
        <v>49</v>
      </c>
      <c r="K37" s="53">
        <f t="shared" si="0"/>
        <v>0.98</v>
      </c>
      <c r="L37" s="45">
        <f t="shared" si="1"/>
        <v>1</v>
      </c>
      <c r="M37" s="43">
        <f t="shared" si="2"/>
        <v>0.98</v>
      </c>
      <c r="N37" s="42">
        <v>834000</v>
      </c>
      <c r="O37" s="23">
        <v>481992</v>
      </c>
      <c r="P37" s="23">
        <v>0</v>
      </c>
      <c r="Q37" s="26">
        <f t="shared" si="3"/>
        <v>0.5779280575539568</v>
      </c>
      <c r="R37" s="43" t="str">
        <f t="shared" si="4"/>
        <v> -</v>
      </c>
      <c r="S37" s="140" t="s">
        <v>105</v>
      </c>
      <c r="T37" s="121">
        <v>42005</v>
      </c>
      <c r="U37" s="124">
        <v>42369</v>
      </c>
    </row>
    <row r="38" spans="2:21" ht="54" customHeight="1">
      <c r="B38" s="175"/>
      <c r="C38" s="175"/>
      <c r="D38" s="167"/>
      <c r="E38" s="177"/>
      <c r="F38" s="20">
        <v>42005</v>
      </c>
      <c r="G38" s="20">
        <v>42369</v>
      </c>
      <c r="H38" s="8" t="s">
        <v>49</v>
      </c>
      <c r="I38" s="23">
        <f>+'[1]DIMENSIÓN 1'!Y251</f>
        <v>3</v>
      </c>
      <c r="J38" s="62">
        <v>9</v>
      </c>
      <c r="K38" s="53">
        <f t="shared" si="0"/>
        <v>3</v>
      </c>
      <c r="L38" s="45">
        <f t="shared" si="1"/>
        <v>1</v>
      </c>
      <c r="M38" s="43">
        <f t="shared" si="2"/>
        <v>1</v>
      </c>
      <c r="N38" s="42">
        <v>8000</v>
      </c>
      <c r="O38" s="23">
        <v>7800</v>
      </c>
      <c r="P38" s="23">
        <v>0</v>
      </c>
      <c r="Q38" s="26">
        <f t="shared" si="3"/>
        <v>0.975</v>
      </c>
      <c r="R38" s="43" t="str">
        <f t="shared" si="4"/>
        <v> -</v>
      </c>
      <c r="S38" s="129"/>
      <c r="T38" s="122"/>
      <c r="U38" s="117"/>
    </row>
    <row r="39" spans="2:21" ht="30.75" customHeight="1">
      <c r="B39" s="175"/>
      <c r="C39" s="175"/>
      <c r="D39" s="167"/>
      <c r="E39" s="177"/>
      <c r="F39" s="20">
        <v>42005</v>
      </c>
      <c r="G39" s="20">
        <v>42369</v>
      </c>
      <c r="H39" s="8" t="s">
        <v>50</v>
      </c>
      <c r="I39" s="23">
        <f>+'[1]DIMENSIÓN 1'!Y252</f>
        <v>1</v>
      </c>
      <c r="J39" s="62">
        <v>4</v>
      </c>
      <c r="K39" s="53">
        <f t="shared" si="0"/>
        <v>4</v>
      </c>
      <c r="L39" s="45">
        <f t="shared" si="1"/>
        <v>1</v>
      </c>
      <c r="M39" s="43">
        <f t="shared" si="2"/>
        <v>1</v>
      </c>
      <c r="N39" s="42">
        <v>100000</v>
      </c>
      <c r="O39" s="23">
        <v>100000</v>
      </c>
      <c r="P39" s="23">
        <v>0</v>
      </c>
      <c r="Q39" s="26">
        <f t="shared" si="3"/>
        <v>1</v>
      </c>
      <c r="R39" s="43" t="str">
        <f t="shared" si="4"/>
        <v> -</v>
      </c>
      <c r="S39" s="129"/>
      <c r="T39" s="122"/>
      <c r="U39" s="117"/>
    </row>
    <row r="40" spans="2:21" ht="30.75" customHeight="1">
      <c r="B40" s="175"/>
      <c r="C40" s="175"/>
      <c r="D40" s="167"/>
      <c r="E40" s="177"/>
      <c r="F40" s="20">
        <v>42005</v>
      </c>
      <c r="G40" s="20">
        <v>42369</v>
      </c>
      <c r="H40" s="8" t="s">
        <v>51</v>
      </c>
      <c r="I40" s="23">
        <f>+'[1]DIMENSIÓN 1'!Y253</f>
        <v>1</v>
      </c>
      <c r="J40" s="62">
        <v>5</v>
      </c>
      <c r="K40" s="53">
        <f t="shared" si="0"/>
        <v>5</v>
      </c>
      <c r="L40" s="45">
        <f t="shared" si="1"/>
        <v>1</v>
      </c>
      <c r="M40" s="43">
        <f t="shared" si="2"/>
        <v>1</v>
      </c>
      <c r="N40" s="42">
        <v>61000</v>
      </c>
      <c r="O40" s="23">
        <v>60958</v>
      </c>
      <c r="P40" s="23">
        <v>0</v>
      </c>
      <c r="Q40" s="26">
        <f t="shared" si="3"/>
        <v>0.9993114754098361</v>
      </c>
      <c r="R40" s="43" t="str">
        <f t="shared" si="4"/>
        <v> -</v>
      </c>
      <c r="S40" s="129"/>
      <c r="T40" s="122"/>
      <c r="U40" s="117"/>
    </row>
    <row r="41" spans="2:21" ht="30.75" customHeight="1">
      <c r="B41" s="175"/>
      <c r="C41" s="175"/>
      <c r="D41" s="167"/>
      <c r="E41" s="177"/>
      <c r="F41" s="20">
        <v>42005</v>
      </c>
      <c r="G41" s="20">
        <v>42369</v>
      </c>
      <c r="H41" s="8" t="s">
        <v>52</v>
      </c>
      <c r="I41" s="23">
        <f>+'[1]DIMENSIÓN 1'!Y254</f>
        <v>1200</v>
      </c>
      <c r="J41" s="62">
        <v>8328</v>
      </c>
      <c r="K41" s="53">
        <f t="shared" si="0"/>
        <v>6.94</v>
      </c>
      <c r="L41" s="45">
        <f t="shared" si="1"/>
        <v>1</v>
      </c>
      <c r="M41" s="43">
        <f t="shared" si="2"/>
        <v>1</v>
      </c>
      <c r="N41" s="42">
        <v>0</v>
      </c>
      <c r="O41" s="23">
        <v>0</v>
      </c>
      <c r="P41" s="23">
        <v>15000</v>
      </c>
      <c r="Q41" s="26" t="str">
        <f t="shared" si="3"/>
        <v> -</v>
      </c>
      <c r="R41" s="43">
        <f t="shared" si="4"/>
        <v>1</v>
      </c>
      <c r="S41" s="130"/>
      <c r="T41" s="143"/>
      <c r="U41" s="118"/>
    </row>
    <row r="42" spans="2:21" ht="41.25" customHeight="1">
      <c r="B42" s="175"/>
      <c r="C42" s="175"/>
      <c r="D42" s="167"/>
      <c r="E42" s="177"/>
      <c r="F42" s="20">
        <v>42005</v>
      </c>
      <c r="G42" s="20">
        <v>42369</v>
      </c>
      <c r="H42" s="8" t="s">
        <v>53</v>
      </c>
      <c r="I42" s="23">
        <f>+'[1]DIMENSIÓN 1'!Y255</f>
        <v>1</v>
      </c>
      <c r="J42" s="62">
        <v>7</v>
      </c>
      <c r="K42" s="53">
        <f t="shared" si="0"/>
        <v>7</v>
      </c>
      <c r="L42" s="45">
        <f t="shared" si="1"/>
        <v>1</v>
      </c>
      <c r="M42" s="43">
        <f t="shared" si="2"/>
        <v>1</v>
      </c>
      <c r="N42" s="42">
        <v>10000</v>
      </c>
      <c r="O42" s="23">
        <v>8400</v>
      </c>
      <c r="P42" s="23">
        <v>0</v>
      </c>
      <c r="Q42" s="26">
        <f t="shared" si="3"/>
        <v>0.84</v>
      </c>
      <c r="R42" s="43" t="str">
        <f t="shared" si="4"/>
        <v> -</v>
      </c>
      <c r="S42" s="140" t="s">
        <v>104</v>
      </c>
      <c r="T42" s="121">
        <v>42005</v>
      </c>
      <c r="U42" s="124">
        <v>42369</v>
      </c>
    </row>
    <row r="43" spans="2:21" ht="41.25" customHeight="1">
      <c r="B43" s="175"/>
      <c r="C43" s="175"/>
      <c r="D43" s="167"/>
      <c r="E43" s="177"/>
      <c r="F43" s="20">
        <v>42005</v>
      </c>
      <c r="G43" s="20">
        <v>42369</v>
      </c>
      <c r="H43" s="8" t="s">
        <v>54</v>
      </c>
      <c r="I43" s="23">
        <f>+'[1]DIMENSIÓN 1'!Y256</f>
        <v>3</v>
      </c>
      <c r="J43" s="62">
        <v>6</v>
      </c>
      <c r="K43" s="53">
        <f t="shared" si="0"/>
        <v>2</v>
      </c>
      <c r="L43" s="45">
        <f t="shared" si="1"/>
        <v>1</v>
      </c>
      <c r="M43" s="43">
        <f t="shared" si="2"/>
        <v>1</v>
      </c>
      <c r="N43" s="42">
        <v>100000</v>
      </c>
      <c r="O43" s="23">
        <v>80000</v>
      </c>
      <c r="P43" s="23">
        <v>0</v>
      </c>
      <c r="Q43" s="26">
        <f t="shared" si="3"/>
        <v>0.8</v>
      </c>
      <c r="R43" s="43" t="str">
        <f t="shared" si="4"/>
        <v> -</v>
      </c>
      <c r="S43" s="129"/>
      <c r="T43" s="122"/>
      <c r="U43" s="117"/>
    </row>
    <row r="44" spans="2:21" ht="54" customHeight="1">
      <c r="B44" s="175"/>
      <c r="C44" s="175"/>
      <c r="D44" s="167"/>
      <c r="E44" s="177"/>
      <c r="F44" s="20">
        <v>42005</v>
      </c>
      <c r="G44" s="20">
        <v>42369</v>
      </c>
      <c r="H44" s="8" t="s">
        <v>55</v>
      </c>
      <c r="I44" s="23">
        <f>+'[1]DIMENSIÓN 1'!Y257</f>
        <v>4</v>
      </c>
      <c r="J44" s="62">
        <v>2</v>
      </c>
      <c r="K44" s="53">
        <f t="shared" si="0"/>
        <v>0.5</v>
      </c>
      <c r="L44" s="45">
        <f t="shared" si="1"/>
        <v>1</v>
      </c>
      <c r="M44" s="43">
        <f t="shared" si="2"/>
        <v>0.5</v>
      </c>
      <c r="N44" s="42">
        <v>237000</v>
      </c>
      <c r="O44" s="23">
        <v>235670</v>
      </c>
      <c r="P44" s="23">
        <v>0</v>
      </c>
      <c r="Q44" s="26">
        <f t="shared" si="3"/>
        <v>0.9943881856540084</v>
      </c>
      <c r="R44" s="43" t="str">
        <f t="shared" si="4"/>
        <v> -</v>
      </c>
      <c r="S44" s="129"/>
      <c r="T44" s="122"/>
      <c r="U44" s="117"/>
    </row>
    <row r="45" spans="2:21" ht="40.5" customHeight="1" thickBot="1">
      <c r="B45" s="175"/>
      <c r="C45" s="175"/>
      <c r="D45" s="167"/>
      <c r="E45" s="165"/>
      <c r="F45" s="21">
        <v>42005</v>
      </c>
      <c r="G45" s="21">
        <v>42369</v>
      </c>
      <c r="H45" s="9" t="s">
        <v>56</v>
      </c>
      <c r="I45" s="24">
        <f>+'[1]DIMENSIÓN 1'!Y258</f>
        <v>5</v>
      </c>
      <c r="J45" s="67">
        <v>8</v>
      </c>
      <c r="K45" s="58">
        <f t="shared" si="0"/>
        <v>1.6</v>
      </c>
      <c r="L45" s="46">
        <f t="shared" si="1"/>
        <v>1</v>
      </c>
      <c r="M45" s="39">
        <f t="shared" si="2"/>
        <v>1</v>
      </c>
      <c r="N45" s="38">
        <v>40000</v>
      </c>
      <c r="O45" s="24">
        <v>34000</v>
      </c>
      <c r="P45" s="24">
        <v>0</v>
      </c>
      <c r="Q45" s="27">
        <f t="shared" si="3"/>
        <v>0.85</v>
      </c>
      <c r="R45" s="39" t="str">
        <f t="shared" si="4"/>
        <v> -</v>
      </c>
      <c r="S45" s="141"/>
      <c r="T45" s="123"/>
      <c r="U45" s="125"/>
    </row>
    <row r="46" spans="2:21" ht="29.25" customHeight="1">
      <c r="B46" s="175"/>
      <c r="C46" s="175"/>
      <c r="D46" s="167"/>
      <c r="E46" s="164" t="s">
        <v>82</v>
      </c>
      <c r="F46" s="19">
        <v>42005</v>
      </c>
      <c r="G46" s="19">
        <v>42369</v>
      </c>
      <c r="H46" s="10" t="s">
        <v>57</v>
      </c>
      <c r="I46" s="101">
        <f>+'[1]DIMENSIÓN 1'!Y259</f>
        <v>500</v>
      </c>
      <c r="J46" s="105">
        <v>0</v>
      </c>
      <c r="K46" s="56">
        <f t="shared" si="0"/>
        <v>0</v>
      </c>
      <c r="L46" s="57">
        <f t="shared" si="1"/>
        <v>1</v>
      </c>
      <c r="M46" s="85">
        <f t="shared" si="2"/>
        <v>0</v>
      </c>
      <c r="N46" s="104">
        <v>0</v>
      </c>
      <c r="O46" s="22">
        <v>0</v>
      </c>
      <c r="P46" s="22">
        <v>0</v>
      </c>
      <c r="Q46" s="26" t="str">
        <f t="shared" si="3"/>
        <v> -</v>
      </c>
      <c r="R46" s="43" t="str">
        <f t="shared" si="4"/>
        <v> -</v>
      </c>
      <c r="S46" s="128" t="s">
        <v>103</v>
      </c>
      <c r="T46" s="108">
        <v>42005</v>
      </c>
      <c r="U46" s="110">
        <v>42369</v>
      </c>
    </row>
    <row r="47" spans="2:21" ht="41.25" customHeight="1">
      <c r="B47" s="175"/>
      <c r="C47" s="175"/>
      <c r="D47" s="167"/>
      <c r="E47" s="177"/>
      <c r="F47" s="20">
        <v>42005</v>
      </c>
      <c r="G47" s="20">
        <v>42369</v>
      </c>
      <c r="H47" s="8" t="s">
        <v>58</v>
      </c>
      <c r="I47" s="95">
        <f>+'[1]DIMENSIÓN 1'!Y260</f>
        <v>1</v>
      </c>
      <c r="J47" s="66">
        <v>1</v>
      </c>
      <c r="K47" s="53">
        <f t="shared" si="0"/>
        <v>1</v>
      </c>
      <c r="L47" s="45">
        <f t="shared" si="1"/>
        <v>1</v>
      </c>
      <c r="M47" s="84">
        <f t="shared" si="2"/>
        <v>1</v>
      </c>
      <c r="N47" s="42">
        <v>1332995</v>
      </c>
      <c r="O47" s="23">
        <v>1299304</v>
      </c>
      <c r="P47" s="23">
        <v>0</v>
      </c>
      <c r="Q47" s="26">
        <f t="shared" si="3"/>
        <v>0.9747253365541506</v>
      </c>
      <c r="R47" s="43" t="str">
        <f t="shared" si="4"/>
        <v> -</v>
      </c>
      <c r="S47" s="129"/>
      <c r="T47" s="119"/>
      <c r="U47" s="120"/>
    </row>
    <row r="48" spans="2:21" ht="41.25" customHeight="1">
      <c r="B48" s="175"/>
      <c r="C48" s="175"/>
      <c r="D48" s="167"/>
      <c r="E48" s="177"/>
      <c r="F48" s="20">
        <v>42005</v>
      </c>
      <c r="G48" s="20">
        <v>42369</v>
      </c>
      <c r="H48" s="8" t="s">
        <v>59</v>
      </c>
      <c r="I48" s="23">
        <f>+'[1]DIMENSIÓN 1'!Y261</f>
        <v>100</v>
      </c>
      <c r="J48" s="62">
        <v>24</v>
      </c>
      <c r="K48" s="53">
        <f t="shared" si="0"/>
        <v>0.24</v>
      </c>
      <c r="L48" s="45">
        <f t="shared" si="1"/>
        <v>1</v>
      </c>
      <c r="M48" s="84">
        <f t="shared" si="2"/>
        <v>0.24</v>
      </c>
      <c r="N48" s="42">
        <v>28000</v>
      </c>
      <c r="O48" s="23">
        <v>27586</v>
      </c>
      <c r="P48" s="23">
        <v>27586</v>
      </c>
      <c r="Q48" s="26">
        <f t="shared" si="3"/>
        <v>0.9852142857142857</v>
      </c>
      <c r="R48" s="43">
        <f t="shared" si="4"/>
        <v>1</v>
      </c>
      <c r="S48" s="129"/>
      <c r="T48" s="119"/>
      <c r="U48" s="120"/>
    </row>
    <row r="49" spans="2:21" ht="28.5" customHeight="1">
      <c r="B49" s="175"/>
      <c r="C49" s="175"/>
      <c r="D49" s="167"/>
      <c r="E49" s="177"/>
      <c r="F49" s="20">
        <v>42005</v>
      </c>
      <c r="G49" s="20">
        <v>42369</v>
      </c>
      <c r="H49" s="8" t="s">
        <v>60</v>
      </c>
      <c r="I49" s="23">
        <f>+'[1]DIMENSIÓN 1'!Y262</f>
        <v>40</v>
      </c>
      <c r="J49" s="62">
        <v>56</v>
      </c>
      <c r="K49" s="53">
        <f t="shared" si="0"/>
        <v>1.4</v>
      </c>
      <c r="L49" s="45">
        <f t="shared" si="1"/>
        <v>1</v>
      </c>
      <c r="M49" s="84">
        <f t="shared" si="2"/>
        <v>1</v>
      </c>
      <c r="N49" s="42">
        <v>14339</v>
      </c>
      <c r="O49" s="23">
        <v>9000</v>
      </c>
      <c r="P49" s="23">
        <v>0</v>
      </c>
      <c r="Q49" s="26">
        <f t="shared" si="3"/>
        <v>0.6276588325545714</v>
      </c>
      <c r="R49" s="43" t="str">
        <f t="shared" si="4"/>
        <v> -</v>
      </c>
      <c r="S49" s="130"/>
      <c r="T49" s="109"/>
      <c r="U49" s="111"/>
    </row>
    <row r="50" spans="2:21" ht="42" customHeight="1">
      <c r="B50" s="175"/>
      <c r="C50" s="175"/>
      <c r="D50" s="167"/>
      <c r="E50" s="177"/>
      <c r="F50" s="20">
        <v>42005</v>
      </c>
      <c r="G50" s="20">
        <v>42369</v>
      </c>
      <c r="H50" s="8" t="s">
        <v>61</v>
      </c>
      <c r="I50" s="23">
        <f>+'[1]DIMENSIÓN 1'!Y263</f>
        <v>500</v>
      </c>
      <c r="J50" s="62">
        <v>4419</v>
      </c>
      <c r="K50" s="53">
        <f t="shared" si="0"/>
        <v>8.838</v>
      </c>
      <c r="L50" s="45">
        <f t="shared" si="1"/>
        <v>1</v>
      </c>
      <c r="M50" s="84">
        <f t="shared" si="2"/>
        <v>1</v>
      </c>
      <c r="N50" s="42">
        <v>2615000</v>
      </c>
      <c r="O50" s="23">
        <v>2606738</v>
      </c>
      <c r="P50" s="23">
        <v>0</v>
      </c>
      <c r="Q50" s="26">
        <f t="shared" si="3"/>
        <v>0.996840535372849</v>
      </c>
      <c r="R50" s="43" t="str">
        <f t="shared" si="4"/>
        <v> -</v>
      </c>
      <c r="S50" s="140" t="s">
        <v>102</v>
      </c>
      <c r="T50" s="112">
        <v>42005</v>
      </c>
      <c r="U50" s="114">
        <v>42369</v>
      </c>
    </row>
    <row r="51" spans="2:21" ht="29.25" customHeight="1">
      <c r="B51" s="175"/>
      <c r="C51" s="175"/>
      <c r="D51" s="167"/>
      <c r="E51" s="177"/>
      <c r="F51" s="20">
        <v>42005</v>
      </c>
      <c r="G51" s="20">
        <v>42369</v>
      </c>
      <c r="H51" s="8" t="s">
        <v>62</v>
      </c>
      <c r="I51" s="23">
        <f>+'[1]DIMENSIÓN 1'!Y264</f>
        <v>4</v>
      </c>
      <c r="J51" s="62">
        <v>0</v>
      </c>
      <c r="K51" s="53">
        <f t="shared" si="0"/>
        <v>0</v>
      </c>
      <c r="L51" s="45">
        <f t="shared" si="1"/>
        <v>1</v>
      </c>
      <c r="M51" s="84">
        <f t="shared" si="2"/>
        <v>0</v>
      </c>
      <c r="N51" s="42">
        <v>0</v>
      </c>
      <c r="O51" s="23">
        <v>0</v>
      </c>
      <c r="P51" s="23">
        <v>0</v>
      </c>
      <c r="Q51" s="26" t="str">
        <f t="shared" si="3"/>
        <v> -</v>
      </c>
      <c r="R51" s="43" t="str">
        <f t="shared" si="4"/>
        <v> -</v>
      </c>
      <c r="S51" s="129"/>
      <c r="T51" s="119"/>
      <c r="U51" s="120"/>
    </row>
    <row r="52" spans="2:21" ht="41.25" customHeight="1">
      <c r="B52" s="175"/>
      <c r="C52" s="175"/>
      <c r="D52" s="167"/>
      <c r="E52" s="177"/>
      <c r="F52" s="20">
        <v>42005</v>
      </c>
      <c r="G52" s="20">
        <v>42369</v>
      </c>
      <c r="H52" s="8" t="s">
        <v>63</v>
      </c>
      <c r="I52" s="23">
        <f>+'[1]DIMENSIÓN 1'!Y265</f>
        <v>28</v>
      </c>
      <c r="J52" s="62">
        <v>31</v>
      </c>
      <c r="K52" s="53">
        <f t="shared" si="0"/>
        <v>1.1071428571428572</v>
      </c>
      <c r="L52" s="45">
        <f t="shared" si="1"/>
        <v>1</v>
      </c>
      <c r="M52" s="84">
        <f t="shared" si="2"/>
        <v>1</v>
      </c>
      <c r="N52" s="42">
        <v>25000</v>
      </c>
      <c r="O52" s="23">
        <v>0</v>
      </c>
      <c r="P52" s="23">
        <v>25000</v>
      </c>
      <c r="Q52" s="26">
        <f t="shared" si="3"/>
        <v>0</v>
      </c>
      <c r="R52" s="43">
        <f t="shared" si="4"/>
        <v>1</v>
      </c>
      <c r="S52" s="129"/>
      <c r="T52" s="119"/>
      <c r="U52" s="120"/>
    </row>
    <row r="53" spans="2:21" ht="42" customHeight="1">
      <c r="B53" s="175"/>
      <c r="C53" s="175"/>
      <c r="D53" s="167"/>
      <c r="E53" s="177"/>
      <c r="F53" s="20">
        <v>42005</v>
      </c>
      <c r="G53" s="20">
        <v>42369</v>
      </c>
      <c r="H53" s="8" t="s">
        <v>64</v>
      </c>
      <c r="I53" s="23">
        <f>+'[1]DIMENSIÓN 1'!Y266</f>
        <v>300</v>
      </c>
      <c r="J53" s="62">
        <v>0</v>
      </c>
      <c r="K53" s="53">
        <f t="shared" si="0"/>
        <v>0</v>
      </c>
      <c r="L53" s="45">
        <f t="shared" si="1"/>
        <v>1</v>
      </c>
      <c r="M53" s="84">
        <f t="shared" si="2"/>
        <v>0</v>
      </c>
      <c r="N53" s="42">
        <v>50000</v>
      </c>
      <c r="O53" s="23">
        <v>0</v>
      </c>
      <c r="P53" s="23">
        <v>0</v>
      </c>
      <c r="Q53" s="26">
        <f t="shared" si="3"/>
        <v>0</v>
      </c>
      <c r="R53" s="43" t="str">
        <f t="shared" si="4"/>
        <v> -</v>
      </c>
      <c r="S53" s="130"/>
      <c r="T53" s="109"/>
      <c r="U53" s="111"/>
    </row>
    <row r="54" spans="2:21" ht="40.5" customHeight="1">
      <c r="B54" s="175"/>
      <c r="C54" s="175"/>
      <c r="D54" s="167"/>
      <c r="E54" s="177"/>
      <c r="F54" s="20">
        <v>42005</v>
      </c>
      <c r="G54" s="20">
        <v>42369</v>
      </c>
      <c r="H54" s="8" t="s">
        <v>65</v>
      </c>
      <c r="I54" s="23">
        <f>+'[1]DIMENSIÓN 1'!Y267</f>
        <v>1000</v>
      </c>
      <c r="J54" s="62">
        <v>1739</v>
      </c>
      <c r="K54" s="53">
        <f t="shared" si="0"/>
        <v>1.739</v>
      </c>
      <c r="L54" s="45">
        <f t="shared" si="1"/>
        <v>1</v>
      </c>
      <c r="M54" s="84">
        <f t="shared" si="2"/>
        <v>1</v>
      </c>
      <c r="N54" s="42">
        <v>2584000</v>
      </c>
      <c r="O54" s="23">
        <v>2182032</v>
      </c>
      <c r="P54" s="23">
        <v>0</v>
      </c>
      <c r="Q54" s="26">
        <f t="shared" si="3"/>
        <v>0.8444396284829722</v>
      </c>
      <c r="R54" s="43" t="str">
        <f t="shared" si="4"/>
        <v> -</v>
      </c>
      <c r="S54" s="140" t="s">
        <v>101</v>
      </c>
      <c r="T54" s="112">
        <v>42005</v>
      </c>
      <c r="U54" s="114">
        <v>42369</v>
      </c>
    </row>
    <row r="55" spans="2:21" ht="41.25" customHeight="1">
      <c r="B55" s="175"/>
      <c r="C55" s="175"/>
      <c r="D55" s="167"/>
      <c r="E55" s="177"/>
      <c r="F55" s="20">
        <v>42005</v>
      </c>
      <c r="G55" s="20">
        <v>42369</v>
      </c>
      <c r="H55" s="8" t="s">
        <v>66</v>
      </c>
      <c r="I55" s="23">
        <f>+'[1]DIMENSIÓN 1'!Y268</f>
        <v>2</v>
      </c>
      <c r="J55" s="62">
        <v>1</v>
      </c>
      <c r="K55" s="53">
        <f t="shared" si="0"/>
        <v>0.5</v>
      </c>
      <c r="L55" s="45">
        <f t="shared" si="1"/>
        <v>1</v>
      </c>
      <c r="M55" s="84">
        <f t="shared" si="2"/>
        <v>0.5</v>
      </c>
      <c r="N55" s="42">
        <v>34670</v>
      </c>
      <c r="O55" s="23">
        <v>32434</v>
      </c>
      <c r="P55" s="23">
        <v>0</v>
      </c>
      <c r="Q55" s="26">
        <f t="shared" si="3"/>
        <v>0.9355062013267955</v>
      </c>
      <c r="R55" s="43" t="str">
        <f t="shared" si="4"/>
        <v> -</v>
      </c>
      <c r="S55" s="129"/>
      <c r="T55" s="119"/>
      <c r="U55" s="120"/>
    </row>
    <row r="56" spans="2:21" ht="54.75" customHeight="1" thickBot="1">
      <c r="B56" s="175"/>
      <c r="C56" s="175"/>
      <c r="D56" s="167"/>
      <c r="E56" s="165"/>
      <c r="F56" s="21">
        <v>42005</v>
      </c>
      <c r="G56" s="21">
        <v>42369</v>
      </c>
      <c r="H56" s="9" t="s">
        <v>67</v>
      </c>
      <c r="I56" s="94">
        <f>+'[1]DIMENSIÓN 1'!Y269</f>
        <v>1</v>
      </c>
      <c r="J56" s="63">
        <v>1</v>
      </c>
      <c r="K56" s="58">
        <f t="shared" si="0"/>
        <v>1</v>
      </c>
      <c r="L56" s="46">
        <f t="shared" si="1"/>
        <v>1</v>
      </c>
      <c r="M56" s="39">
        <f t="shared" si="2"/>
        <v>1</v>
      </c>
      <c r="N56" s="38">
        <v>2737000</v>
      </c>
      <c r="O56" s="24">
        <v>1820569</v>
      </c>
      <c r="P56" s="24">
        <v>0</v>
      </c>
      <c r="Q56" s="27">
        <f t="shared" si="3"/>
        <v>0.6651695286810376</v>
      </c>
      <c r="R56" s="39" t="str">
        <f t="shared" si="4"/>
        <v> -</v>
      </c>
      <c r="S56" s="141"/>
      <c r="T56" s="113"/>
      <c r="U56" s="115"/>
    </row>
    <row r="57" spans="2:21" ht="41.25" customHeight="1">
      <c r="B57" s="175"/>
      <c r="C57" s="175"/>
      <c r="D57" s="167"/>
      <c r="E57" s="164" t="s">
        <v>83</v>
      </c>
      <c r="F57" s="19">
        <v>42005</v>
      </c>
      <c r="G57" s="19">
        <v>42369</v>
      </c>
      <c r="H57" s="10" t="s">
        <v>68</v>
      </c>
      <c r="I57" s="101">
        <f>+'[1]DIMENSIÓN 1'!Y270</f>
        <v>50</v>
      </c>
      <c r="J57" s="105">
        <v>37</v>
      </c>
      <c r="K57" s="56">
        <f t="shared" si="0"/>
        <v>0.74</v>
      </c>
      <c r="L57" s="57">
        <f t="shared" si="1"/>
        <v>1</v>
      </c>
      <c r="M57" s="85">
        <f t="shared" si="2"/>
        <v>0.74</v>
      </c>
      <c r="N57" s="104">
        <v>1650000</v>
      </c>
      <c r="O57" s="22">
        <v>1299990</v>
      </c>
      <c r="P57" s="22">
        <v>0</v>
      </c>
      <c r="Q57" s="98">
        <f t="shared" si="3"/>
        <v>0.7878727272727273</v>
      </c>
      <c r="R57" s="99" t="str">
        <f t="shared" si="4"/>
        <v> -</v>
      </c>
      <c r="S57" s="128" t="s">
        <v>97</v>
      </c>
      <c r="T57" s="108">
        <v>42005</v>
      </c>
      <c r="U57" s="110">
        <v>42369</v>
      </c>
    </row>
    <row r="58" spans="2:21" ht="41.25" customHeight="1">
      <c r="B58" s="175"/>
      <c r="C58" s="175"/>
      <c r="D58" s="167"/>
      <c r="E58" s="177"/>
      <c r="F58" s="20">
        <v>42005</v>
      </c>
      <c r="G58" s="20">
        <v>42369</v>
      </c>
      <c r="H58" s="8" t="s">
        <v>69</v>
      </c>
      <c r="I58" s="23">
        <f>+'[1]DIMENSIÓN 1'!Y271</f>
        <v>50</v>
      </c>
      <c r="J58" s="62">
        <v>49</v>
      </c>
      <c r="K58" s="53">
        <f t="shared" si="0"/>
        <v>0.98</v>
      </c>
      <c r="L58" s="45">
        <f t="shared" si="1"/>
        <v>1</v>
      </c>
      <c r="M58" s="84">
        <f t="shared" si="2"/>
        <v>0.98</v>
      </c>
      <c r="N58" s="42">
        <v>5771891</v>
      </c>
      <c r="O58" s="23">
        <v>4383598</v>
      </c>
      <c r="P58" s="23">
        <v>0</v>
      </c>
      <c r="Q58" s="26">
        <f t="shared" si="3"/>
        <v>0.7594734550600488</v>
      </c>
      <c r="R58" s="43" t="str">
        <f t="shared" si="4"/>
        <v> -</v>
      </c>
      <c r="S58" s="129"/>
      <c r="T58" s="119"/>
      <c r="U58" s="120"/>
    </row>
    <row r="59" spans="2:21" ht="28.5" customHeight="1">
      <c r="B59" s="175"/>
      <c r="C59" s="175"/>
      <c r="D59" s="167"/>
      <c r="E59" s="177"/>
      <c r="F59" s="20">
        <v>42005</v>
      </c>
      <c r="G59" s="20">
        <v>42369</v>
      </c>
      <c r="H59" s="8" t="s">
        <v>70</v>
      </c>
      <c r="I59" s="23">
        <f>+'[1]DIMENSIÓN 1'!Y272</f>
        <v>1</v>
      </c>
      <c r="J59" s="62">
        <v>2</v>
      </c>
      <c r="K59" s="53">
        <f t="shared" si="0"/>
        <v>2</v>
      </c>
      <c r="L59" s="45">
        <f t="shared" si="1"/>
        <v>1</v>
      </c>
      <c r="M59" s="84">
        <f t="shared" si="2"/>
        <v>1</v>
      </c>
      <c r="N59" s="42">
        <v>460000</v>
      </c>
      <c r="O59" s="23">
        <v>432350</v>
      </c>
      <c r="P59" s="23">
        <v>0</v>
      </c>
      <c r="Q59" s="26">
        <f t="shared" si="3"/>
        <v>0.9398913043478261</v>
      </c>
      <c r="R59" s="43" t="str">
        <f t="shared" si="4"/>
        <v> -</v>
      </c>
      <c r="S59" s="129"/>
      <c r="T59" s="119"/>
      <c r="U59" s="120"/>
    </row>
    <row r="60" spans="2:21" ht="29.25" customHeight="1" thickBot="1">
      <c r="B60" s="175"/>
      <c r="C60" s="175"/>
      <c r="D60" s="168"/>
      <c r="E60" s="165"/>
      <c r="F60" s="21">
        <v>42005</v>
      </c>
      <c r="G60" s="21">
        <v>42369</v>
      </c>
      <c r="H60" s="9" t="s">
        <v>71</v>
      </c>
      <c r="I60" s="106">
        <f>+'[1]DIMENSIÓN 1'!Y273</f>
        <v>2</v>
      </c>
      <c r="J60" s="67">
        <v>6</v>
      </c>
      <c r="K60" s="54">
        <f t="shared" si="0"/>
        <v>3</v>
      </c>
      <c r="L60" s="46">
        <f t="shared" si="1"/>
        <v>1</v>
      </c>
      <c r="M60" s="39">
        <f t="shared" si="2"/>
        <v>1</v>
      </c>
      <c r="N60" s="107">
        <v>340000</v>
      </c>
      <c r="O60" s="24">
        <v>340000</v>
      </c>
      <c r="P60" s="24">
        <v>0</v>
      </c>
      <c r="Q60" s="27">
        <f t="shared" si="3"/>
        <v>1</v>
      </c>
      <c r="R60" s="39" t="str">
        <f t="shared" si="4"/>
        <v> -</v>
      </c>
      <c r="S60" s="141"/>
      <c r="T60" s="113"/>
      <c r="U60" s="115"/>
    </row>
    <row r="61" spans="2:21" ht="11.25" customHeight="1" thickBot="1">
      <c r="B61" s="175"/>
      <c r="C61" s="175"/>
      <c r="D61" s="68"/>
      <c r="E61" s="82"/>
      <c r="F61" s="86"/>
      <c r="G61" s="86"/>
      <c r="H61" s="87"/>
      <c r="I61" s="100"/>
      <c r="J61" s="82"/>
      <c r="K61" s="69"/>
      <c r="L61" s="82"/>
      <c r="M61" s="69"/>
      <c r="N61" s="100"/>
      <c r="O61" s="88"/>
      <c r="P61" s="88"/>
      <c r="Q61" s="100"/>
      <c r="R61" s="100"/>
      <c r="S61" s="70"/>
      <c r="T61" s="69"/>
      <c r="U61" s="71"/>
    </row>
    <row r="62" spans="2:21" ht="29.25" customHeight="1">
      <c r="B62" s="175"/>
      <c r="C62" s="175"/>
      <c r="D62" s="169" t="s">
        <v>88</v>
      </c>
      <c r="E62" s="164" t="s">
        <v>84</v>
      </c>
      <c r="F62" s="19">
        <v>42005</v>
      </c>
      <c r="G62" s="19">
        <v>42369</v>
      </c>
      <c r="H62" s="10" t="s">
        <v>72</v>
      </c>
      <c r="I62" s="101">
        <f>+'[1]DIMENSIÓN 1'!Y275</f>
        <v>1</v>
      </c>
      <c r="J62" s="61">
        <v>2</v>
      </c>
      <c r="K62" s="56">
        <f t="shared" si="0"/>
        <v>2</v>
      </c>
      <c r="L62" s="44">
        <f t="shared" si="1"/>
        <v>1</v>
      </c>
      <c r="M62" s="85">
        <f t="shared" si="2"/>
        <v>1</v>
      </c>
      <c r="N62" s="104">
        <v>1474104</v>
      </c>
      <c r="O62" s="22">
        <v>1122466</v>
      </c>
      <c r="P62" s="22">
        <v>0</v>
      </c>
      <c r="Q62" s="98">
        <f t="shared" si="3"/>
        <v>0.7614564508338625</v>
      </c>
      <c r="R62" s="99" t="str">
        <f t="shared" si="4"/>
        <v> -</v>
      </c>
      <c r="S62" s="128" t="s">
        <v>98</v>
      </c>
      <c r="T62" s="142">
        <v>42005</v>
      </c>
      <c r="U62" s="116">
        <v>42369</v>
      </c>
    </row>
    <row r="63" spans="2:21" ht="29.25" customHeight="1" thickBot="1">
      <c r="B63" s="175"/>
      <c r="C63" s="175"/>
      <c r="D63" s="170"/>
      <c r="E63" s="165"/>
      <c r="F63" s="21">
        <v>42005</v>
      </c>
      <c r="G63" s="21">
        <v>42369</v>
      </c>
      <c r="H63" s="9" t="s">
        <v>73</v>
      </c>
      <c r="I63" s="24">
        <f>+'[1]DIMENSIÓN 1'!Y276</f>
        <v>1</v>
      </c>
      <c r="J63" s="67">
        <v>1</v>
      </c>
      <c r="K63" s="58">
        <f t="shared" si="0"/>
        <v>1</v>
      </c>
      <c r="L63" s="46">
        <f t="shared" si="1"/>
        <v>1</v>
      </c>
      <c r="M63" s="39">
        <f t="shared" si="2"/>
        <v>1</v>
      </c>
      <c r="N63" s="38">
        <v>26000</v>
      </c>
      <c r="O63" s="24">
        <v>25200</v>
      </c>
      <c r="P63" s="24">
        <v>0</v>
      </c>
      <c r="Q63" s="27">
        <f t="shared" si="3"/>
        <v>0.9692307692307692</v>
      </c>
      <c r="R63" s="39" t="str">
        <f t="shared" si="4"/>
        <v> -</v>
      </c>
      <c r="S63" s="141"/>
      <c r="T63" s="123"/>
      <c r="U63" s="125"/>
    </row>
    <row r="64" spans="2:21" ht="69.75" customHeight="1" thickBot="1">
      <c r="B64" s="176"/>
      <c r="C64" s="176"/>
      <c r="D64" s="171"/>
      <c r="E64" s="34" t="s">
        <v>85</v>
      </c>
      <c r="F64" s="29">
        <v>42005</v>
      </c>
      <c r="G64" s="29">
        <v>42369</v>
      </c>
      <c r="H64" s="30" t="s">
        <v>74</v>
      </c>
      <c r="I64" s="24">
        <f>+'[1]DIMENSIÓN 1'!Y277</f>
        <v>1</v>
      </c>
      <c r="J64" s="102">
        <v>1</v>
      </c>
      <c r="K64" s="103">
        <f t="shared" si="0"/>
        <v>1</v>
      </c>
      <c r="L64" s="57">
        <f t="shared" si="1"/>
        <v>1</v>
      </c>
      <c r="M64" s="85">
        <f t="shared" si="2"/>
        <v>1</v>
      </c>
      <c r="N64" s="40">
        <v>60000</v>
      </c>
      <c r="O64" s="31">
        <v>60000</v>
      </c>
      <c r="P64" s="31">
        <v>0</v>
      </c>
      <c r="Q64" s="32">
        <f t="shared" si="3"/>
        <v>1</v>
      </c>
      <c r="R64" s="41" t="str">
        <f t="shared" si="4"/>
        <v> -</v>
      </c>
      <c r="S64" s="35" t="s">
        <v>98</v>
      </c>
      <c r="T64" s="29">
        <v>42005</v>
      </c>
      <c r="U64" s="33">
        <v>42369</v>
      </c>
    </row>
    <row r="65" spans="12:18" ht="16.5" thickBot="1">
      <c r="L65" s="59">
        <f>+AVERAGE(L13:L15,L17,L19:L31,L33:L60,L62:L64)</f>
        <v>1</v>
      </c>
      <c r="M65" s="60">
        <f>+AVERAGE(M13:M15,M17,M19:M31,M33:M60,M62:M64)</f>
        <v>0.7851063829787234</v>
      </c>
      <c r="N65" s="89">
        <f>+SUM(N13:N15,N17,N19:N31,N33:N60,N62:N64)</f>
        <v>231848831</v>
      </c>
      <c r="O65" s="89">
        <f>+SUM(O13:O15,O17,O19:O31,O33:O60,O62:O64)</f>
        <v>177401550</v>
      </c>
      <c r="P65" s="89">
        <f>+SUM(P13:P15,P17,P19:P31,P33:P60,P62:P64)</f>
        <v>82586</v>
      </c>
      <c r="Q65" s="96">
        <f t="shared" si="3"/>
        <v>0.7651604247251952</v>
      </c>
      <c r="R65" s="90">
        <f t="shared" si="4"/>
        <v>0.00046553144546933214</v>
      </c>
    </row>
  </sheetData>
  <sheetProtection/>
  <mergeCells count="77">
    <mergeCell ref="U54:U56"/>
    <mergeCell ref="E57:E60"/>
    <mergeCell ref="S57:S60"/>
    <mergeCell ref="T57:T60"/>
    <mergeCell ref="U57:U60"/>
    <mergeCell ref="D62:D64"/>
    <mergeCell ref="E62:E63"/>
    <mergeCell ref="S62:S63"/>
    <mergeCell ref="T62:T63"/>
    <mergeCell ref="U62:U63"/>
    <mergeCell ref="U42:U45"/>
    <mergeCell ref="E46:E56"/>
    <mergeCell ref="S46:S49"/>
    <mergeCell ref="T46:T49"/>
    <mergeCell ref="U46:U49"/>
    <mergeCell ref="S50:S53"/>
    <mergeCell ref="T50:T53"/>
    <mergeCell ref="U50:U53"/>
    <mergeCell ref="S54:S56"/>
    <mergeCell ref="T54:T56"/>
    <mergeCell ref="U30:U31"/>
    <mergeCell ref="D33:D60"/>
    <mergeCell ref="E33:E45"/>
    <mergeCell ref="S33:S36"/>
    <mergeCell ref="T33:T36"/>
    <mergeCell ref="U33:U36"/>
    <mergeCell ref="S37:S41"/>
    <mergeCell ref="T37:T41"/>
    <mergeCell ref="U37:U41"/>
    <mergeCell ref="S42:S45"/>
    <mergeCell ref="U24:U25"/>
    <mergeCell ref="E26:E31"/>
    <mergeCell ref="S26:S27"/>
    <mergeCell ref="T26:T27"/>
    <mergeCell ref="U26:U27"/>
    <mergeCell ref="S28:S29"/>
    <mergeCell ref="T28:T29"/>
    <mergeCell ref="U28:U29"/>
    <mergeCell ref="S30:S31"/>
    <mergeCell ref="T30:T31"/>
    <mergeCell ref="U13:U15"/>
    <mergeCell ref="C19:C64"/>
    <mergeCell ref="D19:D31"/>
    <mergeCell ref="E19:E25"/>
    <mergeCell ref="S19:S20"/>
    <mergeCell ref="T19:T20"/>
    <mergeCell ref="U19:U20"/>
    <mergeCell ref="S21:S23"/>
    <mergeCell ref="T21:T23"/>
    <mergeCell ref="U21:U23"/>
    <mergeCell ref="B13:B64"/>
    <mergeCell ref="C13:C17"/>
    <mergeCell ref="D13:D15"/>
    <mergeCell ref="E13:E15"/>
    <mergeCell ref="S13:S15"/>
    <mergeCell ref="T13:T15"/>
    <mergeCell ref="S24:S25"/>
    <mergeCell ref="T24:T25"/>
    <mergeCell ref="T42:T45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2022-10-04T22:36:19Z</dcterms:modified>
  <cp:category/>
  <cp:version/>
  <cp:contentType/>
  <cp:contentStatus/>
</cp:coreProperties>
</file>