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mrobayo\Desktop\PLANES DE ACCIÓN 2017\"/>
    </mc:Choice>
  </mc:AlternateContent>
  <bookViews>
    <workbookView xWindow="0" yWindow="0" windowWidth="38400" windowHeight="22500"/>
  </bookViews>
  <sheets>
    <sheet name="2017" sheetId="8" r:id="rId1"/>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L12" i="8" l="1"/>
  <c r="N12" i="8"/>
  <c r="L13" i="8"/>
  <c r="N13" i="8"/>
  <c r="L14" i="8"/>
  <c r="N14" i="8"/>
  <c r="L15" i="8"/>
  <c r="N15" i="8"/>
  <c r="L16" i="8"/>
  <c r="N16" i="8"/>
  <c r="L17" i="8"/>
  <c r="N17" i="8"/>
  <c r="L18" i="8"/>
  <c r="N18" i="8"/>
  <c r="L19" i="8"/>
  <c r="N19" i="8"/>
  <c r="L20" i="8"/>
  <c r="N20" i="8"/>
  <c r="L21" i="8"/>
  <c r="N21" i="8"/>
  <c r="L22" i="8"/>
  <c r="N22" i="8"/>
  <c r="L23" i="8"/>
  <c r="N23" i="8"/>
  <c r="L24" i="8"/>
  <c r="N24" i="8"/>
  <c r="L25" i="8"/>
  <c r="N25" i="8"/>
  <c r="L26" i="8"/>
  <c r="N26" i="8"/>
  <c r="L27" i="8"/>
  <c r="N27" i="8"/>
  <c r="L28" i="8"/>
  <c r="N28" i="8"/>
  <c r="N30" i="8"/>
  <c r="L32" i="8"/>
  <c r="N32" i="8"/>
  <c r="L33" i="8"/>
  <c r="N33" i="8"/>
  <c r="L34" i="8"/>
  <c r="N34" i="8"/>
  <c r="L35" i="8"/>
  <c r="N35" i="8"/>
  <c r="L36" i="8"/>
  <c r="N36" i="8"/>
  <c r="L37" i="8"/>
  <c r="N37" i="8"/>
  <c r="L38" i="8"/>
  <c r="N38" i="8"/>
  <c r="L39" i="8"/>
  <c r="N39" i="8"/>
  <c r="L40" i="8"/>
  <c r="N40" i="8"/>
  <c r="L41" i="8"/>
  <c r="N41" i="8"/>
  <c r="L42" i="8"/>
  <c r="N42" i="8"/>
  <c r="L43" i="8"/>
  <c r="N43" i="8"/>
  <c r="L44" i="8"/>
  <c r="N44" i="8"/>
  <c r="L45" i="8"/>
  <c r="N45" i="8"/>
  <c r="L46" i="8"/>
  <c r="N46" i="8"/>
  <c r="L47" i="8"/>
  <c r="N47" i="8"/>
  <c r="L48" i="8"/>
  <c r="N48" i="8"/>
  <c r="L49" i="8"/>
  <c r="N49" i="8"/>
  <c r="L50" i="8"/>
  <c r="N50" i="8"/>
  <c r="L51" i="8"/>
  <c r="N51" i="8"/>
  <c r="L52" i="8"/>
  <c r="N52" i="8"/>
  <c r="L53" i="8"/>
  <c r="N53" i="8"/>
  <c r="L54" i="8"/>
  <c r="N54" i="8"/>
  <c r="L55" i="8"/>
  <c r="N55" i="8"/>
  <c r="L56" i="8"/>
  <c r="N56" i="8"/>
  <c r="L57" i="8"/>
  <c r="N57" i="8"/>
  <c r="L58" i="8"/>
  <c r="N58" i="8"/>
  <c r="L59" i="8"/>
  <c r="N59" i="8"/>
  <c r="L60" i="8"/>
  <c r="N60" i="8"/>
  <c r="L61" i="8"/>
  <c r="N61" i="8"/>
  <c r="L62" i="8"/>
  <c r="N62" i="8"/>
  <c r="L63" i="8"/>
  <c r="N63" i="8"/>
  <c r="L65" i="8"/>
  <c r="N65" i="8"/>
  <c r="L66" i="8"/>
  <c r="N66" i="8"/>
  <c r="L67" i="8"/>
  <c r="N67" i="8"/>
  <c r="L68" i="8"/>
  <c r="N68" i="8"/>
  <c r="L69" i="8"/>
  <c r="N69" i="8"/>
  <c r="L70" i="8"/>
  <c r="N70" i="8"/>
  <c r="L71" i="8"/>
  <c r="N71" i="8"/>
  <c r="L72" i="8"/>
  <c r="N72" i="8"/>
  <c r="L73" i="8"/>
  <c r="N73" i="8"/>
  <c r="L74" i="8"/>
  <c r="N74" i="8"/>
  <c r="L75" i="8"/>
  <c r="N75" i="8"/>
  <c r="L76" i="8"/>
  <c r="N76" i="8"/>
  <c r="L77" i="8"/>
  <c r="N77" i="8"/>
  <c r="L78" i="8"/>
  <c r="N78" i="8"/>
  <c r="L79" i="8"/>
  <c r="N79" i="8"/>
  <c r="L80" i="8"/>
  <c r="N80" i="8"/>
  <c r="L81" i="8"/>
  <c r="N81" i="8"/>
  <c r="L82" i="8"/>
  <c r="N82" i="8"/>
  <c r="L83" i="8"/>
  <c r="N83" i="8"/>
  <c r="L84" i="8"/>
  <c r="N84" i="8"/>
  <c r="L85" i="8"/>
  <c r="N85" i="8"/>
  <c r="L86" i="8"/>
  <c r="N86" i="8"/>
  <c r="L87" i="8"/>
  <c r="N87" i="8"/>
  <c r="L88" i="8"/>
  <c r="N88" i="8"/>
  <c r="L89" i="8"/>
  <c r="N89" i="8"/>
  <c r="L90" i="8"/>
  <c r="N90" i="8"/>
  <c r="L91" i="8"/>
  <c r="N91" i="8"/>
  <c r="L92" i="8"/>
  <c r="N92" i="8"/>
  <c r="L93" i="8"/>
  <c r="N93" i="8"/>
  <c r="L94" i="8"/>
  <c r="N94" i="8"/>
  <c r="L95" i="8"/>
  <c r="N95" i="8"/>
  <c r="L96" i="8"/>
  <c r="N96" i="8"/>
  <c r="L97" i="8"/>
  <c r="N97" i="8"/>
  <c r="L98" i="8"/>
  <c r="N98" i="8"/>
  <c r="L99" i="8"/>
  <c r="N99" i="8"/>
  <c r="L100" i="8"/>
  <c r="N100" i="8"/>
  <c r="L101" i="8"/>
  <c r="N101" i="8"/>
  <c r="L102" i="8"/>
  <c r="N102" i="8"/>
  <c r="L103" i="8"/>
  <c r="N103" i="8"/>
  <c r="L104" i="8"/>
  <c r="N104" i="8"/>
  <c r="L105" i="8"/>
  <c r="N105" i="8"/>
  <c r="L107" i="8"/>
  <c r="N107" i="8"/>
  <c r="L108" i="8"/>
  <c r="N108" i="8"/>
  <c r="L109" i="8"/>
  <c r="N109" i="8"/>
  <c r="L110" i="8"/>
  <c r="N110" i="8"/>
  <c r="L111" i="8"/>
  <c r="N111" i="8"/>
  <c r="L112" i="8"/>
  <c r="N112" i="8"/>
  <c r="L113" i="8"/>
  <c r="N113" i="8"/>
  <c r="L114" i="8"/>
  <c r="N114" i="8"/>
  <c r="L115" i="8"/>
  <c r="N115" i="8"/>
  <c r="L116" i="8"/>
  <c r="N116" i="8"/>
  <c r="L117" i="8"/>
  <c r="N117" i="8"/>
  <c r="L118" i="8"/>
  <c r="N118" i="8"/>
  <c r="L119" i="8"/>
  <c r="N119" i="8"/>
  <c r="L120" i="8"/>
  <c r="N120" i="8"/>
  <c r="L121" i="8"/>
  <c r="N121" i="8"/>
  <c r="L122" i="8"/>
  <c r="N122" i="8"/>
  <c r="L123" i="8"/>
  <c r="N123" i="8"/>
  <c r="L124" i="8"/>
  <c r="N124" i="8"/>
  <c r="L125" i="8"/>
  <c r="N125" i="8"/>
  <c r="L127" i="8"/>
  <c r="N127" i="8"/>
  <c r="L129" i="8"/>
  <c r="N129" i="8"/>
  <c r="L130" i="8"/>
  <c r="N130" i="8"/>
  <c r="L131" i="8"/>
  <c r="N131" i="8"/>
  <c r="L132" i="8"/>
  <c r="N132" i="8"/>
  <c r="L133" i="8"/>
  <c r="N133" i="8"/>
  <c r="L134" i="8"/>
  <c r="N134" i="8"/>
  <c r="L135" i="8"/>
  <c r="N135" i="8"/>
  <c r="L136" i="8"/>
  <c r="N136" i="8"/>
  <c r="R137" i="8"/>
  <c r="Q137" i="8"/>
  <c r="P137" i="8"/>
  <c r="M12" i="8"/>
  <c r="M13" i="8"/>
  <c r="M14" i="8"/>
  <c r="M15" i="8"/>
  <c r="M16" i="8"/>
  <c r="M17" i="8"/>
  <c r="M18" i="8"/>
  <c r="M19" i="8"/>
  <c r="M20" i="8"/>
  <c r="M21" i="8"/>
  <c r="M22" i="8"/>
  <c r="M23" i="8"/>
  <c r="M24" i="8"/>
  <c r="M25" i="8"/>
  <c r="M26" i="8"/>
  <c r="M27" i="8"/>
  <c r="M28" i="8"/>
  <c r="M30"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5" i="8"/>
  <c r="M66" i="8"/>
  <c r="M67" i="8"/>
  <c r="M68" i="8"/>
  <c r="M69" i="8"/>
  <c r="M70" i="8"/>
  <c r="M71" i="8"/>
  <c r="M72" i="8"/>
  <c r="M73" i="8"/>
  <c r="M74" i="8"/>
  <c r="M75" i="8"/>
  <c r="M76" i="8"/>
  <c r="M77" i="8"/>
  <c r="M78" i="8"/>
  <c r="M79" i="8"/>
  <c r="M80" i="8"/>
  <c r="M81" i="8"/>
  <c r="M82" i="8"/>
  <c r="M83" i="8"/>
  <c r="M84" i="8"/>
  <c r="M85" i="8"/>
  <c r="M86" i="8"/>
  <c r="M87" i="8"/>
  <c r="M88" i="8"/>
  <c r="M89" i="8"/>
  <c r="M90" i="8"/>
  <c r="M91" i="8"/>
  <c r="M92" i="8"/>
  <c r="M93" i="8"/>
  <c r="M94" i="8"/>
  <c r="M95" i="8"/>
  <c r="M96" i="8"/>
  <c r="M97" i="8"/>
  <c r="M98" i="8"/>
  <c r="M99" i="8"/>
  <c r="M100" i="8"/>
  <c r="M101" i="8"/>
  <c r="M102" i="8"/>
  <c r="M103" i="8"/>
  <c r="M104" i="8"/>
  <c r="M105" i="8"/>
  <c r="M107" i="8"/>
  <c r="M108" i="8"/>
  <c r="M109" i="8"/>
  <c r="M110" i="8"/>
  <c r="M111" i="8"/>
  <c r="M112" i="8"/>
  <c r="M113" i="8"/>
  <c r="M114" i="8"/>
  <c r="M115" i="8"/>
  <c r="M116" i="8"/>
  <c r="M117" i="8"/>
  <c r="M118" i="8"/>
  <c r="M119" i="8"/>
  <c r="M120" i="8"/>
  <c r="M121" i="8"/>
  <c r="M122" i="8"/>
  <c r="M123" i="8"/>
  <c r="M124" i="8"/>
  <c r="M125" i="8"/>
  <c r="M127" i="8"/>
  <c r="M129" i="8"/>
  <c r="M130" i="8"/>
  <c r="M131" i="8"/>
  <c r="M132" i="8"/>
  <c r="M133" i="8"/>
  <c r="M134" i="8"/>
  <c r="M135" i="8"/>
  <c r="M136" i="8"/>
  <c r="M137" i="8"/>
  <c r="N137" i="8"/>
  <c r="S28" i="8"/>
  <c r="T28" i="8"/>
  <c r="I127" i="8"/>
  <c r="I21" i="8"/>
  <c r="I23" i="8"/>
  <c r="I24" i="8"/>
  <c r="I25" i="8"/>
  <c r="I26" i="8"/>
  <c r="I27" i="8"/>
  <c r="I30" i="8"/>
  <c r="I32" i="8"/>
  <c r="I45" i="8"/>
  <c r="I46" i="8"/>
  <c r="I51" i="8"/>
  <c r="I52" i="8"/>
  <c r="I54" i="8"/>
  <c r="I57" i="8"/>
  <c r="I58" i="8"/>
  <c r="I60" i="8"/>
  <c r="I61" i="8"/>
  <c r="I65" i="8"/>
  <c r="I68" i="8"/>
  <c r="I69" i="8"/>
  <c r="I70" i="8"/>
  <c r="I73" i="8"/>
  <c r="I75" i="8"/>
  <c r="I76" i="8"/>
  <c r="I77" i="8"/>
  <c r="I94" i="8"/>
  <c r="I95" i="8"/>
  <c r="I97" i="8"/>
  <c r="I100" i="8"/>
  <c r="I102" i="8"/>
  <c r="I104" i="8"/>
  <c r="I107" i="8"/>
  <c r="I109" i="8"/>
  <c r="I112" i="8"/>
  <c r="I114" i="8"/>
  <c r="I116" i="8"/>
  <c r="I119" i="8"/>
  <c r="I120" i="8"/>
  <c r="I121" i="8"/>
  <c r="I122" i="8"/>
  <c r="I123" i="8"/>
  <c r="I129" i="8"/>
  <c r="I130" i="8"/>
  <c r="I131" i="8"/>
  <c r="I132" i="8"/>
  <c r="I135" i="8"/>
  <c r="I136" i="8"/>
  <c r="I134" i="8"/>
  <c r="I133" i="8"/>
  <c r="I125" i="8"/>
  <c r="I124" i="8"/>
  <c r="I118" i="8"/>
  <c r="I117" i="8"/>
  <c r="I115" i="8"/>
  <c r="I113" i="8"/>
  <c r="I111" i="8"/>
  <c r="I110" i="8"/>
  <c r="I108" i="8"/>
  <c r="I105" i="8"/>
  <c r="I103" i="8"/>
  <c r="I101" i="8"/>
  <c r="I99" i="8"/>
  <c r="I98" i="8"/>
  <c r="I96" i="8"/>
  <c r="I79" i="8"/>
  <c r="I80" i="8"/>
  <c r="I81" i="8"/>
  <c r="I82" i="8"/>
  <c r="I83" i="8"/>
  <c r="I84" i="8"/>
  <c r="I85" i="8"/>
  <c r="I86" i="8"/>
  <c r="I87" i="8"/>
  <c r="I88" i="8"/>
  <c r="I89" i="8"/>
  <c r="I90" i="8"/>
  <c r="I91" i="8"/>
  <c r="I92" i="8"/>
  <c r="I93" i="8"/>
  <c r="I78" i="8"/>
  <c r="I74" i="8"/>
  <c r="I72" i="8"/>
  <c r="I71" i="8"/>
  <c r="I67" i="8"/>
  <c r="I66" i="8"/>
  <c r="I63" i="8"/>
  <c r="I62" i="8"/>
  <c r="I59" i="8"/>
  <c r="I56" i="8"/>
  <c r="I55" i="8"/>
  <c r="I53" i="8"/>
  <c r="I48" i="8"/>
  <c r="I49" i="8"/>
  <c r="I50" i="8"/>
  <c r="I47" i="8"/>
  <c r="I34" i="8"/>
  <c r="I35" i="8"/>
  <c r="I36" i="8"/>
  <c r="I37" i="8"/>
  <c r="I38" i="8"/>
  <c r="I39" i="8"/>
  <c r="I40" i="8"/>
  <c r="I41" i="8"/>
  <c r="I42" i="8"/>
  <c r="I43" i="8"/>
  <c r="I44" i="8"/>
  <c r="I33" i="8"/>
  <c r="I22" i="8"/>
  <c r="I14" i="8"/>
  <c r="I15" i="8"/>
  <c r="I16" i="8"/>
  <c r="I17" i="8"/>
  <c r="I18" i="8"/>
  <c r="I19" i="8"/>
  <c r="I20" i="8"/>
  <c r="I13" i="8"/>
  <c r="I12" i="8"/>
  <c r="T137" i="8"/>
  <c r="S137" i="8"/>
  <c r="L30" i="8"/>
  <c r="T136" i="8"/>
  <c r="S136" i="8"/>
  <c r="T135" i="8"/>
  <c r="S135" i="8"/>
  <c r="T134" i="8"/>
  <c r="S134" i="8"/>
  <c r="T133" i="8"/>
  <c r="S133" i="8"/>
  <c r="T132" i="8"/>
  <c r="S132" i="8"/>
  <c r="T131" i="8"/>
  <c r="S131" i="8"/>
  <c r="T130" i="8"/>
  <c r="S130" i="8"/>
  <c r="T129" i="8"/>
  <c r="S129" i="8"/>
  <c r="T127" i="8"/>
  <c r="S127" i="8"/>
  <c r="T125" i="8"/>
  <c r="S125" i="8"/>
  <c r="T124" i="8"/>
  <c r="S124" i="8"/>
  <c r="T123" i="8"/>
  <c r="S123" i="8"/>
  <c r="T122" i="8"/>
  <c r="S122" i="8"/>
  <c r="T121" i="8"/>
  <c r="S121" i="8"/>
  <c r="T120" i="8"/>
  <c r="S120" i="8"/>
  <c r="T119" i="8"/>
  <c r="S119" i="8"/>
  <c r="T118" i="8"/>
  <c r="S118" i="8"/>
  <c r="T117" i="8"/>
  <c r="S117" i="8"/>
  <c r="T116" i="8"/>
  <c r="S116" i="8"/>
  <c r="T115" i="8"/>
  <c r="S115" i="8"/>
  <c r="T114" i="8"/>
  <c r="S114" i="8"/>
  <c r="T113" i="8"/>
  <c r="S113" i="8"/>
  <c r="T112" i="8"/>
  <c r="S112" i="8"/>
  <c r="T111" i="8"/>
  <c r="S111" i="8"/>
  <c r="T110" i="8"/>
  <c r="S110" i="8"/>
  <c r="T109" i="8"/>
  <c r="S109" i="8"/>
  <c r="T108" i="8"/>
  <c r="S108" i="8"/>
  <c r="T107" i="8"/>
  <c r="S107" i="8"/>
  <c r="T105" i="8"/>
  <c r="S105" i="8"/>
  <c r="T104" i="8"/>
  <c r="S104" i="8"/>
  <c r="T103" i="8"/>
  <c r="S103" i="8"/>
  <c r="T102" i="8"/>
  <c r="S102" i="8"/>
  <c r="T101" i="8"/>
  <c r="S101" i="8"/>
  <c r="T100" i="8"/>
  <c r="S100" i="8"/>
  <c r="T99" i="8"/>
  <c r="S99" i="8"/>
  <c r="T98" i="8"/>
  <c r="S98" i="8"/>
  <c r="T97" i="8"/>
  <c r="S97" i="8"/>
  <c r="T96" i="8"/>
  <c r="S96" i="8"/>
  <c r="T95" i="8"/>
  <c r="S95" i="8"/>
  <c r="T94" i="8"/>
  <c r="S94" i="8"/>
  <c r="T93" i="8"/>
  <c r="S93" i="8"/>
  <c r="T92" i="8"/>
  <c r="S92" i="8"/>
  <c r="T91" i="8"/>
  <c r="S91" i="8"/>
  <c r="T90" i="8"/>
  <c r="S90" i="8"/>
  <c r="T89" i="8"/>
  <c r="S89" i="8"/>
  <c r="T88" i="8"/>
  <c r="S88" i="8"/>
  <c r="T87" i="8"/>
  <c r="S87" i="8"/>
  <c r="T86" i="8"/>
  <c r="S86" i="8"/>
  <c r="T85" i="8"/>
  <c r="S85" i="8"/>
  <c r="T84" i="8"/>
  <c r="S84" i="8"/>
  <c r="T83" i="8"/>
  <c r="S83" i="8"/>
  <c r="T82" i="8"/>
  <c r="S82" i="8"/>
  <c r="T81" i="8"/>
  <c r="S81" i="8"/>
  <c r="T80" i="8"/>
  <c r="S80" i="8"/>
  <c r="T79" i="8"/>
  <c r="S79" i="8"/>
  <c r="T78" i="8"/>
  <c r="S78" i="8"/>
  <c r="T77" i="8"/>
  <c r="S77" i="8"/>
  <c r="T76" i="8"/>
  <c r="S76" i="8"/>
  <c r="T75" i="8"/>
  <c r="S75" i="8"/>
  <c r="T74" i="8"/>
  <c r="S74" i="8"/>
  <c r="T73" i="8"/>
  <c r="S73" i="8"/>
  <c r="T72" i="8"/>
  <c r="S72" i="8"/>
  <c r="T71" i="8"/>
  <c r="S71" i="8"/>
  <c r="T70" i="8"/>
  <c r="S70" i="8"/>
  <c r="T69" i="8"/>
  <c r="S69" i="8"/>
  <c r="T68" i="8"/>
  <c r="S68" i="8"/>
  <c r="T67" i="8"/>
  <c r="S67" i="8"/>
  <c r="T66" i="8"/>
  <c r="S66" i="8"/>
  <c r="T65" i="8"/>
  <c r="S65" i="8"/>
  <c r="T63" i="8"/>
  <c r="S63" i="8"/>
  <c r="T62" i="8"/>
  <c r="S62" i="8"/>
  <c r="T61" i="8"/>
  <c r="S61" i="8"/>
  <c r="T60" i="8"/>
  <c r="S60" i="8"/>
  <c r="T59" i="8"/>
  <c r="S59" i="8"/>
  <c r="T58" i="8"/>
  <c r="S58" i="8"/>
  <c r="T57" i="8"/>
  <c r="S57" i="8"/>
  <c r="T56" i="8"/>
  <c r="S56" i="8"/>
  <c r="T55" i="8"/>
  <c r="S55" i="8"/>
  <c r="T54" i="8"/>
  <c r="S54" i="8"/>
  <c r="T53" i="8"/>
  <c r="S53" i="8"/>
  <c r="T52" i="8"/>
  <c r="S52" i="8"/>
  <c r="T51" i="8"/>
  <c r="S51" i="8"/>
  <c r="T50" i="8"/>
  <c r="S50" i="8"/>
  <c r="T49" i="8"/>
  <c r="S49" i="8"/>
  <c r="T48" i="8"/>
  <c r="S48" i="8"/>
  <c r="T47" i="8"/>
  <c r="S47" i="8"/>
  <c r="T46" i="8"/>
  <c r="S46" i="8"/>
  <c r="T45" i="8"/>
  <c r="S45" i="8"/>
  <c r="T44" i="8"/>
  <c r="S44" i="8"/>
  <c r="T43" i="8"/>
  <c r="S43" i="8"/>
  <c r="T42" i="8"/>
  <c r="S42" i="8"/>
  <c r="T41" i="8"/>
  <c r="S41" i="8"/>
  <c r="T40" i="8"/>
  <c r="S40" i="8"/>
  <c r="T39" i="8"/>
  <c r="S39" i="8"/>
  <c r="T38" i="8"/>
  <c r="S38" i="8"/>
  <c r="T37" i="8"/>
  <c r="S37" i="8"/>
  <c r="T36" i="8"/>
  <c r="S36" i="8"/>
  <c r="T35" i="8"/>
  <c r="S35" i="8"/>
  <c r="T34" i="8"/>
  <c r="S34" i="8"/>
  <c r="T33" i="8"/>
  <c r="S33" i="8"/>
  <c r="T32" i="8"/>
  <c r="S32" i="8"/>
  <c r="T30" i="8"/>
  <c r="S30" i="8"/>
  <c r="T27" i="8"/>
  <c r="S27" i="8"/>
  <c r="T26" i="8"/>
  <c r="S26" i="8"/>
  <c r="T25" i="8"/>
  <c r="S25" i="8"/>
  <c r="T24" i="8"/>
  <c r="S24" i="8"/>
  <c r="T23" i="8"/>
  <c r="S23" i="8"/>
  <c r="T22" i="8"/>
  <c r="S22" i="8"/>
  <c r="T21" i="8"/>
  <c r="S21" i="8"/>
  <c r="T20" i="8"/>
  <c r="S20" i="8"/>
  <c r="T19" i="8"/>
  <c r="S19" i="8"/>
  <c r="T18" i="8"/>
  <c r="S18" i="8"/>
  <c r="T17" i="8"/>
  <c r="S17" i="8"/>
  <c r="T16" i="8"/>
  <c r="S16" i="8"/>
  <c r="T15" i="8"/>
  <c r="S15" i="8"/>
  <c r="T14" i="8"/>
  <c r="S14" i="8"/>
  <c r="T13" i="8"/>
  <c r="S13" i="8"/>
  <c r="T12" i="8"/>
  <c r="S12" i="8"/>
</calcChain>
</file>

<file path=xl/sharedStrings.xml><?xml version="1.0" encoding="utf-8"?>
<sst xmlns="http://schemas.openxmlformats.org/spreadsheetml/2006/main" count="211" uniqueCount="187">
  <si>
    <t>PROGRAMA</t>
  </si>
  <si>
    <t>META</t>
  </si>
  <si>
    <t>AÑO</t>
  </si>
  <si>
    <t>PLAN DE ACCIÓN</t>
  </si>
  <si>
    <t>TIEMPO PROGRAMADO
(en el año)</t>
  </si>
  <si>
    <t>INDICADORES</t>
  </si>
  <si>
    <t>AVANCE</t>
  </si>
  <si>
    <t>INDICADOR</t>
  </si>
  <si>
    <t>LOGRO</t>
  </si>
  <si>
    <t>Porcentaje de avance en tiempo</t>
  </si>
  <si>
    <t>Porcentaje de avance en cumplimiento</t>
  </si>
  <si>
    <t>Fecha Inicial</t>
  </si>
  <si>
    <t>Fecha Terminación</t>
  </si>
  <si>
    <t>FECHA CORTE</t>
  </si>
  <si>
    <t>Porcentaje de Ejecución</t>
  </si>
  <si>
    <t>Nivel de Gestión</t>
  </si>
  <si>
    <t>ALCALDÍA DE BUCARAMANGA</t>
  </si>
  <si>
    <t>LÍNEA ESTRATÉGICA</t>
  </si>
  <si>
    <t>COMPONENTE</t>
  </si>
  <si>
    <t>PLAN DE DESARROLLO 2016 - 2019 "EL GOBIERNO DE LAS CIUDADANAS Y LOS CIUDADANOS"</t>
  </si>
  <si>
    <t>Recursos Programados</t>
  </si>
  <si>
    <t>Recursos Ejecutados</t>
  </si>
  <si>
    <t>Recursos Gestionados</t>
  </si>
  <si>
    <t>Rubro Pptal</t>
  </si>
  <si>
    <t>RECURSOS FINANCIEROS (Miles de pesos)</t>
  </si>
  <si>
    <t>META CUATRIENIO</t>
  </si>
  <si>
    <t>META REAL</t>
  </si>
  <si>
    <t>PLAN DE ACCIÓN - SECRETARÍA DE DESARROLLO SOCIAL</t>
  </si>
  <si>
    <t>Número de estrategias escuela de liderazgo para mujeres las Mil Manuelas implementadas y mantenidas.</t>
  </si>
  <si>
    <t>Número de estrategias implementadas para la formación y capacitación técnica en planeación participativa para los ciudadanos bumangueses.</t>
  </si>
  <si>
    <t>Número de estrategias implementadas y mantenidas para la creación y promoción del Consejo Municipal de participación ciudadana.</t>
  </si>
  <si>
    <t>Número de estrategias implementadas y mantenidas para difundir la ley 1757 de 2015 y promover la apropiación por parte de la ciudadanía de los mecanismos allí establecidos.</t>
  </si>
  <si>
    <t>Número de estrategias de gobierno implementadas y mantenidas para la aplicación cabal de la ley 1757 de 2015 de participación ciudadana.</t>
  </si>
  <si>
    <t>Número de estrategias implementadas y mantenidas para la promoción y el fortalecimiento de las veedurías.</t>
  </si>
  <si>
    <t>Número de estrategias implementadas y mantenidas para el fortalecimiento del Consejo Municipal de Desarrollo Rural.</t>
  </si>
  <si>
    <t>Porcentaje de ediles beneficiados con pago de EPS, Pensión, ARL y póliza de vida.</t>
  </si>
  <si>
    <t>Número de estrategias implementadas y mantenidas para fortalecer la Unidad de Desarrollo Comunitario - UNDECO.</t>
  </si>
  <si>
    <t>Número de Juntas de Acción Comunal - JAC que participan en ejercicios de construcción del territorio.</t>
  </si>
  <si>
    <t>Número de estrategias "Voces de los comuneros" implementadas y mantenidas.</t>
  </si>
  <si>
    <t>Número de actividades de dotación realizadas para ediles con el fin de apoyar su ejercicio democrático.</t>
  </si>
  <si>
    <t>Número de concursos "embellece tu barrio" realizados.</t>
  </si>
  <si>
    <t>Número de entradas gratuitas brindadas a ediles, dignatarios y afiliados de las JAL y JAC a espacios de recreación y cultura.</t>
  </si>
  <si>
    <t>Número de reuniones realizadas en el territorio con Juntas Administradoras Locales - JAL para discutir política pública y problemas de la comunidad.</t>
  </si>
  <si>
    <t>Número de estrategias desarrolladas para la formación de los conciliadores de las JAC que promuevan una cultura de trasformación de los conflictos cotidianos en la comunidad para disminuir los índices de violencia por intolerancia social.</t>
  </si>
  <si>
    <t>Número de acuerdos populares celebrados en el territorio para comprometer acciones diversas de gobierno ante problemas comunitarios.</t>
  </si>
  <si>
    <t>Número de brigadas extramurales de atención al habitante de calle realizadas.</t>
  </si>
  <si>
    <t>Número de cupos de servicios integrales intramurales y/o extramurales mantenidos para habitantes de calle.</t>
  </si>
  <si>
    <t>Porcentaje de habitantes de calle con asistencia exequial que se encuentran dentro del censo.</t>
  </si>
  <si>
    <t>Número de estrategias en salud, alimentación y aseo, implementadas y mantenidas para el habitante de calle.</t>
  </si>
  <si>
    <t>Número de estrategias fortalecidas para la caracterización, atención y seguimiento de la situación de los habitantes de calle.</t>
  </si>
  <si>
    <t>Número de programas de plan retorno mantenidos para habitante de calle.</t>
  </si>
  <si>
    <t>Número de cupos de atención integral garantizados en procesos de habilitación y rehabilitación a niñas, niños y adolescentes con discapacidad en extrema vulnerabilidad.</t>
  </si>
  <si>
    <t>Número de cupos garantizados en programas de rehabilitación integral a personas adultas en extrema vulnerabilidad con discapacidad, física, visual, auditiva, cognitiva, psicosocial y múltiple.</t>
  </si>
  <si>
    <t>Número de unidades generadoras de datos que realice el registro de localización y caracterización de las personas con discapacidad creados y mantenidos.</t>
  </si>
  <si>
    <t>Número de estrategias de rehabilitación basada en la comunidad en las instituciones que ofrecen los servicios de habilitación y rehabilitación a través del Comité Local de RBC implementadas y mantenidas.</t>
  </si>
  <si>
    <t>Número de bancos de ayudas técnicas, tecnológicas e informáticas BATI mantenidos.</t>
  </si>
  <si>
    <t>Número de programas de orientación ocupacional y proyecto de vida implementadas y mantenidas a personas con discapacidad física, auditiva, visual, cognitiva, psicosocial y múltiple.</t>
  </si>
  <si>
    <t>Número de intérpretes de lengua de señas colombianas mantenidas que garantice a la población con discapacidad auditiva el acceso a la información, las comunicaciones y los servicios que ofrece la administración municipal.</t>
  </si>
  <si>
    <t>Número de conmemoraciones del día nacional de las personas con discapacidad realizados.</t>
  </si>
  <si>
    <t>Número de entradas brindadas a personas con discapacidad espacios de recreación, deporte y cultura.</t>
  </si>
  <si>
    <t>Número de niñas, niños y adolescentes con discapacidad cognitiva, visual, física, auditiva y múltiple que no se encuentran incluidos en instituciones educativas oficiales con atención integral en habilitación y rehabilitación.</t>
  </si>
  <si>
    <t>Número de personas como apoyo de modelo lingüístico e intérpretes de lengua de señas colombiana en instituciones educativas oficiales mantenidos para la atención de niñas, niños y adolescentes con discapacidad auditiva.</t>
  </si>
  <si>
    <t>Número de niñas, niños y adolescentes en condición de discapacidad auditiva mantenidos mediante los apoyos del modelo lingüísticos e intérpretes en lenguas de señas Colombiana.</t>
  </si>
  <si>
    <t>Número de sistemas de orientación, capacitación, apoyo y asesoría implementados con enfoque diferencial para minorías étnicas.</t>
  </si>
  <si>
    <t>Número de campañas de sensibilización social contra la discriminación étnica apoyadas.</t>
  </si>
  <si>
    <t>Número de mesas de trabajo realizadas con comunidades LGTBI para determinar el diagnóstico poblacional.</t>
  </si>
  <si>
    <t>Número de Políticas Públicas formuladas e implementadas para las comunidades LGTBI.</t>
  </si>
  <si>
    <t>Número de campañas de prevención del consumo de sustancias psicoactivas con énfasis en población escolar realizadas.</t>
  </si>
  <si>
    <t>Número de estrategias basadas en grupos de apoyo de pares implementadas y mantenidas en los colegios para acompañar a los jóvenes en condición de adicción a sustancias psicoactivas.</t>
  </si>
  <si>
    <t>Número de programas de atención inicial virtual y/o presencial con apoyo terapéutico implementadas y mantenidas para la población en condición de adicción a sustancias psicoactivas.</t>
  </si>
  <si>
    <t>Número de jornadas de promoción de la salud, prevención de infecciones de transmisión sexual realizadas en trabajadoras y trabajadores sexuales.</t>
  </si>
  <si>
    <t>Número de censos de la población trabajadora sexual realizados.</t>
  </si>
  <si>
    <t>Número de rutas de atención a la población trabajadora sexual implementadas y mantenidas.</t>
  </si>
  <si>
    <t>Número de Políticas Públicas para la población trabajadora sexual formuladas e implementadas.</t>
  </si>
  <si>
    <t>Número de encuentros realizados para la participación de mujeres víctimas del conflicto interno armado como sujetos de derechos en entornos familiares y escenarios de decisión.</t>
  </si>
  <si>
    <t>Número de centros de reclusión con apoyo dotacional mantenido.</t>
  </si>
  <si>
    <t>Número de estrategias basadas en valores implementadas y mantenidas para apoyar a la población carcelaria en el proceso de resocialización social y familiar.</t>
  </si>
  <si>
    <t>Número de padres, madres y otros cuidadores fortalecidos en capacidades para la crianza, la construcción de vínculos afectivos y su ejercicio de corresponsabilidad.</t>
  </si>
  <si>
    <t>Porcentaje de las adolescentes gestantes y madres adolescentes con acompañamiento.</t>
  </si>
  <si>
    <t>Porcentaje de familias en condiciones de vulnerabilidad con niñas y niños con enfermedades crónicas y terminales con atención psicosocial especializada de acuerdo a lo requerido.</t>
  </si>
  <si>
    <t>Número de jornadas de conmemoración del día de la niñez realizadas.</t>
  </si>
  <si>
    <t>Número de jornadas "Mi nombre - mi ciudadanía" realizadas para la garantía del derecho a la identidad en alianza con la Registraduría.</t>
  </si>
  <si>
    <t>Número de dotaciones de material pedagógica, didáctico y lúdico realizados a programas y/o centros de atención de primera infancia.</t>
  </si>
  <si>
    <t>Porcentaje de niñas y niños en situación de vulnerabilidad y/o riesgo con enfoque diferencial (discapacidad, víctimas, minorías étnicas, afrodescendientes) con rutas de atención activadas.</t>
  </si>
  <si>
    <t>Número de centros de atención integral nocturno "Casa búho" implementadas y mantenidas para niñas y niños de 0 a 5 años.</t>
  </si>
  <si>
    <t>Número de políticas públicas de primera infancia, infancia, adolescencia y fortalecimiento familiar actualizadas.</t>
  </si>
  <si>
    <t>Número de servicios exequiales a niñas y niños de familias con extrema vulnerabilidad mantenidos de acuerdo a lo requerido.</t>
  </si>
  <si>
    <t>Número de jornadas de promoción de los derechos de niñas y niños y adolescentes realizados.</t>
  </si>
  <si>
    <t>Número de niñas y niños de 6 a 11 años beneficiados con programas para potenciar el desarrollo del aprendizaje,  juego,  desarrollo psicomotor, la creatividad y  las habilidades relacionales.</t>
  </si>
  <si>
    <t>Número de niñas, niños y adolescentes con participación y movilización promovidas dentro de la vida comunitaria.</t>
  </si>
  <si>
    <t>Número de estrategias de prevención del maltrato infantil, violencia sexual y violencia intrafamiliar implementadas y mantenidas.</t>
  </si>
  <si>
    <t>Número de bases de datos de identificación de niñas y niños en situación o riesgo de trabajo infantil mantenidos actualizados de acuerdo con los lineamientos de política nacional de erradicación del trabajo infantil.</t>
  </si>
  <si>
    <t>Número de estrategias comunitarias y familiares mantenidas para la erradicación de trabajo infantil en niñas, niños y adolescentes caracterizados.</t>
  </si>
  <si>
    <t>Número de niños mantenidos con atención integral en la modalidad de semi-internado (refugio social).</t>
  </si>
  <si>
    <t>Número de niñas, niños y adolescentes con acceso gratuito en espacios de recreación y cultura mantenidos.</t>
  </si>
  <si>
    <t>Número de estrategias implementadas y mantenidas para la promoción de habilidades para la vida  en el marco de la estrategia de atención integral a niños, niñas y adolescentes con énfasis en prevención de embarazo en adolescentes.</t>
  </si>
  <si>
    <t>Número de estrategias "Trayectos y proyectos" implementadas y mantenidas para potenciar capacidades, proyectos de vida, emprendimientos juveniles.</t>
  </si>
  <si>
    <t>Número de estrategias "Me protejo, me protegen" rutas de acompañamiento y protección integral implementadas y mantenidas para adolescentes ante inobservancia, amenaza o vulneración de derechos.</t>
  </si>
  <si>
    <t>Número de apoyos logísticos mantenidos a las familias beneficiadas del programa Familias en Acción.</t>
  </si>
  <si>
    <t>Porcentaje de personas del programa Familias en Acción beneficiadas con acceso gratuito en espacios de recreación y cultura.</t>
  </si>
  <si>
    <t>Número de políticas públicas de familia formuladas e implementadas.</t>
  </si>
  <si>
    <t>Número de políticas públicas de libertad religiosa y de cultos formuladas e implementadas.</t>
  </si>
  <si>
    <t>Número de programas "Bucaramanga y la familia al parque" (retretas, cultura y ciencia, mercadillo cultural - en los parque emblemáticos) implementados y mantenidos.</t>
  </si>
  <si>
    <t>Número de adultos mayores adscritos a los centros vida del municipio mantenidos con el suministro de alimentación y nutrición.</t>
  </si>
  <si>
    <t>Número de adultos mayores mantenidos con el servicio de transporte para asistir a los centros vida.</t>
  </si>
  <si>
    <t>Número de adultos mayores beneficiados y mantenidos en el programa de alimentación "compartamos Bucaramanga".</t>
  </si>
  <si>
    <t>Número de actividades de dotación realizadas en los Centros Vida.</t>
  </si>
  <si>
    <t>Número de actividades de celebración del día del adulto mayor realizados.</t>
  </si>
  <si>
    <t>Número de adultos mayores mantenidos con la atención primaria en salud y la orientación psicosocial.</t>
  </si>
  <si>
    <t>Número de campañas de sensibilización realizadas a la comunidad en los derechos del adulto mayor y promoción de redes de apoyo.</t>
  </si>
  <si>
    <t>Número de programas implementados y mantenidos que incentive la actividad productiva del adulto mayor.</t>
  </si>
  <si>
    <t>Número de adultos mayores adscritos a los centros vida mantenidos con el auxilio exequial.</t>
  </si>
  <si>
    <t>Número de encuentros intergeneracionales realizados para el adulto mayor en los Centros Vida y los corregimientos del Municipio.</t>
  </si>
  <si>
    <t>Número de adultos mayores beneficiados con el programa "Colombia mayor".</t>
  </si>
  <si>
    <t>Número de políticas públicas actualizadas del adulto mayor.</t>
  </si>
  <si>
    <t>Número de adultos mayores en situación de extrema vulnerabilidad beneficiados con mercados de sustento y/o complementos nutricionales.</t>
  </si>
  <si>
    <t>Número de rutas turísticas a nivel local implementadas para la recreación del adulto mayor.</t>
  </si>
  <si>
    <t>Número de grupos de mujeres conformados para la red comunitaria de prevención contra la violencia.</t>
  </si>
  <si>
    <t>Porcentaje de mujeres víctimas de violencia con atención jurídica y psicológica virtualmente y en el centro integral de la mujer.</t>
  </si>
  <si>
    <t>Número de evento de formación realizados con las comisarías de familia.</t>
  </si>
  <si>
    <t>Porcentaje de mujeres víctimas de violencia y en extremo riesgo atendidas en la Casa Refugio que lo soliciten.</t>
  </si>
  <si>
    <t>Número de programas integrales e interinstitucionales implementados y mantenidos que garanticen la seguridad y el goce efectivo de los derechos de las mujeres.</t>
  </si>
  <si>
    <t>Número de eventos de formación y sensibilización realizados con los funcionarios públicos de las entidades encargadas, de atender los casos de violencia contra la mujer.</t>
  </si>
  <si>
    <t>Número de estrategias de formación enfocadas a los hombres para la transformación de las perspectivas de género implementadas y mantenidas.</t>
  </si>
  <si>
    <t>Número de iniciativas apoyadas de grupos de mujeres para la participación política.</t>
  </si>
  <si>
    <t>Número de Consejos Comunitarios de Mujeres mantenidos.</t>
  </si>
  <si>
    <t>Número de talleres realizados para la generación de ingresos dirigidas a mujeres.</t>
  </si>
  <si>
    <t>Número de estrategias de formación implementadas y mantenidas para la participación e incidencia política de las mujeres.</t>
  </si>
  <si>
    <t>Número de Consejos Comunitarios de Mujeres mantenidos y/o fortalecidos.</t>
  </si>
  <si>
    <t>Número de  encuentros municipales realizados para articular las experiencias exitosas de participación política de las mujeres a nivel nacional y local.</t>
  </si>
  <si>
    <t>Número de entradas a parques RECREAR brindadas a mujeres víctimas de violencia, madres comunitarias, mujeres rurales, madres cabeza de familia y mujeres vulnerables.</t>
  </si>
  <si>
    <t>Número de campañas comunicativas realizadas para la equidad de género.</t>
  </si>
  <si>
    <t>Número de encuentros realizados con periodistas para la comunicación.</t>
  </si>
  <si>
    <t>Porcentaje de avance en el cumplimiento de la agenda pendiente para la equidad y la garantía de derechos de las mujeres.</t>
  </si>
  <si>
    <t>Número de líneas de atención a la mujer en centro de atenciónvmantenidas.</t>
  </si>
  <si>
    <t>Número de centros integrales de atención a la mujer mantenidos y fortalecidos.</t>
  </si>
  <si>
    <t>Número de grupos de atención social implementados y mantenidos.</t>
  </si>
  <si>
    <t>Número de huertas familiares rurales y urbanas implementadas en los corregimientos.</t>
  </si>
  <si>
    <t>Número de mercados campesinos realizados en la ciudad.</t>
  </si>
  <si>
    <t>Número de ciclos de vacunación contra fiebre aftosa y brucelosis en vacunos.</t>
  </si>
  <si>
    <t>Número de inseminaciones realizadas a vacunos.</t>
  </si>
  <si>
    <t>Número de planes generales de asistencia técnica formulados e implementados.</t>
  </si>
  <si>
    <t>Número de programas implementados y mantenidos que impulsen la agricultura productiva (café, cacao, fruticultura, entre otros).</t>
  </si>
  <si>
    <t>Número de actividades celebradas para conmemorar el día del campesino.</t>
  </si>
  <si>
    <t>Numero de comités  municipal de desarrollo rural fortalecidos como organismos articuladores de procesos productivos sostenibles del sector rural.</t>
  </si>
  <si>
    <t>NUEVOS LIDERAZGOS</t>
  </si>
  <si>
    <t>PRESUPUESTOS INCLUYENTES</t>
  </si>
  <si>
    <t>CIUDADANÍA EMPODERADA Y DEBATE PÚBLICO</t>
  </si>
  <si>
    <t>INSTITUCIONES DEMOCRÁTICAS DE BASE  FORTALECIDAS E INCLUYENTES</t>
  </si>
  <si>
    <t>ADMINISTRACIÓN ARTICULADA Y COHERENTE</t>
  </si>
  <si>
    <t>HABITANTE DE CALLE</t>
  </si>
  <si>
    <t>POBLACIÓN CON DISCAPACIDAD</t>
  </si>
  <si>
    <t>MINORÍAS ÉTNICAS</t>
  </si>
  <si>
    <t>COMUNIDADES LGTBI</t>
  </si>
  <si>
    <t>PREVENCIÓN Y ATENCIÓN A POBLACIÓN EN CONDICIÓN DE ADICCIÓN A SUSTANCIAS PSICOACTIVAS</t>
  </si>
  <si>
    <t>TRABAJADORAS Y TRABAJADORES SEXUALES</t>
  </si>
  <si>
    <t>VÍCTIMAS DEL CONFLICTO INTERNO ARMADO</t>
  </si>
  <si>
    <t>POBLACIÓN CARCELARIA Y POSPENADOS</t>
  </si>
  <si>
    <t>INICIO FELIZ (PRIMERA INFANCIA)</t>
  </si>
  <si>
    <t>JUGANDO Y APRENDIENDO (INFANCIA)</t>
  </si>
  <si>
    <t>CRECIENDO Y CONSTRUYENDO (ADOLESCENCIA)</t>
  </si>
  <si>
    <t>PRIMERO MI FAMILIA</t>
  </si>
  <si>
    <t>ADULTO MAYOR Y DIGNO</t>
  </si>
  <si>
    <t>VIDA LIBRE DE VIOLENCIAS</t>
  </si>
  <si>
    <t>FORTALECIMIENTO DE LA PARTICIPACIÓN POLÍTICA, ECONÓMICA Y SOCIAL DE LAS MUJERES</t>
  </si>
  <si>
    <t>COMUNICACIÓN PARA LA INCLUSIÓN DE LAS MUJERES AL DESARROLLO</t>
  </si>
  <si>
    <t>FORMACIÓN Y ACOMPAÑAMIENTO PARA MI HOGAR</t>
  </si>
  <si>
    <t>AGRICULTURA SOSTENIBLE PARA LA SEGURIDAD ALIMENTARIA</t>
  </si>
  <si>
    <t>NUESTRO PROYECTO AGROPECUARIO</t>
  </si>
  <si>
    <t>RURALIDAD CON EQUIDAD</t>
  </si>
  <si>
    <t>3 - SOSTENIBILIDAD AMBIENTAL</t>
  </si>
  <si>
    <t>HOGARES FELICES</t>
  </si>
  <si>
    <t>ATENCIÓN PRIORITARIA Y FOCALIZADA A GRUPOS DE POBLACIÓN VULNERABLE</t>
  </si>
  <si>
    <t>LOS CAMINOS DE LA VIDA</t>
  </si>
  <si>
    <t>MUJERES Y EQUIDAD DE GÉNERO</t>
  </si>
  <si>
    <t>2 - INCLUSIÓN SOCIAL</t>
  </si>
  <si>
    <t>1 - GOBERNANZA DEMOCRÁTICA</t>
  </si>
  <si>
    <t>GOBIERNO PARTICIPATIVO Y ABIERTO</t>
  </si>
  <si>
    <t>GOBIERNO LEGAL Y EFECTIVO</t>
  </si>
  <si>
    <t>Porcentaje de adultos mayores beneficiados con el acceso gratuito en espacios de recreación y cultura.</t>
  </si>
  <si>
    <t>Número de espacios de trabajo construidos o adecuados con equipamiento para ediles.</t>
  </si>
  <si>
    <t xml:space="preserve"> -</t>
  </si>
  <si>
    <t>2210289
2210754</t>
  </si>
  <si>
    <t>2210707
2210205</t>
  </si>
  <si>
    <t>2210874
2210710</t>
  </si>
  <si>
    <t>2210710 2210874</t>
  </si>
  <si>
    <t>2210710
2210091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</si>
</sst>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
  </numFmts>
  <fonts count="12" x14ac:knownFonts="1">
    <font>
      <sz val="11"/>
      <color theme="1"/>
      <name val="Arial"/>
      <family val="2"/>
    </font>
    <font>
      <b/>
      <sz val="12"/>
      <color indexed="8"/>
      <name val="Arial"/>
      <family val="2"/>
    </font>
    <font>
      <b/>
      <sz val="12"/>
      <name val="Arial"/>
    </font>
    <font>
      <sz val="12"/>
      <name val="Arial"/>
    </font>
    <font>
      <b/>
      <sz val="14"/>
      <color indexed="8"/>
      <name val="Arial"/>
    </font>
    <font>
      <sz val="12"/>
      <color indexed="8"/>
      <name val="Arial"/>
    </font>
    <font>
      <sz val="12"/>
      <color theme="1"/>
      <name val="Arial"/>
    </font>
    <font>
      <sz val="12"/>
      <color rgb="FF000000"/>
      <name val="Arial"/>
      <family val="2"/>
    </font>
    <font>
      <sz val="12"/>
      <color rgb="FFFF0000"/>
      <name val="Arial"/>
    </font>
    <font>
      <b/>
      <sz val="14"/>
      <color theme="1"/>
      <name val="Arial"/>
    </font>
    <font>
      <u/>
      <sz val="11"/>
      <color theme="10"/>
      <name val="Arial"/>
      <family val="2"/>
    </font>
    <font>
      <u/>
      <sz val="11"/>
      <color theme="11"/>
      <name val="Arial"/>
      <family val="2"/>
    </font>
  </fonts>
  <fills count="5">
    <fill>
      <patternFill patternType="none"/>
    </fill>
    <fill>
      <patternFill patternType="gray125"/>
    </fill>
    <fill>
      <patternFill patternType="solid">
        <fgColor rgb="FFFFFF00"/>
        <bgColor indexed="64"/>
      </patternFill>
    </fill>
    <fill>
      <patternFill patternType="solid">
        <fgColor rgb="FFFF6600"/>
        <bgColor indexed="64"/>
      </patternFill>
    </fill>
    <fill>
      <patternFill patternType="solid">
        <fgColor rgb="FF0070C0"/>
        <bgColor indexed="64"/>
      </patternFill>
    </fill>
  </fills>
  <borders count="69">
    <border>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style="medium">
        <color auto="1"/>
      </right>
      <top/>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bottom/>
      <diagonal/>
    </border>
    <border>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medium">
        <color auto="1"/>
      </bottom>
      <diagonal/>
    </border>
    <border>
      <left style="medium">
        <color auto="1"/>
      </left>
      <right/>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thin">
        <color auto="1"/>
      </right>
      <top/>
      <bottom style="thin">
        <color auto="1"/>
      </bottom>
      <diagonal/>
    </border>
    <border>
      <left/>
      <right/>
      <top style="thin">
        <color auto="1"/>
      </top>
      <bottom style="medium">
        <color auto="1"/>
      </bottom>
      <diagonal/>
    </border>
    <border>
      <left/>
      <right/>
      <top/>
      <bottom style="medium">
        <color auto="1"/>
      </bottom>
      <diagonal/>
    </border>
    <border>
      <left/>
      <right/>
      <top/>
      <bottom style="thin">
        <color auto="1"/>
      </bottom>
      <diagonal/>
    </border>
    <border>
      <left/>
      <right style="thin">
        <color auto="1"/>
      </right>
      <top style="medium">
        <color auto="1"/>
      </top>
      <bottom/>
      <diagonal/>
    </border>
    <border>
      <left/>
      <right style="medium">
        <color auto="1"/>
      </right>
      <top style="medium">
        <color auto="1"/>
      </top>
      <bottom style="medium">
        <color auto="1"/>
      </bottom>
      <diagonal/>
    </border>
    <border>
      <left style="medium">
        <color auto="1"/>
      </left>
      <right style="thin">
        <color auto="1"/>
      </right>
      <top/>
      <bottom style="medium">
        <color auto="1"/>
      </bottom>
      <diagonal/>
    </border>
    <border>
      <left/>
      <right/>
      <top style="thin">
        <color auto="1"/>
      </top>
      <bottom style="thin">
        <color auto="1"/>
      </bottom>
      <diagonal/>
    </border>
    <border>
      <left/>
      <right/>
      <top style="medium">
        <color auto="1"/>
      </top>
      <bottom style="medium">
        <color auto="1"/>
      </bottom>
      <diagonal/>
    </border>
  </borders>
  <cellStyleXfs count="435">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191">
    <xf numFmtId="0" fontId="0" fillId="0" borderId="0" xfId="0"/>
    <xf numFmtId="0" fontId="6" fillId="0" borderId="0" xfId="0" applyFont="1"/>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7" xfId="0" applyFont="1" applyFill="1" applyBorder="1" applyAlignment="1" applyProtection="1">
      <alignment horizontal="center" vertical="center" wrapText="1"/>
    </xf>
    <xf numFmtId="0" fontId="3" fillId="0" borderId="5"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36"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7"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3" fillId="0" borderId="1" xfId="0" applyFont="1" applyFill="1" applyBorder="1" applyAlignment="1">
      <alignment horizontal="justify" vertical="center" wrapText="1"/>
    </xf>
    <xf numFmtId="9" fontId="8" fillId="0" borderId="37" xfId="0" applyNumberFormat="1" applyFont="1" applyBorder="1" applyAlignment="1">
      <alignment horizontal="center" vertical="center"/>
    </xf>
    <xf numFmtId="9" fontId="6" fillId="0" borderId="2" xfId="0" applyNumberFormat="1" applyFont="1" applyBorder="1" applyAlignment="1">
      <alignment horizontal="center" vertical="center"/>
    </xf>
    <xf numFmtId="9" fontId="6" fillId="0" borderId="8" xfId="0" applyNumberFormat="1" applyFont="1" applyBorder="1" applyAlignment="1">
      <alignment horizontal="center" vertical="center"/>
    </xf>
    <xf numFmtId="9" fontId="6" fillId="0" borderId="3" xfId="0" applyNumberFormat="1" applyFont="1" applyBorder="1" applyAlignment="1">
      <alignment horizontal="center" vertical="center"/>
    </xf>
    <xf numFmtId="0" fontId="2" fillId="0" borderId="0" xfId="0" applyFont="1" applyBorder="1" applyAlignment="1">
      <alignment horizontal="center" vertical="center" wrapText="1"/>
    </xf>
    <xf numFmtId="9" fontId="8" fillId="0" borderId="38" xfId="0" applyNumberFormat="1" applyFont="1" applyBorder="1" applyAlignment="1">
      <alignment horizontal="center" vertical="center"/>
    </xf>
    <xf numFmtId="9" fontId="6" fillId="0" borderId="4" xfId="0" applyNumberFormat="1" applyFont="1" applyBorder="1" applyAlignment="1">
      <alignment horizontal="center" vertical="center"/>
    </xf>
    <xf numFmtId="9" fontId="6" fillId="0" borderId="9" xfId="0" applyNumberFormat="1" applyFont="1" applyBorder="1" applyAlignment="1">
      <alignment horizontal="center" vertical="center"/>
    </xf>
    <xf numFmtId="0" fontId="6" fillId="0" borderId="40" xfId="0" applyFont="1" applyBorder="1" applyAlignment="1">
      <alignment horizontal="center" vertical="center" wrapText="1"/>
    </xf>
    <xf numFmtId="0" fontId="6" fillId="0" borderId="32" xfId="0" applyFont="1" applyBorder="1" applyAlignment="1">
      <alignment horizontal="center" vertical="center" wrapText="1"/>
    </xf>
    <xf numFmtId="9" fontId="6" fillId="0" borderId="5" xfId="0" applyNumberFormat="1" applyFont="1" applyBorder="1" applyAlignment="1">
      <alignment horizontal="center" vertical="center"/>
    </xf>
    <xf numFmtId="164" fontId="3" fillId="0" borderId="18" xfId="0" applyNumberFormat="1" applyFont="1" applyBorder="1" applyAlignment="1" applyProtection="1">
      <alignment horizontal="center" vertical="center"/>
    </xf>
    <xf numFmtId="0" fontId="3" fillId="0" borderId="1" xfId="0" applyFont="1" applyBorder="1" applyAlignment="1">
      <alignment horizontal="center" vertical="center" wrapText="1"/>
    </xf>
    <xf numFmtId="0" fontId="3" fillId="0" borderId="39"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1" xfId="0" applyFont="1" applyBorder="1" applyAlignment="1">
      <alignment horizontal="center" vertical="center" wrapText="1"/>
    </xf>
    <xf numFmtId="0" fontId="6" fillId="3" borderId="0" xfId="0" applyFont="1" applyFill="1" applyBorder="1" applyAlignment="1">
      <alignment horizontal="center" vertical="center"/>
    </xf>
    <xf numFmtId="3" fontId="6" fillId="3" borderId="0" xfId="0" applyNumberFormat="1" applyFont="1" applyFill="1" applyBorder="1" applyAlignment="1">
      <alignment horizontal="center" vertical="center"/>
    </xf>
    <xf numFmtId="9" fontId="6" fillId="3" borderId="0" xfId="0" applyNumberFormat="1" applyFont="1" applyFill="1" applyBorder="1" applyAlignment="1">
      <alignment horizontal="center" vertical="center"/>
    </xf>
    <xf numFmtId="0" fontId="6" fillId="3" borderId="0" xfId="0" applyFont="1" applyFill="1" applyBorder="1" applyAlignment="1">
      <alignment horizontal="center" vertical="center" wrapText="1"/>
    </xf>
    <xf numFmtId="164" fontId="6" fillId="3" borderId="0" xfId="0" applyNumberFormat="1" applyFont="1" applyFill="1" applyBorder="1" applyAlignment="1">
      <alignment horizontal="center" vertical="center"/>
    </xf>
    <xf numFmtId="9" fontId="8" fillId="3" borderId="0" xfId="0" applyNumberFormat="1" applyFont="1" applyFill="1" applyBorder="1" applyAlignment="1">
      <alignment horizontal="center" vertical="center"/>
    </xf>
    <xf numFmtId="9" fontId="6" fillId="3" borderId="24" xfId="0" applyNumberFormat="1" applyFont="1" applyFill="1" applyBorder="1" applyAlignment="1">
      <alignment horizontal="center" vertical="center"/>
    </xf>
    <xf numFmtId="0" fontId="6" fillId="4" borderId="0" xfId="0" applyFont="1" applyFill="1" applyBorder="1" applyAlignment="1">
      <alignment horizontal="center" vertical="center" wrapText="1"/>
    </xf>
    <xf numFmtId="0" fontId="6" fillId="4" borderId="0" xfId="0" applyFont="1" applyFill="1" applyBorder="1" applyAlignment="1">
      <alignment horizontal="justify" vertical="center" wrapText="1"/>
    </xf>
    <xf numFmtId="164" fontId="6" fillId="4" borderId="0" xfId="0" applyNumberFormat="1" applyFont="1" applyFill="1" applyBorder="1" applyAlignment="1">
      <alignment horizontal="center" vertical="center"/>
    </xf>
    <xf numFmtId="3" fontId="6" fillId="4" borderId="0" xfId="0" applyNumberFormat="1" applyFont="1" applyFill="1" applyBorder="1" applyAlignment="1">
      <alignment horizontal="center" vertical="center"/>
    </xf>
    <xf numFmtId="9" fontId="8" fillId="4" borderId="0" xfId="0" applyNumberFormat="1" applyFont="1" applyFill="1" applyBorder="1" applyAlignment="1">
      <alignment horizontal="center" vertical="center" wrapText="1"/>
    </xf>
    <xf numFmtId="9" fontId="6" fillId="4" borderId="0" xfId="0" applyNumberFormat="1" applyFont="1" applyFill="1" applyBorder="1" applyAlignment="1">
      <alignment horizontal="center" vertical="center" wrapText="1"/>
    </xf>
    <xf numFmtId="9" fontId="6" fillId="4" borderId="24" xfId="0" applyNumberFormat="1" applyFont="1" applyFill="1" applyBorder="1" applyAlignment="1">
      <alignment horizontal="center" vertical="center" wrapText="1"/>
    </xf>
    <xf numFmtId="3" fontId="6" fillId="4" borderId="0" xfId="0" applyNumberFormat="1" applyFont="1" applyFill="1" applyBorder="1" applyAlignment="1">
      <alignment horizontal="center" vertical="center" wrapText="1"/>
    </xf>
    <xf numFmtId="164" fontId="6" fillId="0" borderId="5" xfId="0" applyNumberFormat="1" applyFont="1" applyBorder="1" applyAlignment="1">
      <alignment horizontal="center" vertical="center"/>
    </xf>
    <xf numFmtId="3" fontId="6" fillId="0" borderId="5" xfId="0" applyNumberFormat="1" applyFont="1" applyBorder="1" applyAlignment="1">
      <alignment horizontal="center" vertical="center"/>
    </xf>
    <xf numFmtId="164" fontId="6" fillId="0" borderId="3" xfId="0" applyNumberFormat="1" applyFont="1" applyBorder="1" applyAlignment="1">
      <alignment horizontal="center" vertical="center"/>
    </xf>
    <xf numFmtId="3" fontId="6" fillId="0" borderId="3" xfId="0" applyNumberFormat="1" applyFont="1" applyBorder="1" applyAlignment="1">
      <alignment horizontal="center" vertical="center"/>
    </xf>
    <xf numFmtId="164" fontId="6" fillId="0" borderId="7" xfId="0" applyNumberFormat="1" applyFont="1" applyBorder="1" applyAlignment="1">
      <alignment horizontal="center" vertical="center"/>
    </xf>
    <xf numFmtId="3" fontId="6" fillId="0" borderId="7" xfId="0" applyNumberFormat="1" applyFont="1" applyBorder="1" applyAlignment="1">
      <alignment horizontal="center" vertical="center"/>
    </xf>
    <xf numFmtId="9" fontId="6" fillId="0" borderId="7" xfId="0" applyNumberFormat="1" applyFont="1" applyBorder="1" applyAlignment="1">
      <alignment horizontal="center" vertical="center"/>
    </xf>
    <xf numFmtId="9" fontId="6" fillId="0" borderId="10" xfId="0" applyNumberFormat="1" applyFont="1" applyBorder="1" applyAlignment="1">
      <alignment horizontal="center" vertical="center"/>
    </xf>
    <xf numFmtId="164" fontId="6" fillId="0" borderId="45" xfId="0" applyNumberFormat="1" applyFont="1" applyBorder="1" applyAlignment="1">
      <alignment horizontal="center" vertical="center"/>
    </xf>
    <xf numFmtId="0" fontId="3" fillId="0" borderId="45" xfId="0" applyFont="1" applyFill="1" applyBorder="1" applyAlignment="1">
      <alignment horizontal="justify" vertical="center" wrapText="1"/>
    </xf>
    <xf numFmtId="3" fontId="6" fillId="0" borderId="45" xfId="0" applyNumberFormat="1" applyFont="1" applyBorder="1" applyAlignment="1">
      <alignment horizontal="center" vertical="center"/>
    </xf>
    <xf numFmtId="9" fontId="6" fillId="0" borderId="45" xfId="0" applyNumberFormat="1" applyFont="1" applyBorder="1" applyAlignment="1">
      <alignment horizontal="center" vertical="center"/>
    </xf>
    <xf numFmtId="9" fontId="6" fillId="0" borderId="46" xfId="0" applyNumberFormat="1" applyFont="1" applyBorder="1" applyAlignment="1">
      <alignment horizontal="center" vertical="center"/>
    </xf>
    <xf numFmtId="0" fontId="6" fillId="4" borderId="50" xfId="0" applyFont="1" applyFill="1" applyBorder="1" applyAlignment="1">
      <alignment horizontal="center" vertical="center" wrapText="1"/>
    </xf>
    <xf numFmtId="0" fontId="6" fillId="0" borderId="49" xfId="0" applyFont="1" applyBorder="1" applyAlignment="1">
      <alignment horizontal="justify" vertical="center" wrapText="1"/>
    </xf>
    <xf numFmtId="0" fontId="6" fillId="0" borderId="43" xfId="0" applyFont="1" applyBorder="1" applyAlignment="1">
      <alignment horizontal="center" vertical="center" wrapText="1"/>
    </xf>
    <xf numFmtId="164"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xf>
    <xf numFmtId="9" fontId="6" fillId="0" borderId="32" xfId="0" applyNumberFormat="1" applyFont="1" applyBorder="1" applyAlignment="1">
      <alignment horizontal="center" vertical="center"/>
    </xf>
    <xf numFmtId="164" fontId="6" fillId="0" borderId="36" xfId="0" applyNumberFormat="1" applyFont="1" applyBorder="1" applyAlignment="1">
      <alignment horizontal="center" vertical="center"/>
    </xf>
    <xf numFmtId="3" fontId="6" fillId="0" borderId="36" xfId="0" applyNumberFormat="1" applyFont="1" applyBorder="1" applyAlignment="1">
      <alignment horizontal="center" vertical="center"/>
    </xf>
    <xf numFmtId="9" fontId="6" fillId="0" borderId="36" xfId="0" applyNumberFormat="1" applyFont="1" applyBorder="1" applyAlignment="1">
      <alignment horizontal="center" vertical="center"/>
    </xf>
    <xf numFmtId="9" fontId="6" fillId="0" borderId="52" xfId="0" applyNumberFormat="1" applyFont="1" applyBorder="1" applyAlignment="1">
      <alignment horizontal="center" vertical="center"/>
    </xf>
    <xf numFmtId="164" fontId="6" fillId="0" borderId="20" xfId="0" applyNumberFormat="1" applyFont="1" applyBorder="1" applyAlignment="1">
      <alignment horizontal="center" vertical="center"/>
    </xf>
    <xf numFmtId="3" fontId="6" fillId="0" borderId="20" xfId="0" applyNumberFormat="1" applyFont="1" applyBorder="1" applyAlignment="1">
      <alignment horizontal="center" vertical="center"/>
    </xf>
    <xf numFmtId="9" fontId="6" fillId="0" borderId="20" xfId="0" applyNumberFormat="1" applyFont="1" applyBorder="1" applyAlignment="1">
      <alignment horizontal="center" vertical="center"/>
    </xf>
    <xf numFmtId="9" fontId="6" fillId="0" borderId="41" xfId="0" applyNumberFormat="1" applyFont="1" applyBorder="1" applyAlignment="1">
      <alignment horizontal="center" vertical="center"/>
    </xf>
    <xf numFmtId="0" fontId="6" fillId="0" borderId="44" xfId="0" applyFont="1" applyBorder="1" applyAlignment="1">
      <alignment horizontal="justify" vertical="center" wrapText="1"/>
    </xf>
    <xf numFmtId="3" fontId="6" fillId="0" borderId="54" xfId="0" applyNumberFormat="1" applyFont="1" applyBorder="1" applyAlignment="1">
      <alignment horizontal="center" vertical="center"/>
    </xf>
    <xf numFmtId="3" fontId="6" fillId="0" borderId="55" xfId="0" applyNumberFormat="1" applyFont="1" applyBorder="1" applyAlignment="1">
      <alignment horizontal="center" vertical="center"/>
    </xf>
    <xf numFmtId="3" fontId="6" fillId="0" borderId="56" xfId="0" applyNumberFormat="1" applyFont="1" applyBorder="1" applyAlignment="1">
      <alignment horizontal="center" vertical="center"/>
    </xf>
    <xf numFmtId="3" fontId="6" fillId="0" borderId="57" xfId="0" applyNumberFormat="1" applyFont="1" applyBorder="1" applyAlignment="1">
      <alignment horizontal="center" vertical="center"/>
    </xf>
    <xf numFmtId="3" fontId="6" fillId="0" borderId="13" xfId="0" applyNumberFormat="1" applyFont="1" applyBorder="1" applyAlignment="1">
      <alignment horizontal="center" vertical="center"/>
    </xf>
    <xf numFmtId="9" fontId="6" fillId="0" borderId="57" xfId="0" applyNumberFormat="1" applyFont="1" applyBorder="1" applyAlignment="1">
      <alignment horizontal="center" vertical="center"/>
    </xf>
    <xf numFmtId="3" fontId="6" fillId="0" borderId="22" xfId="0" applyNumberFormat="1" applyFont="1" applyBorder="1" applyAlignment="1">
      <alignment horizontal="center" vertical="center"/>
    </xf>
    <xf numFmtId="3" fontId="6" fillId="0" borderId="40" xfId="0" applyNumberFormat="1" applyFont="1" applyBorder="1" applyAlignment="1">
      <alignment horizontal="center" vertical="center"/>
    </xf>
    <xf numFmtId="9" fontId="8" fillId="0" borderId="43" xfId="0" applyNumberFormat="1" applyFont="1" applyBorder="1" applyAlignment="1">
      <alignment horizontal="center" vertical="center"/>
    </xf>
    <xf numFmtId="9" fontId="8" fillId="0" borderId="31" xfId="0" applyNumberFormat="1" applyFont="1" applyBorder="1" applyAlignment="1">
      <alignment horizontal="center" vertical="center"/>
    </xf>
    <xf numFmtId="9" fontId="8" fillId="0" borderId="51" xfId="0" applyNumberFormat="1" applyFont="1" applyBorder="1" applyAlignment="1">
      <alignment horizontal="center" vertical="center"/>
    </xf>
    <xf numFmtId="9" fontId="8" fillId="0" borderId="58" xfId="0" applyNumberFormat="1" applyFont="1" applyBorder="1" applyAlignment="1">
      <alignment horizontal="center" vertical="center"/>
    </xf>
    <xf numFmtId="9" fontId="8" fillId="0" borderId="59" xfId="0" applyNumberFormat="1" applyFont="1" applyBorder="1" applyAlignment="1">
      <alignment horizontal="center" vertical="center"/>
    </xf>
    <xf numFmtId="9" fontId="6" fillId="0" borderId="39" xfId="0" applyNumberFormat="1" applyFont="1" applyBorder="1" applyAlignment="1">
      <alignment horizontal="center" vertical="center"/>
    </xf>
    <xf numFmtId="9" fontId="6" fillId="0" borderId="6" xfId="0" applyNumberFormat="1" applyFont="1" applyBorder="1" applyAlignment="1">
      <alignment horizontal="center" vertical="center"/>
    </xf>
    <xf numFmtId="9" fontId="6" fillId="0" borderId="44" xfId="0" applyNumberFormat="1" applyFont="1" applyBorder="1" applyAlignment="1">
      <alignment horizontal="center" vertical="center"/>
    </xf>
    <xf numFmtId="9" fontId="6" fillId="0" borderId="60" xfId="0" applyNumberFormat="1" applyFont="1" applyBorder="1" applyAlignment="1">
      <alignment horizontal="center" vertical="center"/>
    </xf>
    <xf numFmtId="9" fontId="6" fillId="0" borderId="26" xfId="0" applyNumberFormat="1" applyFont="1" applyBorder="1" applyAlignment="1">
      <alignment horizontal="center" vertical="center"/>
    </xf>
    <xf numFmtId="9" fontId="9" fillId="2" borderId="46" xfId="0" applyNumberFormat="1" applyFont="1" applyFill="1" applyBorder="1" applyAlignment="1">
      <alignment horizontal="center" vertical="center"/>
    </xf>
    <xf numFmtId="3" fontId="9" fillId="2" borderId="44" xfId="0" applyNumberFormat="1" applyFont="1" applyFill="1" applyBorder="1" applyAlignment="1">
      <alignment horizontal="center" vertical="center"/>
    </xf>
    <xf numFmtId="3" fontId="9" fillId="2" borderId="45" xfId="0" applyNumberFormat="1" applyFont="1" applyFill="1" applyBorder="1" applyAlignment="1">
      <alignment horizontal="center" vertical="center"/>
    </xf>
    <xf numFmtId="9" fontId="9" fillId="2" borderId="45" xfId="0" applyNumberFormat="1" applyFont="1" applyFill="1" applyBorder="1" applyAlignment="1">
      <alignment horizontal="center" vertical="center"/>
    </xf>
    <xf numFmtId="0" fontId="6" fillId="0" borderId="21" xfId="0" quotePrefix="1" applyFont="1" applyFill="1" applyBorder="1"/>
    <xf numFmtId="9" fontId="9" fillId="2" borderId="44" xfId="0" applyNumberFormat="1" applyFont="1" applyFill="1" applyBorder="1" applyAlignment="1">
      <alignment horizontal="center" vertical="center"/>
    </xf>
    <xf numFmtId="3" fontId="6" fillId="3" borderId="61" xfId="0" applyNumberFormat="1" applyFont="1" applyFill="1" applyBorder="1" applyAlignment="1">
      <alignment horizontal="center" vertical="center"/>
    </xf>
    <xf numFmtId="3" fontId="6" fillId="4" borderId="61" xfId="0" applyNumberFormat="1" applyFont="1" applyFill="1" applyBorder="1" applyAlignment="1">
      <alignment horizontal="center" vertical="center" wrapText="1"/>
    </xf>
    <xf numFmtId="164" fontId="6" fillId="0" borderId="5" xfId="0" applyNumberFormat="1" applyFont="1" applyFill="1" applyBorder="1" applyAlignment="1">
      <alignment horizontal="center" vertical="center"/>
    </xf>
    <xf numFmtId="164" fontId="6" fillId="0" borderId="7" xfId="0" applyNumberFormat="1" applyFont="1" applyFill="1" applyBorder="1" applyAlignment="1">
      <alignment horizontal="center" vertical="center"/>
    </xf>
    <xf numFmtId="164" fontId="6" fillId="0" borderId="3"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164" fontId="6" fillId="0" borderId="36" xfId="0" applyNumberFormat="1" applyFont="1" applyFill="1" applyBorder="1" applyAlignment="1">
      <alignment horizontal="center" vertical="center"/>
    </xf>
    <xf numFmtId="0" fontId="3" fillId="0" borderId="36" xfId="0" applyFont="1" applyFill="1" applyBorder="1" applyAlignment="1">
      <alignment horizontal="justify" vertical="center" wrapText="1"/>
    </xf>
    <xf numFmtId="164" fontId="6" fillId="0" borderId="45" xfId="0" applyNumberFormat="1" applyFont="1" applyFill="1" applyBorder="1" applyAlignment="1">
      <alignment horizontal="center" vertical="center"/>
    </xf>
    <xf numFmtId="0" fontId="7" fillId="0" borderId="36" xfId="0" applyFont="1" applyFill="1" applyBorder="1" applyAlignment="1">
      <alignment horizontal="justify" vertical="center" wrapText="1"/>
    </xf>
    <xf numFmtId="164" fontId="6" fillId="0" borderId="20" xfId="0" applyNumberFormat="1" applyFont="1" applyFill="1" applyBorder="1" applyAlignment="1">
      <alignment horizontal="center" vertical="center"/>
    </xf>
    <xf numFmtId="0" fontId="3" fillId="0" borderId="20" xfId="0" applyFont="1" applyFill="1" applyBorder="1" applyAlignment="1">
      <alignment horizontal="justify" vertical="center" wrapText="1"/>
    </xf>
    <xf numFmtId="0" fontId="6" fillId="0" borderId="49"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3" xfId="0" applyFont="1" applyBorder="1" applyAlignment="1">
      <alignment horizontal="center" vertical="center" wrapText="1"/>
    </xf>
    <xf numFmtId="3" fontId="6" fillId="3" borderId="62" xfId="0" applyNumberFormat="1" applyFont="1" applyFill="1" applyBorder="1" applyAlignment="1">
      <alignment horizontal="center" vertical="center"/>
    </xf>
    <xf numFmtId="0" fontId="6" fillId="0" borderId="6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9" xfId="0" applyFont="1" applyBorder="1" applyAlignment="1">
      <alignment horizontal="center" vertical="center" wrapText="1"/>
    </xf>
    <xf numFmtId="9" fontId="8" fillId="0" borderId="63" xfId="0" applyNumberFormat="1" applyFont="1" applyBorder="1" applyAlignment="1">
      <alignment horizontal="center" vertical="center"/>
    </xf>
    <xf numFmtId="3" fontId="6" fillId="0" borderId="9" xfId="0" applyNumberFormat="1" applyFont="1" applyBorder="1" applyAlignment="1">
      <alignment horizontal="center" vertical="center"/>
    </xf>
    <xf numFmtId="0" fontId="6" fillId="0" borderId="64" xfId="0" applyFont="1" applyBorder="1" applyAlignment="1">
      <alignment horizontal="justify" vertical="center" wrapText="1"/>
    </xf>
    <xf numFmtId="9" fontId="8" fillId="0" borderId="67" xfId="0" applyNumberFormat="1" applyFont="1" applyBorder="1" applyAlignment="1">
      <alignment horizontal="center" vertical="center"/>
    </xf>
    <xf numFmtId="9" fontId="8" fillId="0" borderId="16" xfId="0" applyNumberFormat="1" applyFont="1" applyBorder="1" applyAlignment="1">
      <alignment horizontal="center" vertical="center"/>
    </xf>
    <xf numFmtId="3" fontId="6" fillId="0" borderId="32" xfId="0" applyNumberFormat="1" applyFont="1" applyBorder="1" applyAlignment="1">
      <alignment horizontal="center" vertical="center"/>
    </xf>
    <xf numFmtId="3" fontId="6" fillId="0" borderId="10" xfId="0" applyNumberFormat="1" applyFont="1" applyBorder="1" applyAlignment="1">
      <alignment horizontal="center" vertical="center"/>
    </xf>
    <xf numFmtId="0" fontId="6" fillId="3" borderId="68" xfId="0" applyFont="1" applyFill="1" applyBorder="1" applyAlignment="1">
      <alignment horizontal="center" vertical="center"/>
    </xf>
    <xf numFmtId="0" fontId="6" fillId="3" borderId="68" xfId="0" applyFont="1" applyFill="1" applyBorder="1" applyAlignment="1">
      <alignment horizontal="center" vertical="center" wrapText="1"/>
    </xf>
    <xf numFmtId="3" fontId="6" fillId="3" borderId="68" xfId="0" applyNumberFormat="1" applyFont="1" applyFill="1" applyBorder="1" applyAlignment="1">
      <alignment horizontal="center" vertical="center"/>
    </xf>
    <xf numFmtId="9" fontId="6" fillId="3" borderId="68" xfId="0" applyNumberFormat="1" applyFont="1" applyFill="1" applyBorder="1" applyAlignment="1">
      <alignment horizontal="center" vertical="center"/>
    </xf>
    <xf numFmtId="9" fontId="6" fillId="3" borderId="65" xfId="0" applyNumberFormat="1" applyFont="1" applyFill="1" applyBorder="1" applyAlignment="1">
      <alignment horizontal="center" vertical="center"/>
    </xf>
    <xf numFmtId="9" fontId="8" fillId="3" borderId="68" xfId="0" applyNumberFormat="1" applyFont="1" applyFill="1" applyBorder="1" applyAlignment="1">
      <alignment horizontal="center" vertical="center"/>
    </xf>
    <xf numFmtId="165" fontId="6" fillId="0" borderId="57" xfId="0" applyNumberFormat="1" applyFont="1" applyBorder="1" applyAlignment="1">
      <alignment horizontal="center" vertical="center"/>
    </xf>
    <xf numFmtId="4" fontId="6" fillId="0" borderId="57" xfId="0" applyNumberFormat="1" applyFont="1" applyBorder="1" applyAlignment="1">
      <alignment horizontal="center" vertical="center"/>
    </xf>
    <xf numFmtId="165" fontId="6" fillId="0" borderId="40" xfId="0" applyNumberFormat="1" applyFont="1" applyBorder="1" applyAlignment="1">
      <alignment horizontal="center" vertical="center"/>
    </xf>
    <xf numFmtId="165" fontId="6" fillId="0" borderId="13" xfId="0" applyNumberFormat="1" applyFont="1" applyBorder="1" applyAlignment="1">
      <alignment horizontal="center" vertical="center"/>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23" xfId="0" applyFont="1" applyBorder="1" applyAlignment="1">
      <alignment horizontal="justify" vertical="center" wrapText="1"/>
    </xf>
    <xf numFmtId="0" fontId="6" fillId="0" borderId="48" xfId="0" applyFont="1" applyBorder="1" applyAlignment="1">
      <alignment horizontal="justify" vertical="center" wrapText="1"/>
    </xf>
    <xf numFmtId="0" fontId="6" fillId="0" borderId="42"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47" xfId="0" applyFont="1" applyBorder="1" applyAlignment="1">
      <alignment horizontal="justify" vertical="center" wrapText="1"/>
    </xf>
    <xf numFmtId="0" fontId="2" fillId="0" borderId="1" xfId="0" applyFont="1" applyFill="1" applyBorder="1" applyAlignment="1">
      <alignment horizontal="center" vertical="center"/>
    </xf>
    <xf numFmtId="0" fontId="2" fillId="0" borderId="20"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2" xfId="0" applyFont="1" applyBorder="1" applyAlignment="1">
      <alignment horizontal="center" vertical="center" wrapText="1"/>
    </xf>
    <xf numFmtId="0" fontId="1" fillId="0" borderId="34" xfId="0" applyFont="1" applyBorder="1" applyAlignment="1">
      <alignment horizontal="center" vertical="center"/>
    </xf>
    <xf numFmtId="0" fontId="1" fillId="0" borderId="21" xfId="0" applyFont="1" applyBorder="1" applyAlignment="1">
      <alignment horizontal="center" vertical="center"/>
    </xf>
    <xf numFmtId="0" fontId="1" fillId="0" borderId="12" xfId="0" applyFont="1" applyBorder="1" applyAlignment="1">
      <alignment horizontal="center" vertical="center"/>
    </xf>
    <xf numFmtId="0" fontId="1" fillId="0" borderId="35" xfId="0" applyFont="1" applyBorder="1" applyAlignment="1">
      <alignment horizontal="center" vertical="center"/>
    </xf>
    <xf numFmtId="0" fontId="1" fillId="0" borderId="0" xfId="0" applyFont="1" applyBorder="1" applyAlignment="1">
      <alignment horizontal="center" vertical="center"/>
    </xf>
    <xf numFmtId="0" fontId="1" fillId="0" borderId="24" xfId="0" applyFont="1" applyBorder="1" applyAlignment="1">
      <alignment horizontal="center" vertical="center"/>
    </xf>
    <xf numFmtId="0" fontId="2"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4" fillId="0" borderId="0" xfId="0" applyFont="1" applyAlignment="1">
      <alignment horizontal="center" vertical="center" wrapText="1"/>
    </xf>
    <xf numFmtId="0" fontId="2" fillId="0" borderId="25"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1" xfId="0" applyFont="1" applyBorder="1" applyAlignment="1">
      <alignment horizontal="center" vertical="center" wrapText="1"/>
    </xf>
    <xf numFmtId="0" fontId="6" fillId="0" borderId="25" xfId="0" applyFont="1" applyBorder="1" applyAlignment="1">
      <alignment horizontal="justify" vertical="center" wrapText="1"/>
    </xf>
    <xf numFmtId="0" fontId="6" fillId="0" borderId="26" xfId="0" applyFont="1" applyBorder="1" applyAlignment="1">
      <alignment horizontal="justify" vertical="center" wrapText="1"/>
    </xf>
    <xf numFmtId="0" fontId="6" fillId="0" borderId="66" xfId="0" applyFont="1" applyBorder="1" applyAlignment="1">
      <alignment horizontal="justify" vertical="center" wrapText="1"/>
    </xf>
    <xf numFmtId="0" fontId="2" fillId="0" borderId="33" xfId="0" applyFont="1" applyBorder="1" applyAlignment="1">
      <alignment horizontal="center" vertical="center" wrapText="1"/>
    </xf>
  </cellXfs>
  <cellStyles count="43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7"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19" builtinId="8" hidden="1"/>
    <cellStyle name="Hipervínculo" xfId="321" builtinId="8" hidden="1"/>
    <cellStyle name="Hipervínculo" xfId="323" builtinId="8" hidden="1"/>
    <cellStyle name="Hipervínculo" xfId="325" builtinId="8" hidden="1"/>
    <cellStyle name="Hipervínculo" xfId="327" builtinId="8" hidden="1"/>
    <cellStyle name="Hipervínculo" xfId="329" builtinId="8" hidden="1"/>
    <cellStyle name="Hipervínculo" xfId="331" builtinId="8" hidden="1"/>
    <cellStyle name="Hipervínculo" xfId="333" builtinId="8" hidden="1"/>
    <cellStyle name="Hipervínculo" xfId="335" builtinId="8" hidden="1"/>
    <cellStyle name="Hipervínculo" xfId="337" builtinId="8" hidden="1"/>
    <cellStyle name="Hipervínculo" xfId="339" builtinId="8" hidden="1"/>
    <cellStyle name="Hipervínculo" xfId="341" builtinId="8" hidden="1"/>
    <cellStyle name="Hipervínculo" xfId="343" builtinId="8" hidden="1"/>
    <cellStyle name="Hipervínculo" xfId="345" builtinId="8" hidden="1"/>
    <cellStyle name="Hipervínculo" xfId="347" builtinId="8" hidden="1"/>
    <cellStyle name="Hipervínculo" xfId="349" builtinId="8" hidden="1"/>
    <cellStyle name="Hipervínculo" xfId="351" builtinId="8" hidden="1"/>
    <cellStyle name="Hipervínculo" xfId="353" builtinId="8" hidden="1"/>
    <cellStyle name="Hipervínculo" xfId="355" builtinId="8" hidden="1"/>
    <cellStyle name="Hipervínculo" xfId="357" builtinId="8" hidden="1"/>
    <cellStyle name="Hipervínculo" xfId="359" builtinId="8" hidden="1"/>
    <cellStyle name="Hipervínculo" xfId="361" builtinId="8" hidden="1"/>
    <cellStyle name="Hipervínculo" xfId="363" builtinId="8" hidden="1"/>
    <cellStyle name="Hipervínculo" xfId="365" builtinId="8" hidden="1"/>
    <cellStyle name="Hipervínculo" xfId="367" builtinId="8" hidden="1"/>
    <cellStyle name="Hipervínculo" xfId="369" builtinId="8" hidden="1"/>
    <cellStyle name="Hipervínculo" xfId="371" builtinId="8" hidden="1"/>
    <cellStyle name="Hipervínculo" xfId="373" builtinId="8" hidden="1"/>
    <cellStyle name="Hipervínculo" xfId="375" builtinId="8" hidden="1"/>
    <cellStyle name="Hipervínculo" xfId="377" builtinId="8" hidden="1"/>
    <cellStyle name="Hipervínculo" xfId="379" builtinId="8" hidden="1"/>
    <cellStyle name="Hipervínculo" xfId="381" builtinId="8" hidden="1"/>
    <cellStyle name="Hipervínculo" xfId="383" builtinId="8" hidden="1"/>
    <cellStyle name="Hipervínculo" xfId="385" builtinId="8" hidden="1"/>
    <cellStyle name="Hipervínculo" xfId="387" builtinId="8" hidden="1"/>
    <cellStyle name="Hipervínculo" xfId="389" builtinId="8" hidden="1"/>
    <cellStyle name="Hipervínculo" xfId="391" builtinId="8" hidden="1"/>
    <cellStyle name="Hipervínculo" xfId="393" builtinId="8" hidden="1"/>
    <cellStyle name="Hipervínculo" xfId="395" builtinId="8" hidden="1"/>
    <cellStyle name="Hipervínculo" xfId="397" builtinId="8" hidden="1"/>
    <cellStyle name="Hipervínculo" xfId="399" builtinId="8" hidden="1"/>
    <cellStyle name="Hipervínculo" xfId="401" builtinId="8" hidden="1"/>
    <cellStyle name="Hipervínculo" xfId="403" builtinId="8" hidden="1"/>
    <cellStyle name="Hipervínculo" xfId="405" builtinId="8" hidden="1"/>
    <cellStyle name="Hipervínculo" xfId="407" builtinId="8" hidden="1"/>
    <cellStyle name="Hipervínculo" xfId="409" builtinId="8" hidden="1"/>
    <cellStyle name="Hipervínculo" xfId="411" builtinId="8" hidden="1"/>
    <cellStyle name="Hipervínculo" xfId="413" builtinId="8" hidden="1"/>
    <cellStyle name="Hipervínculo" xfId="415" builtinId="8" hidden="1"/>
    <cellStyle name="Hipervínculo" xfId="417" builtinId="8" hidden="1"/>
    <cellStyle name="Hipervínculo" xfId="419" builtinId="8" hidden="1"/>
    <cellStyle name="Hipervínculo" xfId="421" builtinId="8" hidden="1"/>
    <cellStyle name="Hipervínculo" xfId="423" builtinId="8" hidden="1"/>
    <cellStyle name="Hipervínculo" xfId="425" builtinId="8" hidden="1"/>
    <cellStyle name="Hipervínculo" xfId="427" builtinId="8" hidden="1"/>
    <cellStyle name="Hipervínculo" xfId="429" builtinId="8" hidden="1"/>
    <cellStyle name="Hipervínculo" xfId="431" builtinId="8" hidden="1"/>
    <cellStyle name="Hipervínculo" xfId="433"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284" builtinId="9" hidden="1"/>
    <cellStyle name="Hipervínculo visitado" xfId="286" builtinId="9" hidden="1"/>
    <cellStyle name="Hipervínculo visitado" xfId="288" builtinId="9" hidden="1"/>
    <cellStyle name="Hipervínculo visitado" xfId="290" builtinId="9" hidden="1"/>
    <cellStyle name="Hipervínculo visitado" xfId="292" builtinId="9" hidden="1"/>
    <cellStyle name="Hipervínculo visitado" xfId="294" builtinId="9" hidden="1"/>
    <cellStyle name="Hipervínculo visitado" xfId="296" builtinId="9" hidden="1"/>
    <cellStyle name="Hipervínculo visitado" xfId="298" builtinId="9" hidden="1"/>
    <cellStyle name="Hipervínculo visitado" xfId="300" builtinId="9" hidden="1"/>
    <cellStyle name="Hipervínculo visitado" xfId="302" builtinId="9" hidden="1"/>
    <cellStyle name="Hipervínculo visitado" xfId="304" builtinId="9" hidden="1"/>
    <cellStyle name="Hipervínculo visitado" xfId="306" builtinId="9" hidden="1"/>
    <cellStyle name="Hipervínculo visitado" xfId="308" builtinId="9" hidden="1"/>
    <cellStyle name="Hipervínculo visitado" xfId="310" builtinId="9" hidden="1"/>
    <cellStyle name="Hipervínculo visitado" xfId="312" builtinId="9" hidden="1"/>
    <cellStyle name="Hipervínculo visitado" xfId="314" builtinId="9" hidden="1"/>
    <cellStyle name="Hipervínculo visitado" xfId="316" builtinId="9" hidden="1"/>
    <cellStyle name="Hipervínculo visitado" xfId="318" builtinId="9" hidden="1"/>
    <cellStyle name="Hipervínculo visitado" xfId="320" builtinId="9" hidden="1"/>
    <cellStyle name="Hipervínculo visitado" xfId="322" builtinId="9" hidden="1"/>
    <cellStyle name="Hipervínculo visitado" xfId="324" builtinId="9" hidden="1"/>
    <cellStyle name="Hipervínculo visitado" xfId="326" builtinId="9" hidden="1"/>
    <cellStyle name="Hipervínculo visitado" xfId="328" builtinId="9" hidden="1"/>
    <cellStyle name="Hipervínculo visitado" xfId="330" builtinId="9" hidden="1"/>
    <cellStyle name="Hipervínculo visitado" xfId="332" builtinId="9" hidden="1"/>
    <cellStyle name="Hipervínculo visitado" xfId="334" builtinId="9" hidden="1"/>
    <cellStyle name="Hipervínculo visitado" xfId="336" builtinId="9" hidden="1"/>
    <cellStyle name="Hipervínculo visitado" xfId="338" builtinId="9" hidden="1"/>
    <cellStyle name="Hipervínculo visitado" xfId="340" builtinId="9" hidden="1"/>
    <cellStyle name="Hipervínculo visitado" xfId="342" builtinId="9" hidden="1"/>
    <cellStyle name="Hipervínculo visitado" xfId="344" builtinId="9" hidden="1"/>
    <cellStyle name="Hipervínculo visitado" xfId="346" builtinId="9" hidden="1"/>
    <cellStyle name="Hipervínculo visitado" xfId="348" builtinId="9" hidden="1"/>
    <cellStyle name="Hipervínculo visitado" xfId="350" builtinId="9" hidden="1"/>
    <cellStyle name="Hipervínculo visitado" xfId="352" builtinId="9" hidden="1"/>
    <cellStyle name="Hipervínculo visitado" xfId="354" builtinId="9" hidden="1"/>
    <cellStyle name="Hipervínculo visitado" xfId="356" builtinId="9" hidden="1"/>
    <cellStyle name="Hipervínculo visitado" xfId="358" builtinId="9" hidden="1"/>
    <cellStyle name="Hipervínculo visitado" xfId="360" builtinId="9" hidden="1"/>
    <cellStyle name="Hipervínculo visitado" xfId="362" builtinId="9" hidden="1"/>
    <cellStyle name="Hipervínculo visitado" xfId="364" builtinId="9" hidden="1"/>
    <cellStyle name="Hipervínculo visitado" xfId="366" builtinId="9" hidden="1"/>
    <cellStyle name="Hipervínculo visitado" xfId="368" builtinId="9" hidden="1"/>
    <cellStyle name="Hipervínculo visitado" xfId="370" builtinId="9" hidden="1"/>
    <cellStyle name="Hipervínculo visitado" xfId="372" builtinId="9" hidden="1"/>
    <cellStyle name="Hipervínculo visitado" xfId="374" builtinId="9" hidden="1"/>
    <cellStyle name="Hipervínculo visitado" xfId="376" builtinId="9" hidden="1"/>
    <cellStyle name="Hipervínculo visitado" xfId="378" builtinId="9" hidden="1"/>
    <cellStyle name="Hipervínculo visitado" xfId="380" builtinId="9" hidden="1"/>
    <cellStyle name="Hipervínculo visitado" xfId="382" builtinId="9" hidden="1"/>
    <cellStyle name="Hipervínculo visitado" xfId="384" builtinId="9" hidden="1"/>
    <cellStyle name="Hipervínculo visitado" xfId="386" builtinId="9" hidden="1"/>
    <cellStyle name="Hipervínculo visitado" xfId="388" builtinId="9" hidden="1"/>
    <cellStyle name="Hipervínculo visitado" xfId="390" builtinId="9" hidden="1"/>
    <cellStyle name="Hipervínculo visitado" xfId="392" builtinId="9" hidden="1"/>
    <cellStyle name="Hipervínculo visitado" xfId="394" builtinId="9" hidden="1"/>
    <cellStyle name="Hipervínculo visitado" xfId="396" builtinId="9" hidden="1"/>
    <cellStyle name="Hipervínculo visitado" xfId="398" builtinId="9" hidden="1"/>
    <cellStyle name="Hipervínculo visitado" xfId="400" builtinId="9" hidden="1"/>
    <cellStyle name="Hipervínculo visitado" xfId="402" builtinId="9" hidden="1"/>
    <cellStyle name="Hipervínculo visitado" xfId="404" builtinId="9" hidden="1"/>
    <cellStyle name="Hipervínculo visitado" xfId="406" builtinId="9" hidden="1"/>
    <cellStyle name="Hipervínculo visitado" xfId="408" builtinId="9" hidden="1"/>
    <cellStyle name="Hipervínculo visitado" xfId="410" builtinId="9" hidden="1"/>
    <cellStyle name="Hipervínculo visitado" xfId="412" builtinId="9" hidden="1"/>
    <cellStyle name="Hipervínculo visitado" xfId="414" builtinId="9" hidden="1"/>
    <cellStyle name="Hipervínculo visitado" xfId="416" builtinId="9" hidden="1"/>
    <cellStyle name="Hipervínculo visitado" xfId="418" builtinId="9" hidden="1"/>
    <cellStyle name="Hipervínculo visitado" xfId="420" builtinId="9" hidden="1"/>
    <cellStyle name="Hipervínculo visitado" xfId="422" builtinId="9" hidden="1"/>
    <cellStyle name="Hipervínculo visitado" xfId="424" builtinId="9" hidden="1"/>
    <cellStyle name="Hipervínculo visitado" xfId="426" builtinId="9" hidden="1"/>
    <cellStyle name="Hipervínculo visitado" xfId="428" builtinId="9" hidden="1"/>
    <cellStyle name="Hipervínculo visitado" xfId="430" builtinId="9" hidden="1"/>
    <cellStyle name="Hipervínculo visitado" xfId="432" builtinId="9" hidden="1"/>
    <cellStyle name="Hipervínculo visitado" xfId="434" builtinId="9" hidden="1"/>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15</xdr:col>
      <xdr:colOff>1968500</xdr:colOff>
      <xdr:row>0</xdr:row>
      <xdr:rowOff>165100</xdr:rowOff>
    </xdr:from>
    <xdr:to>
      <xdr:col>17</xdr:col>
      <xdr:colOff>571500</xdr:colOff>
      <xdr:row>5</xdr:row>
      <xdr:rowOff>50800</xdr:rowOff>
    </xdr:to>
    <xdr:pic>
      <xdr:nvPicPr>
        <xdr:cNvPr id="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56600" y="165100"/>
          <a:ext cx="2794000" cy="10287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37"/>
  <sheetViews>
    <sheetView tabSelected="1" zoomScale="70" zoomScaleNormal="70" workbookViewId="0"/>
  </sheetViews>
  <sheetFormatPr baseColWidth="10" defaultColWidth="10.75" defaultRowHeight="15" x14ac:dyDescent="0.2"/>
  <cols>
    <col min="1" max="1" width="2.375" style="1" customWidth="1"/>
    <col min="2" max="2" width="20.75" style="1" customWidth="1"/>
    <col min="3" max="4" width="19.75" style="1" customWidth="1"/>
    <col min="5" max="5" width="11.25" style="1" customWidth="1"/>
    <col min="6" max="6" width="12.25" style="1" customWidth="1"/>
    <col min="7" max="7" width="36.25" style="1" customWidth="1"/>
    <col min="8" max="8" width="13.75" style="1" customWidth="1"/>
    <col min="9" max="9" width="12.75" style="1" hidden="1" customWidth="1"/>
    <col min="10" max="11" width="9.625" style="1" customWidth="1"/>
    <col min="12" max="12" width="9.75" style="1" hidden="1" customWidth="1"/>
    <col min="13" max="13" width="10.75" style="1"/>
    <col min="14" max="15" width="13.125" style="1" customWidth="1"/>
    <col min="16" max="18" width="23.625" style="1" customWidth="1"/>
    <col min="19" max="20" width="12.625" style="1" customWidth="1"/>
    <col min="21" max="16384" width="10.75" style="1"/>
  </cols>
  <sheetData>
    <row r="2" spans="2:20" ht="20.100000000000001" customHeight="1" x14ac:dyDescent="0.2">
      <c r="B2" s="170" t="s">
        <v>16</v>
      </c>
      <c r="C2" s="170"/>
      <c r="D2" s="170"/>
      <c r="E2" s="170"/>
      <c r="F2" s="170"/>
      <c r="G2" s="170"/>
      <c r="H2" s="170"/>
      <c r="I2" s="170"/>
      <c r="J2" s="170"/>
      <c r="K2" s="170"/>
      <c r="L2" s="170"/>
      <c r="M2" s="170"/>
      <c r="N2" s="170"/>
      <c r="O2" s="170"/>
      <c r="P2" s="170"/>
      <c r="Q2" s="170"/>
      <c r="R2" s="170"/>
      <c r="S2" s="170"/>
      <c r="T2" s="170"/>
    </row>
    <row r="3" spans="2:20" ht="20.100000000000001" customHeight="1" x14ac:dyDescent="0.2">
      <c r="B3" s="170" t="s">
        <v>19</v>
      </c>
      <c r="C3" s="170"/>
      <c r="D3" s="170"/>
      <c r="E3" s="170"/>
      <c r="F3" s="170"/>
      <c r="G3" s="170"/>
      <c r="H3" s="170"/>
      <c r="I3" s="170"/>
      <c r="J3" s="170"/>
      <c r="K3" s="170"/>
      <c r="L3" s="170"/>
      <c r="M3" s="170"/>
      <c r="N3" s="170"/>
      <c r="O3" s="170"/>
      <c r="P3" s="170"/>
      <c r="Q3" s="170"/>
      <c r="R3" s="170"/>
      <c r="S3" s="170"/>
      <c r="T3" s="170"/>
    </row>
    <row r="4" spans="2:20" ht="20.100000000000001" customHeight="1" x14ac:dyDescent="0.2">
      <c r="B4" s="170" t="s">
        <v>27</v>
      </c>
      <c r="C4" s="170"/>
      <c r="D4" s="170"/>
      <c r="E4" s="170"/>
      <c r="F4" s="170"/>
      <c r="G4" s="170"/>
      <c r="H4" s="170"/>
      <c r="I4" s="170"/>
      <c r="J4" s="170"/>
      <c r="K4" s="170"/>
      <c r="L4" s="170"/>
      <c r="M4" s="170"/>
      <c r="N4" s="170"/>
      <c r="O4" s="170"/>
      <c r="P4" s="170"/>
      <c r="Q4" s="170"/>
      <c r="R4" s="170"/>
      <c r="S4" s="170"/>
      <c r="T4" s="170"/>
    </row>
    <row r="6" spans="2:20" ht="15.75" thickBot="1" x14ac:dyDescent="0.25"/>
    <row r="7" spans="2:20" ht="18" customHeight="1" thickBot="1" x14ac:dyDescent="0.25">
      <c r="B7" s="2" t="s">
        <v>2</v>
      </c>
      <c r="C7" s="3" t="s">
        <v>13</v>
      </c>
      <c r="D7" s="4"/>
      <c r="E7" s="4"/>
      <c r="F7" s="4"/>
      <c r="G7" s="4"/>
      <c r="H7" s="4"/>
      <c r="I7" s="4"/>
      <c r="J7" s="4"/>
      <c r="K7" s="4"/>
      <c r="L7" s="4"/>
      <c r="M7" s="4"/>
      <c r="N7" s="4"/>
      <c r="O7" s="4"/>
      <c r="P7" s="4"/>
      <c r="Q7" s="4"/>
      <c r="R7" s="4"/>
      <c r="S7" s="4"/>
      <c r="T7" s="4"/>
    </row>
    <row r="8" spans="2:20" ht="18" customHeight="1" thickBot="1" x14ac:dyDescent="0.25">
      <c r="B8" s="7">
        <v>2017</v>
      </c>
      <c r="C8" s="29">
        <v>43100</v>
      </c>
      <c r="D8" s="171" t="s">
        <v>3</v>
      </c>
      <c r="E8" s="172"/>
      <c r="F8" s="172"/>
      <c r="G8" s="172"/>
      <c r="H8" s="172"/>
      <c r="I8" s="172"/>
      <c r="J8" s="172"/>
      <c r="K8" s="173"/>
      <c r="L8" s="4"/>
      <c r="M8" s="4"/>
      <c r="N8" s="4"/>
      <c r="O8" s="4"/>
      <c r="P8" s="4"/>
      <c r="Q8" s="4"/>
      <c r="R8" s="4"/>
      <c r="S8" s="4"/>
      <c r="T8" s="4"/>
    </row>
    <row r="9" spans="2:20" ht="30" customHeight="1" x14ac:dyDescent="0.2">
      <c r="B9" s="174" t="s">
        <v>17</v>
      </c>
      <c r="C9" s="177" t="s">
        <v>18</v>
      </c>
      <c r="D9" s="179" t="s">
        <v>0</v>
      </c>
      <c r="E9" s="182" t="s">
        <v>4</v>
      </c>
      <c r="F9" s="182"/>
      <c r="G9" s="182" t="s">
        <v>5</v>
      </c>
      <c r="H9" s="182"/>
      <c r="I9" s="182"/>
      <c r="J9" s="182"/>
      <c r="K9" s="184"/>
      <c r="L9" s="5"/>
      <c r="M9" s="179" t="s">
        <v>6</v>
      </c>
      <c r="N9" s="184"/>
      <c r="O9" s="162" t="s">
        <v>24</v>
      </c>
      <c r="P9" s="163"/>
      <c r="Q9" s="163"/>
      <c r="R9" s="163"/>
      <c r="S9" s="163"/>
      <c r="T9" s="164"/>
    </row>
    <row r="10" spans="2:20" ht="17.100000000000001" customHeight="1" x14ac:dyDescent="0.2">
      <c r="B10" s="175"/>
      <c r="C10" s="178"/>
      <c r="D10" s="180"/>
      <c r="E10" s="183"/>
      <c r="F10" s="183"/>
      <c r="G10" s="183" t="s">
        <v>7</v>
      </c>
      <c r="H10" s="168" t="s">
        <v>25</v>
      </c>
      <c r="I10" s="168" t="s">
        <v>26</v>
      </c>
      <c r="J10" s="156" t="s">
        <v>1</v>
      </c>
      <c r="K10" s="185" t="s">
        <v>8</v>
      </c>
      <c r="L10" s="6"/>
      <c r="M10" s="158" t="s">
        <v>9</v>
      </c>
      <c r="N10" s="160" t="s">
        <v>10</v>
      </c>
      <c r="O10" s="165"/>
      <c r="P10" s="166"/>
      <c r="Q10" s="166"/>
      <c r="R10" s="166"/>
      <c r="S10" s="166"/>
      <c r="T10" s="167"/>
    </row>
    <row r="11" spans="2:20" ht="37.5" customHeight="1" thickBot="1" x14ac:dyDescent="0.25">
      <c r="B11" s="176"/>
      <c r="C11" s="178"/>
      <c r="D11" s="181"/>
      <c r="E11" s="30" t="s">
        <v>11</v>
      </c>
      <c r="F11" s="30" t="s">
        <v>12</v>
      </c>
      <c r="G11" s="168"/>
      <c r="H11" s="169"/>
      <c r="I11" s="190"/>
      <c r="J11" s="157"/>
      <c r="K11" s="186"/>
      <c r="L11" s="22"/>
      <c r="M11" s="159"/>
      <c r="N11" s="161"/>
      <c r="O11" s="31" t="s">
        <v>23</v>
      </c>
      <c r="P11" s="32" t="s">
        <v>20</v>
      </c>
      <c r="Q11" s="33" t="s">
        <v>21</v>
      </c>
      <c r="R11" s="26" t="s">
        <v>22</v>
      </c>
      <c r="S11" s="26" t="s">
        <v>14</v>
      </c>
      <c r="T11" s="27" t="s">
        <v>15</v>
      </c>
    </row>
    <row r="12" spans="2:20" ht="60.75" thickBot="1" x14ac:dyDescent="0.25">
      <c r="B12" s="145" t="s">
        <v>176</v>
      </c>
      <c r="C12" s="145" t="s">
        <v>177</v>
      </c>
      <c r="D12" s="63" t="s">
        <v>145</v>
      </c>
      <c r="E12" s="57">
        <v>42736</v>
      </c>
      <c r="F12" s="110">
        <v>43100</v>
      </c>
      <c r="G12" s="58" t="s">
        <v>28</v>
      </c>
      <c r="H12" s="59">
        <v>1</v>
      </c>
      <c r="I12" s="54">
        <f>+J12</f>
        <v>1</v>
      </c>
      <c r="J12" s="59">
        <v>1</v>
      </c>
      <c r="K12" s="78">
        <v>1</v>
      </c>
      <c r="L12" s="86">
        <f>+K12/J12</f>
        <v>1</v>
      </c>
      <c r="M12" s="93">
        <f>DAYS360(E12,$C$8)/DAYS360(E12,F12)</f>
        <v>1</v>
      </c>
      <c r="N12" s="61">
        <f>IF(J12=0," -",IF(L12&gt;100%,100%,L12))</f>
        <v>1</v>
      </c>
      <c r="O12" s="114">
        <v>2210708</v>
      </c>
      <c r="P12" s="59">
        <v>6320</v>
      </c>
      <c r="Q12" s="59">
        <v>1820</v>
      </c>
      <c r="R12" s="59">
        <v>0</v>
      </c>
      <c r="S12" s="60">
        <f>IF(P12=0," -",Q12/P12)</f>
        <v>0.28797468354430378</v>
      </c>
      <c r="T12" s="61" t="str">
        <f>IF(R12=0," -",IF(Q12=0,100%,R12/Q12))</f>
        <v xml:space="preserve"> -</v>
      </c>
    </row>
    <row r="13" spans="2:20" ht="60.75" thickBot="1" x14ac:dyDescent="0.25">
      <c r="B13" s="146"/>
      <c r="C13" s="146"/>
      <c r="D13" s="127" t="s">
        <v>146</v>
      </c>
      <c r="E13" s="73">
        <v>42736</v>
      </c>
      <c r="F13" s="112">
        <v>43100</v>
      </c>
      <c r="G13" s="113" t="s">
        <v>29</v>
      </c>
      <c r="H13" s="74">
        <v>1</v>
      </c>
      <c r="I13" s="54">
        <f>+J13</f>
        <v>1</v>
      </c>
      <c r="J13" s="74">
        <v>1</v>
      </c>
      <c r="K13" s="79">
        <v>1</v>
      </c>
      <c r="L13" s="87">
        <f t="shared" ref="L13:L77" si="0">+K13/J13</f>
        <v>1</v>
      </c>
      <c r="M13" s="95">
        <f t="shared" ref="M13:M77" si="1">DAYS360(E13,$C$8)/DAYS360(E13,F13)</f>
        <v>1</v>
      </c>
      <c r="N13" s="76">
        <f t="shared" ref="N13:N77" si="2">IF(J13=0," -",IF(L13&gt;100%,100%,L13))</f>
        <v>1</v>
      </c>
      <c r="O13" s="115">
        <v>2210230</v>
      </c>
      <c r="P13" s="74">
        <v>0</v>
      </c>
      <c r="Q13" s="74">
        <v>0</v>
      </c>
      <c r="R13" s="74">
        <v>0</v>
      </c>
      <c r="S13" s="75" t="str">
        <f t="shared" ref="S13:S77" si="3">IF(P13=0," -",Q13/P13)</f>
        <v xml:space="preserve"> -</v>
      </c>
      <c r="T13" s="76" t="str">
        <f t="shared" ref="T13:T77" si="4">IF(R13=0," -",IF(Q13=0,100%,R13/Q13))</f>
        <v xml:space="preserve"> -</v>
      </c>
    </row>
    <row r="14" spans="2:20" ht="60" x14ac:dyDescent="0.2">
      <c r="B14" s="146"/>
      <c r="C14" s="146"/>
      <c r="D14" s="155" t="s">
        <v>147</v>
      </c>
      <c r="E14" s="51">
        <v>42736</v>
      </c>
      <c r="F14" s="106">
        <v>43100</v>
      </c>
      <c r="G14" s="10" t="s">
        <v>30</v>
      </c>
      <c r="H14" s="52">
        <v>1</v>
      </c>
      <c r="I14" s="70">
        <f t="shared" ref="I14:I20" si="5">+J14</f>
        <v>1</v>
      </c>
      <c r="J14" s="52">
        <v>1</v>
      </c>
      <c r="K14" s="80">
        <v>1</v>
      </c>
      <c r="L14" s="18">
        <f t="shared" si="0"/>
        <v>1</v>
      </c>
      <c r="M14" s="19">
        <f t="shared" si="1"/>
        <v>1</v>
      </c>
      <c r="N14" s="20">
        <f t="shared" si="2"/>
        <v>1</v>
      </c>
      <c r="O14" s="116">
        <v>0</v>
      </c>
      <c r="P14" s="52">
        <v>0</v>
      </c>
      <c r="Q14" s="52">
        <v>0</v>
      </c>
      <c r="R14" s="52">
        <v>0</v>
      </c>
      <c r="S14" s="21" t="str">
        <f t="shared" si="3"/>
        <v xml:space="preserve"> -</v>
      </c>
      <c r="T14" s="20" t="str">
        <f t="shared" si="4"/>
        <v xml:space="preserve"> -</v>
      </c>
    </row>
    <row r="15" spans="2:20" ht="75" x14ac:dyDescent="0.2">
      <c r="B15" s="146"/>
      <c r="C15" s="146"/>
      <c r="D15" s="152"/>
      <c r="E15" s="49">
        <v>42736</v>
      </c>
      <c r="F15" s="104">
        <v>43100</v>
      </c>
      <c r="G15" s="8" t="s">
        <v>31</v>
      </c>
      <c r="H15" s="50">
        <v>1</v>
      </c>
      <c r="I15" s="50">
        <f t="shared" si="5"/>
        <v>1</v>
      </c>
      <c r="J15" s="50">
        <v>1</v>
      </c>
      <c r="K15" s="139">
        <v>0.67</v>
      </c>
      <c r="L15" s="23">
        <f t="shared" si="0"/>
        <v>0.67</v>
      </c>
      <c r="M15" s="24">
        <f t="shared" si="1"/>
        <v>1</v>
      </c>
      <c r="N15" s="25">
        <f t="shared" si="2"/>
        <v>0.67</v>
      </c>
      <c r="O15" s="117">
        <v>0</v>
      </c>
      <c r="P15" s="50">
        <v>0</v>
      </c>
      <c r="Q15" s="50">
        <v>0</v>
      </c>
      <c r="R15" s="50">
        <v>0</v>
      </c>
      <c r="S15" s="28" t="str">
        <f t="shared" si="3"/>
        <v xml:space="preserve"> -</v>
      </c>
      <c r="T15" s="25" t="str">
        <f t="shared" si="4"/>
        <v xml:space="preserve"> -</v>
      </c>
    </row>
    <row r="16" spans="2:20" ht="60" x14ac:dyDescent="0.2">
      <c r="B16" s="146"/>
      <c r="C16" s="146"/>
      <c r="D16" s="152"/>
      <c r="E16" s="49">
        <v>42736</v>
      </c>
      <c r="F16" s="104">
        <v>43100</v>
      </c>
      <c r="G16" s="8" t="s">
        <v>32</v>
      </c>
      <c r="H16" s="50">
        <v>1</v>
      </c>
      <c r="I16" s="50">
        <f t="shared" si="5"/>
        <v>1</v>
      </c>
      <c r="J16" s="50">
        <v>1</v>
      </c>
      <c r="K16" s="81">
        <v>1</v>
      </c>
      <c r="L16" s="23">
        <f t="shared" si="0"/>
        <v>1</v>
      </c>
      <c r="M16" s="24">
        <f t="shared" si="1"/>
        <v>1</v>
      </c>
      <c r="N16" s="25">
        <f t="shared" si="2"/>
        <v>1</v>
      </c>
      <c r="O16" s="117" t="s">
        <v>181</v>
      </c>
      <c r="P16" s="50">
        <v>0</v>
      </c>
      <c r="Q16" s="50">
        <v>0</v>
      </c>
      <c r="R16" s="50">
        <v>0</v>
      </c>
      <c r="S16" s="28" t="str">
        <f t="shared" si="3"/>
        <v xml:space="preserve"> -</v>
      </c>
      <c r="T16" s="25" t="str">
        <f t="shared" si="4"/>
        <v xml:space="preserve"> -</v>
      </c>
    </row>
    <row r="17" spans="2:20" ht="45" x14ac:dyDescent="0.2">
      <c r="B17" s="146"/>
      <c r="C17" s="146"/>
      <c r="D17" s="152"/>
      <c r="E17" s="49">
        <v>42736</v>
      </c>
      <c r="F17" s="104">
        <v>43100</v>
      </c>
      <c r="G17" s="8" t="s">
        <v>33</v>
      </c>
      <c r="H17" s="50">
        <v>1</v>
      </c>
      <c r="I17" s="50">
        <f t="shared" si="5"/>
        <v>1</v>
      </c>
      <c r="J17" s="50">
        <v>1</v>
      </c>
      <c r="K17" s="138">
        <v>0.5</v>
      </c>
      <c r="L17" s="23">
        <f t="shared" si="0"/>
        <v>0.5</v>
      </c>
      <c r="M17" s="24">
        <f t="shared" si="1"/>
        <v>1</v>
      </c>
      <c r="N17" s="25">
        <f t="shared" si="2"/>
        <v>0.5</v>
      </c>
      <c r="O17" s="117">
        <v>0</v>
      </c>
      <c r="P17" s="50">
        <v>0</v>
      </c>
      <c r="Q17" s="50">
        <v>0</v>
      </c>
      <c r="R17" s="50">
        <v>0</v>
      </c>
      <c r="S17" s="28" t="str">
        <f t="shared" si="3"/>
        <v xml:space="preserve"> -</v>
      </c>
      <c r="T17" s="25" t="str">
        <f t="shared" si="4"/>
        <v xml:space="preserve"> -</v>
      </c>
    </row>
    <row r="18" spans="2:20" ht="45.75" thickBot="1" x14ac:dyDescent="0.25">
      <c r="B18" s="146"/>
      <c r="C18" s="146"/>
      <c r="D18" s="154"/>
      <c r="E18" s="53">
        <v>42736</v>
      </c>
      <c r="F18" s="105">
        <v>43100</v>
      </c>
      <c r="G18" s="16" t="s">
        <v>34</v>
      </c>
      <c r="H18" s="54">
        <v>1</v>
      </c>
      <c r="I18" s="54">
        <f t="shared" si="5"/>
        <v>1</v>
      </c>
      <c r="J18" s="54">
        <v>1</v>
      </c>
      <c r="K18" s="82">
        <v>1</v>
      </c>
      <c r="L18" s="88">
        <f t="shared" si="0"/>
        <v>1</v>
      </c>
      <c r="M18" s="92">
        <f t="shared" si="1"/>
        <v>1</v>
      </c>
      <c r="N18" s="56">
        <f t="shared" si="2"/>
        <v>1</v>
      </c>
      <c r="O18" s="118">
        <v>0</v>
      </c>
      <c r="P18" s="54">
        <v>0</v>
      </c>
      <c r="Q18" s="54">
        <v>0</v>
      </c>
      <c r="R18" s="54">
        <v>0</v>
      </c>
      <c r="S18" s="55" t="str">
        <f t="shared" si="3"/>
        <v xml:space="preserve"> -</v>
      </c>
      <c r="T18" s="56" t="str">
        <f t="shared" si="4"/>
        <v xml:space="preserve"> -</v>
      </c>
    </row>
    <row r="19" spans="2:20" ht="30" customHeight="1" x14ac:dyDescent="0.2">
      <c r="B19" s="146"/>
      <c r="C19" s="146"/>
      <c r="D19" s="187" t="s">
        <v>148</v>
      </c>
      <c r="E19" s="51">
        <v>42736</v>
      </c>
      <c r="F19" s="106">
        <v>43100</v>
      </c>
      <c r="G19" s="10" t="s">
        <v>35</v>
      </c>
      <c r="H19" s="21">
        <v>1</v>
      </c>
      <c r="I19" s="21">
        <f t="shared" si="5"/>
        <v>1</v>
      </c>
      <c r="J19" s="21">
        <v>1</v>
      </c>
      <c r="K19" s="20">
        <v>1</v>
      </c>
      <c r="L19" s="125">
        <f t="shared" si="0"/>
        <v>1</v>
      </c>
      <c r="M19" s="19">
        <f t="shared" si="1"/>
        <v>1</v>
      </c>
      <c r="N19" s="20">
        <f t="shared" si="2"/>
        <v>1</v>
      </c>
      <c r="O19" s="122">
        <v>2210216</v>
      </c>
      <c r="P19" s="52">
        <v>497805</v>
      </c>
      <c r="Q19" s="52">
        <v>496218</v>
      </c>
      <c r="R19" s="52">
        <v>0</v>
      </c>
      <c r="S19" s="21">
        <f t="shared" si="3"/>
        <v>0.9968120047006358</v>
      </c>
      <c r="T19" s="20" t="str">
        <f t="shared" si="4"/>
        <v xml:space="preserve"> -</v>
      </c>
    </row>
    <row r="20" spans="2:20" ht="45" x14ac:dyDescent="0.2">
      <c r="B20" s="146"/>
      <c r="C20" s="146"/>
      <c r="D20" s="188"/>
      <c r="E20" s="49">
        <v>42736</v>
      </c>
      <c r="F20" s="104">
        <v>43100</v>
      </c>
      <c r="G20" s="8" t="s">
        <v>36</v>
      </c>
      <c r="H20" s="50">
        <v>1</v>
      </c>
      <c r="I20" s="50">
        <f t="shared" si="5"/>
        <v>1</v>
      </c>
      <c r="J20" s="50">
        <v>1</v>
      </c>
      <c r="K20" s="126">
        <v>1</v>
      </c>
      <c r="L20" s="128">
        <f t="shared" si="0"/>
        <v>1</v>
      </c>
      <c r="M20" s="24">
        <f t="shared" si="1"/>
        <v>1</v>
      </c>
      <c r="N20" s="25">
        <f t="shared" si="2"/>
        <v>1</v>
      </c>
      <c r="O20" s="123">
        <v>2210706</v>
      </c>
      <c r="P20" s="50">
        <v>494004</v>
      </c>
      <c r="Q20" s="50">
        <v>479089</v>
      </c>
      <c r="R20" s="50">
        <v>0</v>
      </c>
      <c r="S20" s="28">
        <f t="shared" si="3"/>
        <v>0.96980793677783983</v>
      </c>
      <c r="T20" s="25" t="str">
        <f t="shared" si="4"/>
        <v xml:space="preserve"> -</v>
      </c>
    </row>
    <row r="21" spans="2:20" ht="45" x14ac:dyDescent="0.2">
      <c r="B21" s="146"/>
      <c r="C21" s="146"/>
      <c r="D21" s="188"/>
      <c r="E21" s="49">
        <v>42736</v>
      </c>
      <c r="F21" s="104">
        <v>43100</v>
      </c>
      <c r="G21" s="8" t="s">
        <v>37</v>
      </c>
      <c r="H21" s="50">
        <v>100</v>
      </c>
      <c r="I21" s="50" t="e">
        <f>+J21+(#REF!-#REF!)</f>
        <v>#REF!</v>
      </c>
      <c r="J21" s="50">
        <v>25</v>
      </c>
      <c r="K21" s="126">
        <v>35</v>
      </c>
      <c r="L21" s="128">
        <f t="shared" si="0"/>
        <v>1.4</v>
      </c>
      <c r="M21" s="24">
        <f t="shared" si="1"/>
        <v>1</v>
      </c>
      <c r="N21" s="25">
        <f t="shared" si="2"/>
        <v>1</v>
      </c>
      <c r="O21" s="123">
        <v>2210706</v>
      </c>
      <c r="P21" s="50">
        <v>0</v>
      </c>
      <c r="Q21" s="50">
        <v>0</v>
      </c>
      <c r="R21" s="50">
        <v>0</v>
      </c>
      <c r="S21" s="28" t="str">
        <f t="shared" si="3"/>
        <v xml:space="preserve"> -</v>
      </c>
      <c r="T21" s="25" t="str">
        <f t="shared" si="4"/>
        <v xml:space="preserve"> -</v>
      </c>
    </row>
    <row r="22" spans="2:20" ht="45" x14ac:dyDescent="0.2">
      <c r="B22" s="146"/>
      <c r="C22" s="146"/>
      <c r="D22" s="188"/>
      <c r="E22" s="49">
        <v>42736</v>
      </c>
      <c r="F22" s="104">
        <v>43100</v>
      </c>
      <c r="G22" s="8" t="s">
        <v>38</v>
      </c>
      <c r="H22" s="50">
        <v>1</v>
      </c>
      <c r="I22" s="50">
        <f>+J22</f>
        <v>1</v>
      </c>
      <c r="J22" s="50">
        <v>1</v>
      </c>
      <c r="K22" s="126">
        <v>1</v>
      </c>
      <c r="L22" s="128">
        <f t="shared" si="0"/>
        <v>1</v>
      </c>
      <c r="M22" s="24">
        <f t="shared" si="1"/>
        <v>1</v>
      </c>
      <c r="N22" s="25">
        <f t="shared" si="2"/>
        <v>1</v>
      </c>
      <c r="O22" s="123" t="s">
        <v>181</v>
      </c>
      <c r="P22" s="50">
        <v>0</v>
      </c>
      <c r="Q22" s="50">
        <v>0</v>
      </c>
      <c r="R22" s="50">
        <v>0</v>
      </c>
      <c r="S22" s="28" t="str">
        <f t="shared" si="3"/>
        <v xml:space="preserve"> -</v>
      </c>
      <c r="T22" s="25" t="str">
        <f t="shared" si="4"/>
        <v xml:space="preserve"> -</v>
      </c>
    </row>
    <row r="23" spans="2:20" ht="45" x14ac:dyDescent="0.2">
      <c r="B23" s="146"/>
      <c r="C23" s="146"/>
      <c r="D23" s="188"/>
      <c r="E23" s="49">
        <v>42736</v>
      </c>
      <c r="F23" s="104">
        <v>43100</v>
      </c>
      <c r="G23" s="8" t="s">
        <v>39</v>
      </c>
      <c r="H23" s="50">
        <v>2</v>
      </c>
      <c r="I23" s="50" t="e">
        <f>+J23+(#REF!-#REF!)</f>
        <v>#REF!</v>
      </c>
      <c r="J23" s="50">
        <v>1</v>
      </c>
      <c r="K23" s="126">
        <v>3</v>
      </c>
      <c r="L23" s="128">
        <f t="shared" si="0"/>
        <v>3</v>
      </c>
      <c r="M23" s="24">
        <f t="shared" si="1"/>
        <v>1</v>
      </c>
      <c r="N23" s="25">
        <f t="shared" si="2"/>
        <v>1</v>
      </c>
      <c r="O23" s="123">
        <v>2210706</v>
      </c>
      <c r="P23" s="50">
        <v>30940</v>
      </c>
      <c r="Q23" s="50">
        <v>9638</v>
      </c>
      <c r="R23" s="50">
        <v>0</v>
      </c>
      <c r="S23" s="28">
        <f t="shared" si="3"/>
        <v>0.31150614091790563</v>
      </c>
      <c r="T23" s="25" t="str">
        <f t="shared" si="4"/>
        <v xml:space="preserve"> -</v>
      </c>
    </row>
    <row r="24" spans="2:20" ht="30" x14ac:dyDescent="0.2">
      <c r="B24" s="146"/>
      <c r="C24" s="146"/>
      <c r="D24" s="188"/>
      <c r="E24" s="49">
        <v>42736</v>
      </c>
      <c r="F24" s="104">
        <v>43100</v>
      </c>
      <c r="G24" s="8" t="s">
        <v>40</v>
      </c>
      <c r="H24" s="50">
        <v>4</v>
      </c>
      <c r="I24" s="50" t="e">
        <f>+J24+(#REF!-#REF!)</f>
        <v>#REF!</v>
      </c>
      <c r="J24" s="50">
        <v>1</v>
      </c>
      <c r="K24" s="126">
        <v>0</v>
      </c>
      <c r="L24" s="128">
        <f t="shared" si="0"/>
        <v>0</v>
      </c>
      <c r="M24" s="24">
        <f t="shared" si="1"/>
        <v>1</v>
      </c>
      <c r="N24" s="25">
        <f t="shared" si="2"/>
        <v>0</v>
      </c>
      <c r="O24" s="123">
        <v>2210706</v>
      </c>
      <c r="P24" s="50">
        <v>0</v>
      </c>
      <c r="Q24" s="50">
        <v>0</v>
      </c>
      <c r="R24" s="50">
        <v>0</v>
      </c>
      <c r="S24" s="28" t="str">
        <f t="shared" si="3"/>
        <v xml:space="preserve"> -</v>
      </c>
      <c r="T24" s="25" t="str">
        <f t="shared" si="4"/>
        <v xml:space="preserve"> -</v>
      </c>
    </row>
    <row r="25" spans="2:20" ht="60" x14ac:dyDescent="0.2">
      <c r="B25" s="146"/>
      <c r="C25" s="146"/>
      <c r="D25" s="188"/>
      <c r="E25" s="49">
        <v>42736</v>
      </c>
      <c r="F25" s="104">
        <v>43100</v>
      </c>
      <c r="G25" s="8" t="s">
        <v>41</v>
      </c>
      <c r="H25" s="50">
        <v>10000</v>
      </c>
      <c r="I25" s="50" t="e">
        <f>+J25+(#REF!-#REF!)</f>
        <v>#REF!</v>
      </c>
      <c r="J25" s="50">
        <v>2500</v>
      </c>
      <c r="K25" s="126">
        <v>6000</v>
      </c>
      <c r="L25" s="128">
        <f t="shared" si="0"/>
        <v>2.4</v>
      </c>
      <c r="M25" s="24">
        <f t="shared" si="1"/>
        <v>1</v>
      </c>
      <c r="N25" s="25">
        <f t="shared" si="2"/>
        <v>1</v>
      </c>
      <c r="O25" s="123">
        <v>2210706</v>
      </c>
      <c r="P25" s="50">
        <v>30000</v>
      </c>
      <c r="Q25" s="50">
        <v>30000</v>
      </c>
      <c r="R25" s="50">
        <v>0</v>
      </c>
      <c r="S25" s="28">
        <f t="shared" si="3"/>
        <v>1</v>
      </c>
      <c r="T25" s="25" t="str">
        <f t="shared" si="4"/>
        <v xml:space="preserve"> -</v>
      </c>
    </row>
    <row r="26" spans="2:20" ht="60" x14ac:dyDescent="0.2">
      <c r="B26" s="146"/>
      <c r="C26" s="146"/>
      <c r="D26" s="188"/>
      <c r="E26" s="49">
        <v>42736</v>
      </c>
      <c r="F26" s="104">
        <v>43100</v>
      </c>
      <c r="G26" s="8" t="s">
        <v>42</v>
      </c>
      <c r="H26" s="50">
        <v>80</v>
      </c>
      <c r="I26" s="50" t="e">
        <f>+J26+(#REF!-#REF!)</f>
        <v>#REF!</v>
      </c>
      <c r="J26" s="50">
        <v>20</v>
      </c>
      <c r="K26" s="126">
        <v>19</v>
      </c>
      <c r="L26" s="128">
        <f t="shared" si="0"/>
        <v>0.95</v>
      </c>
      <c r="M26" s="24">
        <f t="shared" si="1"/>
        <v>1</v>
      </c>
      <c r="N26" s="25">
        <f t="shared" si="2"/>
        <v>0.95</v>
      </c>
      <c r="O26" s="123">
        <v>2210706</v>
      </c>
      <c r="P26" s="50">
        <v>0</v>
      </c>
      <c r="Q26" s="50">
        <v>0</v>
      </c>
      <c r="R26" s="50">
        <v>0</v>
      </c>
      <c r="S26" s="28" t="str">
        <f t="shared" si="3"/>
        <v xml:space="preserve"> -</v>
      </c>
      <c r="T26" s="25" t="str">
        <f t="shared" si="4"/>
        <v xml:space="preserve"> -</v>
      </c>
    </row>
    <row r="27" spans="2:20" ht="105" x14ac:dyDescent="0.2">
      <c r="B27" s="146"/>
      <c r="C27" s="146"/>
      <c r="D27" s="188"/>
      <c r="E27" s="65">
        <v>42736</v>
      </c>
      <c r="F27" s="107">
        <v>43100</v>
      </c>
      <c r="G27" s="17" t="s">
        <v>43</v>
      </c>
      <c r="H27" s="66">
        <v>1</v>
      </c>
      <c r="I27" s="66" t="e">
        <f>+J27+(#REF!-#REF!)</f>
        <v>#REF!</v>
      </c>
      <c r="J27" s="66">
        <v>1</v>
      </c>
      <c r="K27" s="130">
        <v>1</v>
      </c>
      <c r="L27" s="129">
        <f t="shared" si="0"/>
        <v>1</v>
      </c>
      <c r="M27" s="91">
        <f t="shared" si="1"/>
        <v>1</v>
      </c>
      <c r="N27" s="68">
        <f t="shared" si="2"/>
        <v>1</v>
      </c>
      <c r="O27" s="124" t="s">
        <v>181</v>
      </c>
      <c r="P27" s="66">
        <v>0</v>
      </c>
      <c r="Q27" s="66">
        <v>0</v>
      </c>
      <c r="R27" s="66">
        <v>0</v>
      </c>
      <c r="S27" s="67" t="str">
        <f t="shared" si="3"/>
        <v xml:space="preserve"> -</v>
      </c>
      <c r="T27" s="68" t="str">
        <f t="shared" si="4"/>
        <v xml:space="preserve"> -</v>
      </c>
    </row>
    <row r="28" spans="2:20" ht="33" customHeight="1" thickBot="1" x14ac:dyDescent="0.25">
      <c r="B28" s="146"/>
      <c r="C28" s="147"/>
      <c r="D28" s="189"/>
      <c r="E28" s="53">
        <v>42736</v>
      </c>
      <c r="F28" s="105">
        <v>43100</v>
      </c>
      <c r="G28" s="16" t="s">
        <v>180</v>
      </c>
      <c r="H28" s="54">
        <v>1</v>
      </c>
      <c r="I28" s="54">
        <v>1</v>
      </c>
      <c r="J28" s="54">
        <v>1</v>
      </c>
      <c r="K28" s="131">
        <v>1</v>
      </c>
      <c r="L28" s="129">
        <f t="shared" si="0"/>
        <v>1</v>
      </c>
      <c r="M28" s="91">
        <f t="shared" ref="M28" si="6">DAYS360(E28,$C$8)/DAYS360(E28,F28)</f>
        <v>1</v>
      </c>
      <c r="N28" s="68">
        <f t="shared" ref="N28" si="7">IF(J28=0," -",IF(L28&gt;100%,100%,L28))</f>
        <v>1</v>
      </c>
      <c r="O28" s="124" t="s">
        <v>181</v>
      </c>
      <c r="P28" s="66">
        <v>39156</v>
      </c>
      <c r="Q28" s="66">
        <v>39156</v>
      </c>
      <c r="R28" s="66">
        <v>0</v>
      </c>
      <c r="S28" s="67">
        <f t="shared" ref="S28" si="8">IF(P28=0," -",Q28/P28)</f>
        <v>1</v>
      </c>
      <c r="T28" s="68" t="str">
        <f t="shared" ref="T28" si="9">IF(R28=0," -",IF(Q28=0,100%,R28/Q28))</f>
        <v xml:space="preserve"> -</v>
      </c>
    </row>
    <row r="29" spans="2:20" ht="12.95" customHeight="1" thickBot="1" x14ac:dyDescent="0.25">
      <c r="B29" s="146"/>
      <c r="C29" s="37"/>
      <c r="D29" s="9"/>
      <c r="E29" s="38"/>
      <c r="F29" s="38"/>
      <c r="G29" s="34"/>
      <c r="H29" s="35"/>
      <c r="I29" s="120"/>
      <c r="J29" s="35"/>
      <c r="K29" s="35"/>
      <c r="L29" s="137"/>
      <c r="M29" s="132"/>
      <c r="N29" s="132"/>
      <c r="O29" s="133"/>
      <c r="P29" s="134"/>
      <c r="Q29" s="134"/>
      <c r="R29" s="134"/>
      <c r="S29" s="135"/>
      <c r="T29" s="136"/>
    </row>
    <row r="30" spans="2:20" ht="60.75" thickBot="1" x14ac:dyDescent="0.25">
      <c r="B30" s="147"/>
      <c r="C30" s="121" t="s">
        <v>178</v>
      </c>
      <c r="D30" s="63" t="s">
        <v>149</v>
      </c>
      <c r="E30" s="57">
        <v>42736</v>
      </c>
      <c r="F30" s="57">
        <v>43100</v>
      </c>
      <c r="G30" s="58" t="s">
        <v>44</v>
      </c>
      <c r="H30" s="59">
        <v>20</v>
      </c>
      <c r="I30" s="54" t="e">
        <f>+J30+(#REF!-#REF!)</f>
        <v>#REF!</v>
      </c>
      <c r="J30" s="59">
        <v>0</v>
      </c>
      <c r="K30" s="78">
        <v>0</v>
      </c>
      <c r="L30" s="86" t="e">
        <f t="shared" si="0"/>
        <v>#DIV/0!</v>
      </c>
      <c r="M30" s="93">
        <f t="shared" si="1"/>
        <v>1</v>
      </c>
      <c r="N30" s="61" t="str">
        <f t="shared" si="2"/>
        <v xml:space="preserve"> -</v>
      </c>
      <c r="O30" s="114" t="s">
        <v>182</v>
      </c>
      <c r="P30" s="59">
        <v>0</v>
      </c>
      <c r="Q30" s="59">
        <v>0</v>
      </c>
      <c r="R30" s="59">
        <v>0</v>
      </c>
      <c r="S30" s="60" t="str">
        <f t="shared" si="3"/>
        <v xml:space="preserve"> -</v>
      </c>
      <c r="T30" s="61" t="str">
        <f t="shared" si="4"/>
        <v xml:space="preserve"> -</v>
      </c>
    </row>
    <row r="31" spans="2:20" ht="12.95" customHeight="1" thickBot="1" x14ac:dyDescent="0.25">
      <c r="B31" s="62"/>
      <c r="C31" s="41"/>
      <c r="D31" s="42"/>
      <c r="E31" s="43"/>
      <c r="F31" s="43"/>
      <c r="G31" s="41"/>
      <c r="H31" s="44"/>
      <c r="I31" s="103"/>
      <c r="J31" s="44"/>
      <c r="K31" s="44"/>
      <c r="L31" s="45"/>
      <c r="M31" s="46"/>
      <c r="N31" s="46"/>
      <c r="O31" s="41"/>
      <c r="P31" s="44"/>
      <c r="Q31" s="44"/>
      <c r="R31" s="44"/>
      <c r="S31" s="46"/>
      <c r="T31" s="47"/>
    </row>
    <row r="32" spans="2:20" ht="45" x14ac:dyDescent="0.2">
      <c r="B32" s="145" t="s">
        <v>175</v>
      </c>
      <c r="C32" s="142" t="s">
        <v>172</v>
      </c>
      <c r="D32" s="148" t="s">
        <v>150</v>
      </c>
      <c r="E32" s="51">
        <v>42736</v>
      </c>
      <c r="F32" s="106">
        <v>43100</v>
      </c>
      <c r="G32" s="10" t="s">
        <v>45</v>
      </c>
      <c r="H32" s="52">
        <v>16</v>
      </c>
      <c r="I32" s="70" t="e">
        <f>+J32+(#REF!-#REF!)</f>
        <v>#REF!</v>
      </c>
      <c r="J32" s="52">
        <v>4</v>
      </c>
      <c r="K32" s="80">
        <v>4</v>
      </c>
      <c r="L32" s="18">
        <f t="shared" si="0"/>
        <v>1</v>
      </c>
      <c r="M32" s="19">
        <f t="shared" si="1"/>
        <v>1</v>
      </c>
      <c r="N32" s="20">
        <f t="shared" si="2"/>
        <v>1</v>
      </c>
      <c r="O32" s="116">
        <v>2210713</v>
      </c>
      <c r="P32" s="52">
        <v>0</v>
      </c>
      <c r="Q32" s="52">
        <v>0</v>
      </c>
      <c r="R32" s="52">
        <v>0</v>
      </c>
      <c r="S32" s="21" t="str">
        <f t="shared" si="3"/>
        <v xml:space="preserve"> -</v>
      </c>
      <c r="T32" s="20" t="str">
        <f t="shared" si="4"/>
        <v xml:space="preserve"> -</v>
      </c>
    </row>
    <row r="33" spans="2:20" ht="45" x14ac:dyDescent="0.2">
      <c r="B33" s="146"/>
      <c r="C33" s="143"/>
      <c r="D33" s="149"/>
      <c r="E33" s="49">
        <v>42736</v>
      </c>
      <c r="F33" s="104">
        <v>43100</v>
      </c>
      <c r="G33" s="8" t="s">
        <v>46</v>
      </c>
      <c r="H33" s="50">
        <v>500</v>
      </c>
      <c r="I33" s="50">
        <f>+J33</f>
        <v>500</v>
      </c>
      <c r="J33" s="50">
        <v>500</v>
      </c>
      <c r="K33" s="81">
        <v>882</v>
      </c>
      <c r="L33" s="23">
        <f t="shared" si="0"/>
        <v>1.764</v>
      </c>
      <c r="M33" s="24">
        <f t="shared" si="1"/>
        <v>1</v>
      </c>
      <c r="N33" s="25">
        <f t="shared" si="2"/>
        <v>1</v>
      </c>
      <c r="O33" s="117">
        <v>2210713</v>
      </c>
      <c r="P33" s="50">
        <v>889885</v>
      </c>
      <c r="Q33" s="50">
        <v>882733</v>
      </c>
      <c r="R33" s="50">
        <v>0</v>
      </c>
      <c r="S33" s="28">
        <f t="shared" si="3"/>
        <v>0.99196300645589042</v>
      </c>
      <c r="T33" s="25" t="str">
        <f t="shared" si="4"/>
        <v xml:space="preserve"> -</v>
      </c>
    </row>
    <row r="34" spans="2:20" ht="45" x14ac:dyDescent="0.2">
      <c r="B34" s="146"/>
      <c r="C34" s="143"/>
      <c r="D34" s="149"/>
      <c r="E34" s="49">
        <v>42736</v>
      </c>
      <c r="F34" s="104">
        <v>43100</v>
      </c>
      <c r="G34" s="8" t="s">
        <v>47</v>
      </c>
      <c r="H34" s="28">
        <v>1</v>
      </c>
      <c r="I34" s="28">
        <f t="shared" ref="I34:I44" si="10">+J34</f>
        <v>1</v>
      </c>
      <c r="J34" s="28">
        <v>1</v>
      </c>
      <c r="K34" s="83">
        <v>1</v>
      </c>
      <c r="L34" s="23">
        <f t="shared" si="0"/>
        <v>1</v>
      </c>
      <c r="M34" s="24">
        <f t="shared" si="1"/>
        <v>1</v>
      </c>
      <c r="N34" s="25">
        <f t="shared" si="2"/>
        <v>1</v>
      </c>
      <c r="O34" s="117">
        <v>2210092</v>
      </c>
      <c r="P34" s="50">
        <v>48000</v>
      </c>
      <c r="Q34" s="50">
        <v>48000</v>
      </c>
      <c r="R34" s="50">
        <v>0</v>
      </c>
      <c r="S34" s="28">
        <f t="shared" si="3"/>
        <v>1</v>
      </c>
      <c r="T34" s="25" t="str">
        <f t="shared" si="4"/>
        <v xml:space="preserve"> -</v>
      </c>
    </row>
    <row r="35" spans="2:20" ht="45" x14ac:dyDescent="0.2">
      <c r="B35" s="146"/>
      <c r="C35" s="143"/>
      <c r="D35" s="149"/>
      <c r="E35" s="49">
        <v>42736</v>
      </c>
      <c r="F35" s="104">
        <v>43100</v>
      </c>
      <c r="G35" s="8" t="s">
        <v>48</v>
      </c>
      <c r="H35" s="50">
        <v>1</v>
      </c>
      <c r="I35" s="50">
        <f t="shared" si="10"/>
        <v>1</v>
      </c>
      <c r="J35" s="50">
        <v>1</v>
      </c>
      <c r="K35" s="81">
        <v>1</v>
      </c>
      <c r="L35" s="23">
        <f t="shared" si="0"/>
        <v>1</v>
      </c>
      <c r="M35" s="24">
        <f t="shared" si="1"/>
        <v>1</v>
      </c>
      <c r="N35" s="25">
        <f t="shared" si="2"/>
        <v>1</v>
      </c>
      <c r="O35" s="117">
        <v>2210713</v>
      </c>
      <c r="P35" s="50">
        <v>88525</v>
      </c>
      <c r="Q35" s="50">
        <v>88525</v>
      </c>
      <c r="R35" s="50">
        <v>0</v>
      </c>
      <c r="S35" s="28">
        <f t="shared" si="3"/>
        <v>1</v>
      </c>
      <c r="T35" s="25" t="str">
        <f t="shared" si="4"/>
        <v xml:space="preserve"> -</v>
      </c>
    </row>
    <row r="36" spans="2:20" ht="60" x14ac:dyDescent="0.2">
      <c r="B36" s="146"/>
      <c r="C36" s="143"/>
      <c r="D36" s="149"/>
      <c r="E36" s="49">
        <v>42736</v>
      </c>
      <c r="F36" s="104">
        <v>43100</v>
      </c>
      <c r="G36" s="8" t="s">
        <v>49</v>
      </c>
      <c r="H36" s="50">
        <v>1</v>
      </c>
      <c r="I36" s="50">
        <f t="shared" si="10"/>
        <v>1</v>
      </c>
      <c r="J36" s="50">
        <v>1</v>
      </c>
      <c r="K36" s="81">
        <v>1</v>
      </c>
      <c r="L36" s="23">
        <f t="shared" si="0"/>
        <v>1</v>
      </c>
      <c r="M36" s="24">
        <f t="shared" si="1"/>
        <v>1</v>
      </c>
      <c r="N36" s="25">
        <f t="shared" si="2"/>
        <v>1</v>
      </c>
      <c r="O36" s="117">
        <v>2210713</v>
      </c>
      <c r="P36" s="50">
        <v>40350</v>
      </c>
      <c r="Q36" s="50">
        <v>40350</v>
      </c>
      <c r="R36" s="50">
        <v>0</v>
      </c>
      <c r="S36" s="28">
        <f t="shared" si="3"/>
        <v>1</v>
      </c>
      <c r="T36" s="25" t="str">
        <f t="shared" si="4"/>
        <v xml:space="preserve"> -</v>
      </c>
    </row>
    <row r="37" spans="2:20" ht="30.75" thickBot="1" x14ac:dyDescent="0.25">
      <c r="B37" s="146"/>
      <c r="C37" s="143"/>
      <c r="D37" s="150"/>
      <c r="E37" s="53">
        <v>42736</v>
      </c>
      <c r="F37" s="105">
        <v>43100</v>
      </c>
      <c r="G37" s="16" t="s">
        <v>50</v>
      </c>
      <c r="H37" s="54">
        <v>1</v>
      </c>
      <c r="I37" s="54">
        <f t="shared" si="10"/>
        <v>1</v>
      </c>
      <c r="J37" s="54">
        <v>1</v>
      </c>
      <c r="K37" s="82">
        <v>1</v>
      </c>
      <c r="L37" s="88">
        <f t="shared" si="0"/>
        <v>1</v>
      </c>
      <c r="M37" s="92">
        <f t="shared" si="1"/>
        <v>1</v>
      </c>
      <c r="N37" s="56">
        <f t="shared" si="2"/>
        <v>1</v>
      </c>
      <c r="O37" s="118">
        <v>2210713</v>
      </c>
      <c r="P37" s="54">
        <v>20000</v>
      </c>
      <c r="Q37" s="54">
        <v>20000</v>
      </c>
      <c r="R37" s="54">
        <v>0</v>
      </c>
      <c r="S37" s="55">
        <f t="shared" si="3"/>
        <v>1</v>
      </c>
      <c r="T37" s="56" t="str">
        <f t="shared" si="4"/>
        <v xml:space="preserve"> -</v>
      </c>
    </row>
    <row r="38" spans="2:20" ht="75" x14ac:dyDescent="0.2">
      <c r="B38" s="146"/>
      <c r="C38" s="143"/>
      <c r="D38" s="151" t="s">
        <v>151</v>
      </c>
      <c r="E38" s="69">
        <v>42736</v>
      </c>
      <c r="F38" s="108">
        <v>43100</v>
      </c>
      <c r="G38" s="109" t="s">
        <v>51</v>
      </c>
      <c r="H38" s="70">
        <v>200</v>
      </c>
      <c r="I38" s="70">
        <f t="shared" si="10"/>
        <v>200</v>
      </c>
      <c r="J38" s="70">
        <v>200</v>
      </c>
      <c r="K38" s="84">
        <v>200</v>
      </c>
      <c r="L38" s="89">
        <f t="shared" si="0"/>
        <v>1</v>
      </c>
      <c r="M38" s="94">
        <f t="shared" si="1"/>
        <v>1</v>
      </c>
      <c r="N38" s="72">
        <f t="shared" si="2"/>
        <v>1</v>
      </c>
      <c r="O38" s="119">
        <v>2210709</v>
      </c>
      <c r="P38" s="70">
        <v>549000</v>
      </c>
      <c r="Q38" s="70">
        <v>543500</v>
      </c>
      <c r="R38" s="70">
        <v>0</v>
      </c>
      <c r="S38" s="71">
        <f t="shared" si="3"/>
        <v>0.98998178506375223</v>
      </c>
      <c r="T38" s="72" t="str">
        <f t="shared" si="4"/>
        <v xml:space="preserve"> -</v>
      </c>
    </row>
    <row r="39" spans="2:20" ht="90" x14ac:dyDescent="0.2">
      <c r="B39" s="146"/>
      <c r="C39" s="143"/>
      <c r="D39" s="152"/>
      <c r="E39" s="49">
        <v>42736</v>
      </c>
      <c r="F39" s="104">
        <v>43100</v>
      </c>
      <c r="G39" s="8" t="s">
        <v>52</v>
      </c>
      <c r="H39" s="50">
        <v>210</v>
      </c>
      <c r="I39" s="50">
        <f t="shared" si="10"/>
        <v>210</v>
      </c>
      <c r="J39" s="50">
        <v>210</v>
      </c>
      <c r="K39" s="81">
        <v>0</v>
      </c>
      <c r="L39" s="23">
        <f t="shared" si="0"/>
        <v>0</v>
      </c>
      <c r="M39" s="24">
        <f t="shared" si="1"/>
        <v>1</v>
      </c>
      <c r="N39" s="25">
        <f t="shared" si="2"/>
        <v>0</v>
      </c>
      <c r="O39" s="117">
        <v>2210709</v>
      </c>
      <c r="P39" s="50">
        <v>0</v>
      </c>
      <c r="Q39" s="50">
        <v>0</v>
      </c>
      <c r="R39" s="50">
        <v>0</v>
      </c>
      <c r="S39" s="28" t="str">
        <f t="shared" si="3"/>
        <v xml:space="preserve"> -</v>
      </c>
      <c r="T39" s="25" t="str">
        <f t="shared" si="4"/>
        <v xml:space="preserve"> -</v>
      </c>
    </row>
    <row r="40" spans="2:20" ht="75" x14ac:dyDescent="0.2">
      <c r="B40" s="146"/>
      <c r="C40" s="143"/>
      <c r="D40" s="152"/>
      <c r="E40" s="49">
        <v>42736</v>
      </c>
      <c r="F40" s="104">
        <v>43100</v>
      </c>
      <c r="G40" s="8" t="s">
        <v>53</v>
      </c>
      <c r="H40" s="50">
        <v>1</v>
      </c>
      <c r="I40" s="50">
        <f t="shared" si="10"/>
        <v>1</v>
      </c>
      <c r="J40" s="50">
        <v>1</v>
      </c>
      <c r="K40" s="81">
        <v>1</v>
      </c>
      <c r="L40" s="23">
        <f t="shared" si="0"/>
        <v>1</v>
      </c>
      <c r="M40" s="24">
        <f t="shared" si="1"/>
        <v>1</v>
      </c>
      <c r="N40" s="25">
        <f t="shared" si="2"/>
        <v>1</v>
      </c>
      <c r="O40" s="117">
        <v>2210709</v>
      </c>
      <c r="P40" s="50">
        <v>68250</v>
      </c>
      <c r="Q40" s="50">
        <v>68250</v>
      </c>
      <c r="R40" s="50">
        <v>31500</v>
      </c>
      <c r="S40" s="28">
        <f t="shared" si="3"/>
        <v>1</v>
      </c>
      <c r="T40" s="25">
        <f t="shared" si="4"/>
        <v>0.46153846153846156</v>
      </c>
    </row>
    <row r="41" spans="2:20" ht="90" x14ac:dyDescent="0.2">
      <c r="B41" s="146"/>
      <c r="C41" s="143"/>
      <c r="D41" s="152"/>
      <c r="E41" s="49">
        <v>42736</v>
      </c>
      <c r="F41" s="104">
        <v>43100</v>
      </c>
      <c r="G41" s="8" t="s">
        <v>54</v>
      </c>
      <c r="H41" s="50">
        <v>1</v>
      </c>
      <c r="I41" s="50">
        <f t="shared" si="10"/>
        <v>1</v>
      </c>
      <c r="J41" s="50">
        <v>1</v>
      </c>
      <c r="K41" s="81">
        <v>0</v>
      </c>
      <c r="L41" s="23">
        <f t="shared" si="0"/>
        <v>0</v>
      </c>
      <c r="M41" s="24">
        <f t="shared" si="1"/>
        <v>1</v>
      </c>
      <c r="N41" s="25">
        <f t="shared" si="2"/>
        <v>0</v>
      </c>
      <c r="O41" s="117" t="s">
        <v>181</v>
      </c>
      <c r="P41" s="50">
        <v>0</v>
      </c>
      <c r="Q41" s="50">
        <v>0</v>
      </c>
      <c r="R41" s="50">
        <v>0</v>
      </c>
      <c r="S41" s="28" t="str">
        <f t="shared" si="3"/>
        <v xml:space="preserve"> -</v>
      </c>
      <c r="T41" s="25" t="str">
        <f t="shared" si="4"/>
        <v xml:space="preserve"> -</v>
      </c>
    </row>
    <row r="42" spans="2:20" ht="45" x14ac:dyDescent="0.2">
      <c r="B42" s="146"/>
      <c r="C42" s="143"/>
      <c r="D42" s="152"/>
      <c r="E42" s="49">
        <v>42736</v>
      </c>
      <c r="F42" s="104">
        <v>43100</v>
      </c>
      <c r="G42" s="8" t="s">
        <v>55</v>
      </c>
      <c r="H42" s="50">
        <v>1</v>
      </c>
      <c r="I42" s="50">
        <f t="shared" si="10"/>
        <v>1</v>
      </c>
      <c r="J42" s="50">
        <v>1</v>
      </c>
      <c r="K42" s="81">
        <v>1</v>
      </c>
      <c r="L42" s="23">
        <f t="shared" si="0"/>
        <v>1</v>
      </c>
      <c r="M42" s="24">
        <f t="shared" si="1"/>
        <v>1</v>
      </c>
      <c r="N42" s="25">
        <f t="shared" si="2"/>
        <v>1</v>
      </c>
      <c r="O42" s="117">
        <v>2210709</v>
      </c>
      <c r="P42" s="50">
        <v>123500</v>
      </c>
      <c r="Q42" s="50">
        <v>123020</v>
      </c>
      <c r="R42" s="50">
        <v>0</v>
      </c>
      <c r="S42" s="28">
        <f t="shared" si="3"/>
        <v>0.99611336032388664</v>
      </c>
      <c r="T42" s="25" t="str">
        <f t="shared" si="4"/>
        <v xml:space="preserve"> -</v>
      </c>
    </row>
    <row r="43" spans="2:20" ht="90" x14ac:dyDescent="0.2">
      <c r="B43" s="146"/>
      <c r="C43" s="143"/>
      <c r="D43" s="152"/>
      <c r="E43" s="49">
        <v>42736</v>
      </c>
      <c r="F43" s="104">
        <v>43100</v>
      </c>
      <c r="G43" s="8" t="s">
        <v>56</v>
      </c>
      <c r="H43" s="50">
        <v>1</v>
      </c>
      <c r="I43" s="50">
        <f t="shared" si="10"/>
        <v>1</v>
      </c>
      <c r="J43" s="50">
        <v>1</v>
      </c>
      <c r="K43" s="81">
        <v>1</v>
      </c>
      <c r="L43" s="23">
        <f t="shared" si="0"/>
        <v>1</v>
      </c>
      <c r="M43" s="24">
        <f t="shared" si="1"/>
        <v>1</v>
      </c>
      <c r="N43" s="25">
        <f t="shared" si="2"/>
        <v>1</v>
      </c>
      <c r="O43" s="117">
        <v>2210709</v>
      </c>
      <c r="P43" s="50">
        <v>126750</v>
      </c>
      <c r="Q43" s="50">
        <v>126750</v>
      </c>
      <c r="R43" s="50">
        <v>0</v>
      </c>
      <c r="S43" s="28">
        <f t="shared" si="3"/>
        <v>1</v>
      </c>
      <c r="T43" s="25" t="str">
        <f t="shared" si="4"/>
        <v xml:space="preserve"> -</v>
      </c>
    </row>
    <row r="44" spans="2:20" ht="105" x14ac:dyDescent="0.2">
      <c r="B44" s="146"/>
      <c r="C44" s="143"/>
      <c r="D44" s="152"/>
      <c r="E44" s="49">
        <v>42736</v>
      </c>
      <c r="F44" s="104">
        <v>43100</v>
      </c>
      <c r="G44" s="8" t="s">
        <v>57</v>
      </c>
      <c r="H44" s="50">
        <v>1</v>
      </c>
      <c r="I44" s="50">
        <f t="shared" si="10"/>
        <v>1</v>
      </c>
      <c r="J44" s="50">
        <v>1</v>
      </c>
      <c r="K44" s="81">
        <v>1</v>
      </c>
      <c r="L44" s="23">
        <f t="shared" si="0"/>
        <v>1</v>
      </c>
      <c r="M44" s="24">
        <f t="shared" si="1"/>
        <v>1</v>
      </c>
      <c r="N44" s="25">
        <f t="shared" si="2"/>
        <v>1</v>
      </c>
      <c r="O44" s="117">
        <v>2210709</v>
      </c>
      <c r="P44" s="50">
        <v>15750</v>
      </c>
      <c r="Q44" s="50">
        <v>15750</v>
      </c>
      <c r="R44" s="50">
        <v>0</v>
      </c>
      <c r="S44" s="28">
        <f t="shared" si="3"/>
        <v>1</v>
      </c>
      <c r="T44" s="25" t="str">
        <f t="shared" si="4"/>
        <v xml:space="preserve"> -</v>
      </c>
    </row>
    <row r="45" spans="2:20" ht="30" customHeight="1" x14ac:dyDescent="0.2">
      <c r="B45" s="146"/>
      <c r="C45" s="143"/>
      <c r="D45" s="152"/>
      <c r="E45" s="49">
        <v>42736</v>
      </c>
      <c r="F45" s="104">
        <v>43100</v>
      </c>
      <c r="G45" s="11" t="s">
        <v>58</v>
      </c>
      <c r="H45" s="50">
        <v>4</v>
      </c>
      <c r="I45" s="50" t="e">
        <f>+J45+(#REF!-#REF!)</f>
        <v>#REF!</v>
      </c>
      <c r="J45" s="50">
        <v>1</v>
      </c>
      <c r="K45" s="81">
        <v>1</v>
      </c>
      <c r="L45" s="23">
        <f t="shared" si="0"/>
        <v>1</v>
      </c>
      <c r="M45" s="24">
        <f t="shared" si="1"/>
        <v>1</v>
      </c>
      <c r="N45" s="25">
        <f t="shared" si="2"/>
        <v>1</v>
      </c>
      <c r="O45" s="117">
        <v>2210709</v>
      </c>
      <c r="P45" s="50">
        <v>0</v>
      </c>
      <c r="Q45" s="50">
        <v>0</v>
      </c>
      <c r="R45" s="50">
        <v>0</v>
      </c>
      <c r="S45" s="28" t="str">
        <f t="shared" si="3"/>
        <v xml:space="preserve"> -</v>
      </c>
      <c r="T45" s="25" t="str">
        <f t="shared" si="4"/>
        <v xml:space="preserve"> -</v>
      </c>
    </row>
    <row r="46" spans="2:20" ht="45" x14ac:dyDescent="0.2">
      <c r="B46" s="146"/>
      <c r="C46" s="143"/>
      <c r="D46" s="152"/>
      <c r="E46" s="49">
        <v>42736</v>
      </c>
      <c r="F46" s="104">
        <v>43100</v>
      </c>
      <c r="G46" s="11" t="s">
        <v>59</v>
      </c>
      <c r="H46" s="50">
        <v>24000</v>
      </c>
      <c r="I46" s="50" t="e">
        <f>+J46+(#REF!-#REF!)</f>
        <v>#REF!</v>
      </c>
      <c r="J46" s="50">
        <v>6000</v>
      </c>
      <c r="K46" s="81">
        <v>6000</v>
      </c>
      <c r="L46" s="23">
        <f t="shared" si="0"/>
        <v>1</v>
      </c>
      <c r="M46" s="24">
        <f t="shared" si="1"/>
        <v>1</v>
      </c>
      <c r="N46" s="25">
        <f t="shared" si="2"/>
        <v>1</v>
      </c>
      <c r="O46" s="117" t="s">
        <v>181</v>
      </c>
      <c r="P46" s="50">
        <v>30000</v>
      </c>
      <c r="Q46" s="50">
        <v>30000</v>
      </c>
      <c r="R46" s="50">
        <v>0</v>
      </c>
      <c r="S46" s="28">
        <f t="shared" si="3"/>
        <v>1</v>
      </c>
      <c r="T46" s="25" t="str">
        <f t="shared" si="4"/>
        <v xml:space="preserve"> -</v>
      </c>
    </row>
    <row r="47" spans="2:20" ht="90" x14ac:dyDescent="0.2">
      <c r="B47" s="146"/>
      <c r="C47" s="143"/>
      <c r="D47" s="152"/>
      <c r="E47" s="49">
        <v>42736</v>
      </c>
      <c r="F47" s="104">
        <v>43100</v>
      </c>
      <c r="G47" s="11" t="s">
        <v>60</v>
      </c>
      <c r="H47" s="50">
        <v>400</v>
      </c>
      <c r="I47" s="50">
        <f>+J47</f>
        <v>400</v>
      </c>
      <c r="J47" s="50">
        <v>400</v>
      </c>
      <c r="K47" s="81">
        <v>139</v>
      </c>
      <c r="L47" s="23">
        <f t="shared" si="0"/>
        <v>0.34749999999999998</v>
      </c>
      <c r="M47" s="24">
        <f t="shared" si="1"/>
        <v>1</v>
      </c>
      <c r="N47" s="25">
        <f t="shared" si="2"/>
        <v>0.34749999999999998</v>
      </c>
      <c r="O47" s="117" t="s">
        <v>181</v>
      </c>
      <c r="P47" s="50">
        <v>0</v>
      </c>
      <c r="Q47" s="50">
        <v>0</v>
      </c>
      <c r="R47" s="50">
        <v>0</v>
      </c>
      <c r="S47" s="28" t="str">
        <f t="shared" si="3"/>
        <v xml:space="preserve"> -</v>
      </c>
      <c r="T47" s="25" t="str">
        <f t="shared" si="4"/>
        <v xml:space="preserve"> -</v>
      </c>
    </row>
    <row r="48" spans="2:20" ht="105" x14ac:dyDescent="0.2">
      <c r="B48" s="146"/>
      <c r="C48" s="143"/>
      <c r="D48" s="152"/>
      <c r="E48" s="49">
        <v>42736</v>
      </c>
      <c r="F48" s="104">
        <v>43100</v>
      </c>
      <c r="G48" s="11" t="s">
        <v>61</v>
      </c>
      <c r="H48" s="50">
        <v>11</v>
      </c>
      <c r="I48" s="50">
        <f t="shared" ref="I48:I50" si="11">+J48</f>
        <v>11</v>
      </c>
      <c r="J48" s="50">
        <v>11</v>
      </c>
      <c r="K48" s="81">
        <v>11</v>
      </c>
      <c r="L48" s="23">
        <f t="shared" si="0"/>
        <v>1</v>
      </c>
      <c r="M48" s="24">
        <f t="shared" si="1"/>
        <v>1</v>
      </c>
      <c r="N48" s="25">
        <f t="shared" si="2"/>
        <v>1</v>
      </c>
      <c r="O48" s="117">
        <v>2210709</v>
      </c>
      <c r="P48" s="50">
        <v>135000</v>
      </c>
      <c r="Q48" s="50">
        <v>135000</v>
      </c>
      <c r="R48" s="50">
        <v>0</v>
      </c>
      <c r="S48" s="28">
        <f t="shared" si="3"/>
        <v>1</v>
      </c>
      <c r="T48" s="25" t="str">
        <f t="shared" si="4"/>
        <v xml:space="preserve"> -</v>
      </c>
    </row>
    <row r="49" spans="2:20" ht="75.75" thickBot="1" x14ac:dyDescent="0.25">
      <c r="B49" s="146"/>
      <c r="C49" s="143"/>
      <c r="D49" s="153"/>
      <c r="E49" s="65">
        <v>42736</v>
      </c>
      <c r="F49" s="107">
        <v>43100</v>
      </c>
      <c r="G49" s="12" t="s">
        <v>62</v>
      </c>
      <c r="H49" s="66">
        <v>300</v>
      </c>
      <c r="I49" s="54">
        <f t="shared" si="11"/>
        <v>300</v>
      </c>
      <c r="J49" s="66">
        <v>300</v>
      </c>
      <c r="K49" s="85">
        <v>62</v>
      </c>
      <c r="L49" s="90">
        <f t="shared" si="0"/>
        <v>0.20666666666666667</v>
      </c>
      <c r="M49" s="91">
        <f t="shared" si="1"/>
        <v>1</v>
      </c>
      <c r="N49" s="68">
        <f t="shared" si="2"/>
        <v>0.20666666666666667</v>
      </c>
      <c r="O49" s="32" t="s">
        <v>181</v>
      </c>
      <c r="P49" s="66">
        <v>0</v>
      </c>
      <c r="Q49" s="66">
        <v>0</v>
      </c>
      <c r="R49" s="66">
        <v>0</v>
      </c>
      <c r="S49" s="67" t="str">
        <f t="shared" si="3"/>
        <v xml:space="preserve"> -</v>
      </c>
      <c r="T49" s="68" t="str">
        <f t="shared" si="4"/>
        <v xml:space="preserve"> -</v>
      </c>
    </row>
    <row r="50" spans="2:20" ht="60" x14ac:dyDescent="0.2">
      <c r="B50" s="146"/>
      <c r="C50" s="143"/>
      <c r="D50" s="148" t="s">
        <v>152</v>
      </c>
      <c r="E50" s="51">
        <v>42736</v>
      </c>
      <c r="F50" s="106">
        <v>43100</v>
      </c>
      <c r="G50" s="14" t="s">
        <v>63</v>
      </c>
      <c r="H50" s="52">
        <v>1</v>
      </c>
      <c r="I50" s="70">
        <f t="shared" si="11"/>
        <v>1</v>
      </c>
      <c r="J50" s="52">
        <v>1</v>
      </c>
      <c r="K50" s="80">
        <v>1</v>
      </c>
      <c r="L50" s="18">
        <f t="shared" si="0"/>
        <v>1</v>
      </c>
      <c r="M50" s="19">
        <f t="shared" si="1"/>
        <v>1</v>
      </c>
      <c r="N50" s="20">
        <f t="shared" si="2"/>
        <v>1</v>
      </c>
      <c r="O50" s="116" t="s">
        <v>181</v>
      </c>
      <c r="P50" s="52">
        <v>0</v>
      </c>
      <c r="Q50" s="52">
        <v>0</v>
      </c>
      <c r="R50" s="52">
        <v>0</v>
      </c>
      <c r="S50" s="21" t="str">
        <f t="shared" si="3"/>
        <v xml:space="preserve"> -</v>
      </c>
      <c r="T50" s="20" t="str">
        <f t="shared" si="4"/>
        <v xml:space="preserve"> -</v>
      </c>
    </row>
    <row r="51" spans="2:20" ht="45.75" thickBot="1" x14ac:dyDescent="0.25">
      <c r="B51" s="146"/>
      <c r="C51" s="143"/>
      <c r="D51" s="150"/>
      <c r="E51" s="53">
        <v>42736</v>
      </c>
      <c r="F51" s="105">
        <v>43100</v>
      </c>
      <c r="G51" s="15" t="s">
        <v>64</v>
      </c>
      <c r="H51" s="54">
        <v>4</v>
      </c>
      <c r="I51" s="54" t="e">
        <f>+J51+(#REF!-#REF!)</f>
        <v>#REF!</v>
      </c>
      <c r="J51" s="54">
        <v>1</v>
      </c>
      <c r="K51" s="82">
        <v>1</v>
      </c>
      <c r="L51" s="88">
        <f t="shared" si="0"/>
        <v>1</v>
      </c>
      <c r="M51" s="92">
        <f t="shared" si="1"/>
        <v>1</v>
      </c>
      <c r="N51" s="56">
        <f t="shared" si="2"/>
        <v>1</v>
      </c>
      <c r="O51" s="118">
        <v>0</v>
      </c>
      <c r="P51" s="54">
        <v>0</v>
      </c>
      <c r="Q51" s="54">
        <v>0</v>
      </c>
      <c r="R51" s="54">
        <v>0</v>
      </c>
      <c r="S51" s="55" t="str">
        <f t="shared" si="3"/>
        <v xml:space="preserve"> -</v>
      </c>
      <c r="T51" s="56" t="str">
        <f t="shared" si="4"/>
        <v xml:space="preserve"> -</v>
      </c>
    </row>
    <row r="52" spans="2:20" ht="60" x14ac:dyDescent="0.2">
      <c r="B52" s="146"/>
      <c r="C52" s="143"/>
      <c r="D52" s="151" t="s">
        <v>153</v>
      </c>
      <c r="E52" s="69">
        <v>42736</v>
      </c>
      <c r="F52" s="108">
        <v>43100</v>
      </c>
      <c r="G52" s="13" t="s">
        <v>65</v>
      </c>
      <c r="H52" s="70">
        <v>4</v>
      </c>
      <c r="I52" s="70" t="e">
        <f>+J52+(#REF!-#REF!)</f>
        <v>#REF!</v>
      </c>
      <c r="J52" s="70">
        <v>1</v>
      </c>
      <c r="K52" s="84">
        <v>3</v>
      </c>
      <c r="L52" s="89">
        <f t="shared" si="0"/>
        <v>3</v>
      </c>
      <c r="M52" s="94">
        <f t="shared" si="1"/>
        <v>1</v>
      </c>
      <c r="N52" s="72">
        <f t="shared" si="2"/>
        <v>1</v>
      </c>
      <c r="O52" s="119">
        <v>0</v>
      </c>
      <c r="P52" s="70">
        <v>0</v>
      </c>
      <c r="Q52" s="70">
        <v>0</v>
      </c>
      <c r="R52" s="70">
        <v>0</v>
      </c>
      <c r="S52" s="71" t="str">
        <f t="shared" si="3"/>
        <v xml:space="preserve"> -</v>
      </c>
      <c r="T52" s="72" t="str">
        <f t="shared" si="4"/>
        <v xml:space="preserve"> -</v>
      </c>
    </row>
    <row r="53" spans="2:20" ht="45.75" thickBot="1" x14ac:dyDescent="0.25">
      <c r="B53" s="146"/>
      <c r="C53" s="143"/>
      <c r="D53" s="153"/>
      <c r="E53" s="65">
        <v>42736</v>
      </c>
      <c r="F53" s="107">
        <v>43100</v>
      </c>
      <c r="G53" s="12" t="s">
        <v>66</v>
      </c>
      <c r="H53" s="66">
        <v>1</v>
      </c>
      <c r="I53" s="54">
        <f>+J53</f>
        <v>1</v>
      </c>
      <c r="J53" s="66">
        <v>1</v>
      </c>
      <c r="K53" s="140">
        <v>0.2</v>
      </c>
      <c r="L53" s="90">
        <f t="shared" si="0"/>
        <v>0.2</v>
      </c>
      <c r="M53" s="91">
        <f t="shared" si="1"/>
        <v>1</v>
      </c>
      <c r="N53" s="68">
        <f t="shared" si="2"/>
        <v>0.2</v>
      </c>
      <c r="O53" s="32" t="s">
        <v>181</v>
      </c>
      <c r="P53" s="66">
        <v>0</v>
      </c>
      <c r="Q53" s="66">
        <v>0</v>
      </c>
      <c r="R53" s="66">
        <v>0</v>
      </c>
      <c r="S53" s="67" t="str">
        <f t="shared" si="3"/>
        <v xml:space="preserve"> -</v>
      </c>
      <c r="T53" s="68" t="str">
        <f t="shared" si="4"/>
        <v xml:space="preserve"> -</v>
      </c>
    </row>
    <row r="54" spans="2:20" ht="60" x14ac:dyDescent="0.2">
      <c r="B54" s="146"/>
      <c r="C54" s="143"/>
      <c r="D54" s="148" t="s">
        <v>154</v>
      </c>
      <c r="E54" s="51">
        <v>42736</v>
      </c>
      <c r="F54" s="106">
        <v>43100</v>
      </c>
      <c r="G54" s="14" t="s">
        <v>67</v>
      </c>
      <c r="H54" s="52">
        <v>4</v>
      </c>
      <c r="I54" s="70" t="e">
        <f>+J54+(#REF!-#REF!)</f>
        <v>#REF!</v>
      </c>
      <c r="J54" s="52">
        <v>1</v>
      </c>
      <c r="K54" s="80">
        <v>1</v>
      </c>
      <c r="L54" s="18">
        <f t="shared" si="0"/>
        <v>1</v>
      </c>
      <c r="M54" s="19">
        <f t="shared" si="1"/>
        <v>1</v>
      </c>
      <c r="N54" s="20">
        <f t="shared" si="2"/>
        <v>1</v>
      </c>
      <c r="O54" s="116">
        <v>2210262</v>
      </c>
      <c r="P54" s="52">
        <v>59539</v>
      </c>
      <c r="Q54" s="52">
        <v>53385</v>
      </c>
      <c r="R54" s="52">
        <v>0</v>
      </c>
      <c r="S54" s="21">
        <f t="shared" si="3"/>
        <v>0.89663917768185564</v>
      </c>
      <c r="T54" s="20" t="str">
        <f t="shared" si="4"/>
        <v xml:space="preserve"> -</v>
      </c>
    </row>
    <row r="55" spans="2:20" ht="90" x14ac:dyDescent="0.2">
      <c r="B55" s="146"/>
      <c r="C55" s="143"/>
      <c r="D55" s="149"/>
      <c r="E55" s="49">
        <v>42736</v>
      </c>
      <c r="F55" s="104">
        <v>43100</v>
      </c>
      <c r="G55" s="11" t="s">
        <v>68</v>
      </c>
      <c r="H55" s="50">
        <v>1</v>
      </c>
      <c r="I55" s="50">
        <f>+J55</f>
        <v>1</v>
      </c>
      <c r="J55" s="50">
        <v>1</v>
      </c>
      <c r="K55" s="81">
        <v>1</v>
      </c>
      <c r="L55" s="23">
        <f t="shared" si="0"/>
        <v>1</v>
      </c>
      <c r="M55" s="24">
        <f t="shared" si="1"/>
        <v>1</v>
      </c>
      <c r="N55" s="25">
        <f t="shared" si="2"/>
        <v>1</v>
      </c>
      <c r="O55" s="117">
        <v>2210262</v>
      </c>
      <c r="P55" s="50">
        <v>0</v>
      </c>
      <c r="Q55" s="50">
        <v>0</v>
      </c>
      <c r="R55" s="50">
        <v>0</v>
      </c>
      <c r="S55" s="28" t="str">
        <f t="shared" si="3"/>
        <v xml:space="preserve"> -</v>
      </c>
      <c r="T55" s="25" t="str">
        <f t="shared" si="4"/>
        <v xml:space="preserve"> -</v>
      </c>
    </row>
    <row r="56" spans="2:20" ht="90.75" thickBot="1" x14ac:dyDescent="0.25">
      <c r="B56" s="146"/>
      <c r="C56" s="143"/>
      <c r="D56" s="150"/>
      <c r="E56" s="53">
        <v>42736</v>
      </c>
      <c r="F56" s="105">
        <v>43100</v>
      </c>
      <c r="G56" s="15" t="s">
        <v>69</v>
      </c>
      <c r="H56" s="54">
        <v>1</v>
      </c>
      <c r="I56" s="54">
        <f>+J56</f>
        <v>1</v>
      </c>
      <c r="J56" s="54">
        <v>1</v>
      </c>
      <c r="K56" s="82">
        <v>1</v>
      </c>
      <c r="L56" s="88">
        <f t="shared" si="0"/>
        <v>1</v>
      </c>
      <c r="M56" s="92">
        <f t="shared" si="1"/>
        <v>1</v>
      </c>
      <c r="N56" s="56">
        <f t="shared" si="2"/>
        <v>1</v>
      </c>
      <c r="O56" s="118">
        <v>2210262</v>
      </c>
      <c r="P56" s="54">
        <v>0</v>
      </c>
      <c r="Q56" s="54">
        <v>0</v>
      </c>
      <c r="R56" s="54">
        <v>0</v>
      </c>
      <c r="S56" s="55" t="str">
        <f t="shared" si="3"/>
        <v xml:space="preserve"> -</v>
      </c>
      <c r="T56" s="56" t="str">
        <f t="shared" si="4"/>
        <v xml:space="preserve"> -</v>
      </c>
    </row>
    <row r="57" spans="2:20" ht="60" x14ac:dyDescent="0.2">
      <c r="B57" s="146"/>
      <c r="C57" s="143"/>
      <c r="D57" s="151" t="s">
        <v>155</v>
      </c>
      <c r="E57" s="69">
        <v>42736</v>
      </c>
      <c r="F57" s="108">
        <v>43100</v>
      </c>
      <c r="G57" s="13" t="s">
        <v>70</v>
      </c>
      <c r="H57" s="70">
        <v>7</v>
      </c>
      <c r="I57" s="70" t="e">
        <f>+J57+(#REF!-#REF!)</f>
        <v>#REF!</v>
      </c>
      <c r="J57" s="70">
        <v>2</v>
      </c>
      <c r="K57" s="84">
        <v>2</v>
      </c>
      <c r="L57" s="89">
        <f t="shared" si="0"/>
        <v>1</v>
      </c>
      <c r="M57" s="94">
        <f t="shared" si="1"/>
        <v>1</v>
      </c>
      <c r="N57" s="72">
        <f t="shared" si="2"/>
        <v>1</v>
      </c>
      <c r="O57" s="119">
        <v>2210263</v>
      </c>
      <c r="P57" s="70">
        <v>0</v>
      </c>
      <c r="Q57" s="70">
        <v>0</v>
      </c>
      <c r="R57" s="70">
        <v>0</v>
      </c>
      <c r="S57" s="71" t="str">
        <f t="shared" si="3"/>
        <v xml:space="preserve"> -</v>
      </c>
      <c r="T57" s="72" t="str">
        <f t="shared" si="4"/>
        <v xml:space="preserve"> -</v>
      </c>
    </row>
    <row r="58" spans="2:20" ht="30" x14ac:dyDescent="0.2">
      <c r="B58" s="146"/>
      <c r="C58" s="143"/>
      <c r="D58" s="152"/>
      <c r="E58" s="49">
        <v>42736</v>
      </c>
      <c r="F58" s="104">
        <v>43100</v>
      </c>
      <c r="G58" s="11" t="s">
        <v>71</v>
      </c>
      <c r="H58" s="50">
        <v>1</v>
      </c>
      <c r="I58" s="50" t="e">
        <f>+J58+(#REF!-#REF!)</f>
        <v>#REF!</v>
      </c>
      <c r="J58" s="50">
        <v>1</v>
      </c>
      <c r="K58" s="81">
        <v>0</v>
      </c>
      <c r="L58" s="23">
        <f t="shared" si="0"/>
        <v>0</v>
      </c>
      <c r="M58" s="24">
        <f t="shared" si="1"/>
        <v>1</v>
      </c>
      <c r="N58" s="25">
        <f t="shared" si="2"/>
        <v>0</v>
      </c>
      <c r="O58" s="117">
        <v>2210263</v>
      </c>
      <c r="P58" s="50">
        <v>0</v>
      </c>
      <c r="Q58" s="50">
        <v>0</v>
      </c>
      <c r="R58" s="50">
        <v>0</v>
      </c>
      <c r="S58" s="28" t="str">
        <f t="shared" si="3"/>
        <v xml:space="preserve"> -</v>
      </c>
      <c r="T58" s="25" t="str">
        <f t="shared" si="4"/>
        <v xml:space="preserve"> -</v>
      </c>
    </row>
    <row r="59" spans="2:20" ht="45" x14ac:dyDescent="0.2">
      <c r="B59" s="146"/>
      <c r="C59" s="143"/>
      <c r="D59" s="152"/>
      <c r="E59" s="49">
        <v>42736</v>
      </c>
      <c r="F59" s="104">
        <v>43100</v>
      </c>
      <c r="G59" s="11" t="s">
        <v>72</v>
      </c>
      <c r="H59" s="50">
        <v>1</v>
      </c>
      <c r="I59" s="50">
        <f>+J59</f>
        <v>1</v>
      </c>
      <c r="J59" s="50">
        <v>1</v>
      </c>
      <c r="K59" s="81">
        <v>1</v>
      </c>
      <c r="L59" s="23">
        <f t="shared" si="0"/>
        <v>1</v>
      </c>
      <c r="M59" s="24">
        <f t="shared" si="1"/>
        <v>1</v>
      </c>
      <c r="N59" s="25">
        <f t="shared" si="2"/>
        <v>1</v>
      </c>
      <c r="O59" s="117" t="s">
        <v>181</v>
      </c>
      <c r="P59" s="50">
        <v>0</v>
      </c>
      <c r="Q59" s="50">
        <v>0</v>
      </c>
      <c r="R59" s="50">
        <v>0</v>
      </c>
      <c r="S59" s="28" t="str">
        <f t="shared" si="3"/>
        <v xml:space="preserve"> -</v>
      </c>
      <c r="T59" s="25" t="str">
        <f t="shared" si="4"/>
        <v xml:space="preserve"> -</v>
      </c>
    </row>
    <row r="60" spans="2:20" ht="45.75" thickBot="1" x14ac:dyDescent="0.25">
      <c r="B60" s="146"/>
      <c r="C60" s="143"/>
      <c r="D60" s="153"/>
      <c r="E60" s="65">
        <v>42736</v>
      </c>
      <c r="F60" s="107">
        <v>43100</v>
      </c>
      <c r="G60" s="12" t="s">
        <v>73</v>
      </c>
      <c r="H60" s="66">
        <v>1</v>
      </c>
      <c r="I60" s="54" t="e">
        <f>+J60+(#REF!-#REF!)</f>
        <v>#REF!</v>
      </c>
      <c r="J60" s="66">
        <v>1</v>
      </c>
      <c r="K60" s="85">
        <v>0</v>
      </c>
      <c r="L60" s="90">
        <f t="shared" si="0"/>
        <v>0</v>
      </c>
      <c r="M60" s="91">
        <f t="shared" si="1"/>
        <v>1</v>
      </c>
      <c r="N60" s="68">
        <f t="shared" si="2"/>
        <v>0</v>
      </c>
      <c r="O60" s="32" t="s">
        <v>181</v>
      </c>
      <c r="P60" s="66">
        <v>0</v>
      </c>
      <c r="Q60" s="66">
        <v>0</v>
      </c>
      <c r="R60" s="66">
        <v>0</v>
      </c>
      <c r="S60" s="67" t="str">
        <f t="shared" si="3"/>
        <v xml:space="preserve"> -</v>
      </c>
      <c r="T60" s="68" t="str">
        <f t="shared" si="4"/>
        <v xml:space="preserve"> -</v>
      </c>
    </row>
    <row r="61" spans="2:20" ht="75.75" thickBot="1" x14ac:dyDescent="0.25">
      <c r="B61" s="146"/>
      <c r="C61" s="143"/>
      <c r="D61" s="77" t="s">
        <v>156</v>
      </c>
      <c r="E61" s="57">
        <v>42736</v>
      </c>
      <c r="F61" s="110">
        <v>43100</v>
      </c>
      <c r="G61" s="58" t="s">
        <v>74</v>
      </c>
      <c r="H61" s="59">
        <v>6</v>
      </c>
      <c r="I61" s="70" t="e">
        <f>+J61+(#REF!-#REF!)</f>
        <v>#REF!</v>
      </c>
      <c r="J61" s="59">
        <v>2</v>
      </c>
      <c r="K61" s="78">
        <v>1</v>
      </c>
      <c r="L61" s="86">
        <f t="shared" si="0"/>
        <v>0.5</v>
      </c>
      <c r="M61" s="93">
        <f t="shared" si="1"/>
        <v>1</v>
      </c>
      <c r="N61" s="61">
        <f t="shared" si="2"/>
        <v>0.5</v>
      </c>
      <c r="O61" s="114">
        <v>0</v>
      </c>
      <c r="P61" s="59">
        <v>0</v>
      </c>
      <c r="Q61" s="59">
        <v>0</v>
      </c>
      <c r="R61" s="59">
        <v>0</v>
      </c>
      <c r="S61" s="60" t="str">
        <f t="shared" si="3"/>
        <v xml:space="preserve"> -</v>
      </c>
      <c r="T61" s="61" t="str">
        <f t="shared" si="4"/>
        <v xml:space="preserve"> -</v>
      </c>
    </row>
    <row r="62" spans="2:20" ht="30" x14ac:dyDescent="0.2">
      <c r="B62" s="146"/>
      <c r="C62" s="143"/>
      <c r="D62" s="151" t="s">
        <v>157</v>
      </c>
      <c r="E62" s="69">
        <v>42736</v>
      </c>
      <c r="F62" s="108">
        <v>43100</v>
      </c>
      <c r="G62" s="111" t="s">
        <v>75</v>
      </c>
      <c r="H62" s="70">
        <v>2</v>
      </c>
      <c r="I62" s="50">
        <f>+J62</f>
        <v>2</v>
      </c>
      <c r="J62" s="70">
        <v>2</v>
      </c>
      <c r="K62" s="84">
        <v>2</v>
      </c>
      <c r="L62" s="89">
        <f t="shared" si="0"/>
        <v>1</v>
      </c>
      <c r="M62" s="94">
        <f t="shared" si="1"/>
        <v>1</v>
      </c>
      <c r="N62" s="72">
        <f t="shared" si="2"/>
        <v>1</v>
      </c>
      <c r="O62" s="119">
        <v>2210813</v>
      </c>
      <c r="P62" s="70">
        <v>99730</v>
      </c>
      <c r="Q62" s="70">
        <v>58927</v>
      </c>
      <c r="R62" s="70">
        <v>0</v>
      </c>
      <c r="S62" s="71">
        <f t="shared" si="3"/>
        <v>0.59086533640830241</v>
      </c>
      <c r="T62" s="72" t="str">
        <f t="shared" si="4"/>
        <v xml:space="preserve"> -</v>
      </c>
    </row>
    <row r="63" spans="2:20" ht="75.75" thickBot="1" x14ac:dyDescent="0.25">
      <c r="B63" s="146"/>
      <c r="C63" s="144"/>
      <c r="D63" s="154"/>
      <c r="E63" s="53">
        <v>42736</v>
      </c>
      <c r="F63" s="105">
        <v>43100</v>
      </c>
      <c r="G63" s="16" t="s">
        <v>76</v>
      </c>
      <c r="H63" s="54">
        <v>1</v>
      </c>
      <c r="I63" s="54">
        <f>+J63</f>
        <v>1</v>
      </c>
      <c r="J63" s="54">
        <v>1</v>
      </c>
      <c r="K63" s="141">
        <v>0.9</v>
      </c>
      <c r="L63" s="88">
        <f t="shared" si="0"/>
        <v>0.9</v>
      </c>
      <c r="M63" s="92">
        <f t="shared" si="1"/>
        <v>1</v>
      </c>
      <c r="N63" s="56">
        <f t="shared" si="2"/>
        <v>0.9</v>
      </c>
      <c r="O63" s="118">
        <v>2210813</v>
      </c>
      <c r="P63" s="54">
        <v>0</v>
      </c>
      <c r="Q63" s="54">
        <v>0</v>
      </c>
      <c r="R63" s="54">
        <v>0</v>
      </c>
      <c r="S63" s="55" t="str">
        <f t="shared" si="3"/>
        <v xml:space="preserve"> -</v>
      </c>
      <c r="T63" s="56" t="str">
        <f t="shared" si="4"/>
        <v xml:space="preserve"> -</v>
      </c>
    </row>
    <row r="64" spans="2:20" ht="12.95" customHeight="1" thickBot="1" x14ac:dyDescent="0.25">
      <c r="B64" s="146"/>
      <c r="C64" s="37"/>
      <c r="D64" s="9"/>
      <c r="E64" s="38"/>
      <c r="F64" s="38"/>
      <c r="G64" s="34"/>
      <c r="H64" s="35"/>
      <c r="I64" s="102"/>
      <c r="J64" s="35"/>
      <c r="K64" s="35"/>
      <c r="L64" s="39"/>
      <c r="M64" s="34"/>
      <c r="N64" s="34"/>
      <c r="O64" s="37"/>
      <c r="P64" s="35"/>
      <c r="Q64" s="35"/>
      <c r="R64" s="35"/>
      <c r="S64" s="36"/>
      <c r="T64" s="40"/>
    </row>
    <row r="65" spans="2:20" ht="75" x14ac:dyDescent="0.2">
      <c r="B65" s="146"/>
      <c r="C65" s="142" t="s">
        <v>173</v>
      </c>
      <c r="D65" s="155" t="s">
        <v>158</v>
      </c>
      <c r="E65" s="51">
        <v>42736</v>
      </c>
      <c r="F65" s="106">
        <v>43100</v>
      </c>
      <c r="G65" s="14" t="s">
        <v>77</v>
      </c>
      <c r="H65" s="52">
        <v>1500</v>
      </c>
      <c r="I65" s="70" t="e">
        <f>+J65+(#REF!-#REF!)</f>
        <v>#REF!</v>
      </c>
      <c r="J65" s="52">
        <v>400</v>
      </c>
      <c r="K65" s="80">
        <v>2000</v>
      </c>
      <c r="L65" s="18">
        <f t="shared" si="0"/>
        <v>5</v>
      </c>
      <c r="M65" s="19">
        <f t="shared" si="1"/>
        <v>1</v>
      </c>
      <c r="N65" s="20">
        <f t="shared" si="2"/>
        <v>1</v>
      </c>
      <c r="O65" s="116">
        <v>2210707</v>
      </c>
      <c r="P65" s="52">
        <v>195306</v>
      </c>
      <c r="Q65" s="52">
        <v>169306</v>
      </c>
      <c r="R65" s="52">
        <v>0</v>
      </c>
      <c r="S65" s="21">
        <f t="shared" si="3"/>
        <v>0.86687556961895695</v>
      </c>
      <c r="T65" s="20" t="str">
        <f t="shared" si="4"/>
        <v xml:space="preserve"> -</v>
      </c>
    </row>
    <row r="66" spans="2:20" ht="45" x14ac:dyDescent="0.2">
      <c r="B66" s="146"/>
      <c r="C66" s="143"/>
      <c r="D66" s="152"/>
      <c r="E66" s="49">
        <v>42736</v>
      </c>
      <c r="F66" s="104">
        <v>43100</v>
      </c>
      <c r="G66" s="11" t="s">
        <v>78</v>
      </c>
      <c r="H66" s="28">
        <v>0.3</v>
      </c>
      <c r="I66" s="28">
        <f>+J66</f>
        <v>0.3</v>
      </c>
      <c r="J66" s="28">
        <v>0.3</v>
      </c>
      <c r="K66" s="83">
        <v>1</v>
      </c>
      <c r="L66" s="23">
        <f t="shared" si="0"/>
        <v>3.3333333333333335</v>
      </c>
      <c r="M66" s="24">
        <f t="shared" si="1"/>
        <v>1</v>
      </c>
      <c r="N66" s="25">
        <f t="shared" si="2"/>
        <v>1</v>
      </c>
      <c r="O66" s="117" t="s">
        <v>183</v>
      </c>
      <c r="P66" s="50">
        <v>111250</v>
      </c>
      <c r="Q66" s="50">
        <v>111250</v>
      </c>
      <c r="R66" s="50">
        <v>0</v>
      </c>
      <c r="S66" s="28">
        <f t="shared" si="3"/>
        <v>1</v>
      </c>
      <c r="T66" s="25" t="str">
        <f t="shared" si="4"/>
        <v xml:space="preserve"> -</v>
      </c>
    </row>
    <row r="67" spans="2:20" ht="75" x14ac:dyDescent="0.2">
      <c r="B67" s="146"/>
      <c r="C67" s="143"/>
      <c r="D67" s="152"/>
      <c r="E67" s="49">
        <v>42736</v>
      </c>
      <c r="F67" s="104">
        <v>43100</v>
      </c>
      <c r="G67" s="11" t="s">
        <v>79</v>
      </c>
      <c r="H67" s="28">
        <v>1</v>
      </c>
      <c r="I67" s="28">
        <f>+J67</f>
        <v>1</v>
      </c>
      <c r="J67" s="28">
        <v>1</v>
      </c>
      <c r="K67" s="83">
        <v>1</v>
      </c>
      <c r="L67" s="23">
        <f t="shared" si="0"/>
        <v>1</v>
      </c>
      <c r="M67" s="24">
        <f t="shared" si="1"/>
        <v>1</v>
      </c>
      <c r="N67" s="25">
        <f t="shared" si="2"/>
        <v>1</v>
      </c>
      <c r="O67" s="117">
        <v>2210707</v>
      </c>
      <c r="P67" s="50">
        <v>215797</v>
      </c>
      <c r="Q67" s="50">
        <v>122000</v>
      </c>
      <c r="R67" s="50">
        <v>0</v>
      </c>
      <c r="S67" s="28">
        <f t="shared" si="3"/>
        <v>0.56534613548844515</v>
      </c>
      <c r="T67" s="25" t="str">
        <f t="shared" si="4"/>
        <v xml:space="preserve"> -</v>
      </c>
    </row>
    <row r="68" spans="2:20" ht="45" x14ac:dyDescent="0.2">
      <c r="B68" s="146"/>
      <c r="C68" s="143"/>
      <c r="D68" s="152"/>
      <c r="E68" s="49">
        <v>42736</v>
      </c>
      <c r="F68" s="104">
        <v>43100</v>
      </c>
      <c r="G68" s="11" t="s">
        <v>80</v>
      </c>
      <c r="H68" s="50">
        <v>4</v>
      </c>
      <c r="I68" s="50" t="e">
        <f>+J68+(#REF!-#REF!)</f>
        <v>#REF!</v>
      </c>
      <c r="J68" s="50">
        <v>1</v>
      </c>
      <c r="K68" s="81">
        <v>1</v>
      </c>
      <c r="L68" s="23">
        <f t="shared" si="0"/>
        <v>1</v>
      </c>
      <c r="M68" s="24">
        <f t="shared" si="1"/>
        <v>1</v>
      </c>
      <c r="N68" s="25">
        <f t="shared" si="2"/>
        <v>1</v>
      </c>
      <c r="O68" s="117">
        <v>2210707</v>
      </c>
      <c r="P68" s="50">
        <v>266753</v>
      </c>
      <c r="Q68" s="50">
        <v>266753</v>
      </c>
      <c r="R68" s="50">
        <v>0</v>
      </c>
      <c r="S68" s="28">
        <f t="shared" si="3"/>
        <v>1</v>
      </c>
      <c r="T68" s="25" t="str">
        <f t="shared" si="4"/>
        <v xml:space="preserve"> -</v>
      </c>
    </row>
    <row r="69" spans="2:20" ht="60" x14ac:dyDescent="0.2">
      <c r="B69" s="146"/>
      <c r="C69" s="143"/>
      <c r="D69" s="152"/>
      <c r="E69" s="49">
        <v>42736</v>
      </c>
      <c r="F69" s="104">
        <v>43100</v>
      </c>
      <c r="G69" s="11" t="s">
        <v>81</v>
      </c>
      <c r="H69" s="50">
        <v>8</v>
      </c>
      <c r="I69" s="50" t="e">
        <f>+J69+(#REF!-#REF!)</f>
        <v>#REF!</v>
      </c>
      <c r="J69" s="50">
        <v>2</v>
      </c>
      <c r="K69" s="81">
        <v>3</v>
      </c>
      <c r="L69" s="23">
        <f t="shared" si="0"/>
        <v>1.5</v>
      </c>
      <c r="M69" s="24">
        <f t="shared" si="1"/>
        <v>1</v>
      </c>
      <c r="N69" s="25">
        <f t="shared" si="2"/>
        <v>1</v>
      </c>
      <c r="O69" s="117">
        <v>2210707</v>
      </c>
      <c r="P69" s="50">
        <v>3000</v>
      </c>
      <c r="Q69" s="50">
        <v>2995</v>
      </c>
      <c r="R69" s="50">
        <v>0</v>
      </c>
      <c r="S69" s="28">
        <f t="shared" si="3"/>
        <v>0.99833333333333329</v>
      </c>
      <c r="T69" s="25" t="str">
        <f t="shared" si="4"/>
        <v xml:space="preserve"> -</v>
      </c>
    </row>
    <row r="70" spans="2:20" ht="60" x14ac:dyDescent="0.2">
      <c r="B70" s="146"/>
      <c r="C70" s="143"/>
      <c r="D70" s="152"/>
      <c r="E70" s="49">
        <v>42736</v>
      </c>
      <c r="F70" s="104">
        <v>43100</v>
      </c>
      <c r="G70" s="11" t="s">
        <v>82</v>
      </c>
      <c r="H70" s="50">
        <v>4</v>
      </c>
      <c r="I70" s="50" t="e">
        <f>+J70+(#REF!-#REF!)</f>
        <v>#REF!</v>
      </c>
      <c r="J70" s="50">
        <v>1</v>
      </c>
      <c r="K70" s="81">
        <v>1</v>
      </c>
      <c r="L70" s="23">
        <f t="shared" si="0"/>
        <v>1</v>
      </c>
      <c r="M70" s="24">
        <f t="shared" si="1"/>
        <v>1</v>
      </c>
      <c r="N70" s="25">
        <f t="shared" si="2"/>
        <v>1</v>
      </c>
      <c r="O70" s="117" t="s">
        <v>183</v>
      </c>
      <c r="P70" s="50">
        <v>1224442</v>
      </c>
      <c r="Q70" s="50">
        <v>1031128</v>
      </c>
      <c r="R70" s="50">
        <v>0</v>
      </c>
      <c r="S70" s="28">
        <f t="shared" si="3"/>
        <v>0.84212073744611826</v>
      </c>
      <c r="T70" s="25" t="str">
        <f t="shared" si="4"/>
        <v xml:space="preserve"> -</v>
      </c>
    </row>
    <row r="71" spans="2:20" ht="90" x14ac:dyDescent="0.2">
      <c r="B71" s="146"/>
      <c r="C71" s="143"/>
      <c r="D71" s="152"/>
      <c r="E71" s="49">
        <v>42736</v>
      </c>
      <c r="F71" s="104">
        <v>43100</v>
      </c>
      <c r="G71" s="11" t="s">
        <v>83</v>
      </c>
      <c r="H71" s="28">
        <v>1</v>
      </c>
      <c r="I71" s="28">
        <f>+J71</f>
        <v>1</v>
      </c>
      <c r="J71" s="28">
        <v>1</v>
      </c>
      <c r="K71" s="83">
        <v>1</v>
      </c>
      <c r="L71" s="23">
        <f t="shared" si="0"/>
        <v>1</v>
      </c>
      <c r="M71" s="24">
        <f t="shared" si="1"/>
        <v>1</v>
      </c>
      <c r="N71" s="25">
        <f t="shared" si="2"/>
        <v>1</v>
      </c>
      <c r="O71" s="117" t="s">
        <v>183</v>
      </c>
      <c r="P71" s="50">
        <v>85900</v>
      </c>
      <c r="Q71" s="50">
        <v>85900</v>
      </c>
      <c r="R71" s="50">
        <v>0</v>
      </c>
      <c r="S71" s="28">
        <f t="shared" si="3"/>
        <v>1</v>
      </c>
      <c r="T71" s="25" t="str">
        <f t="shared" si="4"/>
        <v xml:space="preserve"> -</v>
      </c>
    </row>
    <row r="72" spans="2:20" ht="60" x14ac:dyDescent="0.2">
      <c r="B72" s="146"/>
      <c r="C72" s="143"/>
      <c r="D72" s="152"/>
      <c r="E72" s="49">
        <v>42736</v>
      </c>
      <c r="F72" s="104">
        <v>43100</v>
      </c>
      <c r="G72" s="11" t="s">
        <v>84</v>
      </c>
      <c r="H72" s="50">
        <v>1</v>
      </c>
      <c r="I72" s="50">
        <f>+J72</f>
        <v>1</v>
      </c>
      <c r="J72" s="50">
        <v>1</v>
      </c>
      <c r="K72" s="81">
        <v>0</v>
      </c>
      <c r="L72" s="23">
        <f t="shared" si="0"/>
        <v>0</v>
      </c>
      <c r="M72" s="24">
        <f t="shared" si="1"/>
        <v>1</v>
      </c>
      <c r="N72" s="25">
        <f t="shared" si="2"/>
        <v>0</v>
      </c>
      <c r="O72" s="117">
        <v>2210707</v>
      </c>
      <c r="P72" s="50">
        <v>176040</v>
      </c>
      <c r="Q72" s="50">
        <v>0</v>
      </c>
      <c r="R72" s="50">
        <v>0</v>
      </c>
      <c r="S72" s="28">
        <f t="shared" si="3"/>
        <v>0</v>
      </c>
      <c r="T72" s="25" t="str">
        <f t="shared" si="4"/>
        <v xml:space="preserve"> -</v>
      </c>
    </row>
    <row r="73" spans="2:20" ht="45" x14ac:dyDescent="0.2">
      <c r="B73" s="146"/>
      <c r="C73" s="143"/>
      <c r="D73" s="152"/>
      <c r="E73" s="49">
        <v>42736</v>
      </c>
      <c r="F73" s="104">
        <v>43100</v>
      </c>
      <c r="G73" s="11" t="s">
        <v>85</v>
      </c>
      <c r="H73" s="50">
        <v>1</v>
      </c>
      <c r="I73" s="50" t="e">
        <f>+J73+(#REF!-#REF!)</f>
        <v>#REF!</v>
      </c>
      <c r="J73" s="50">
        <v>1</v>
      </c>
      <c r="K73" s="138">
        <v>0.2</v>
      </c>
      <c r="L73" s="23">
        <f t="shared" si="0"/>
        <v>0.2</v>
      </c>
      <c r="M73" s="24">
        <f t="shared" si="1"/>
        <v>1</v>
      </c>
      <c r="N73" s="25">
        <f t="shared" si="2"/>
        <v>0.2</v>
      </c>
      <c r="O73" s="117">
        <v>2210707</v>
      </c>
      <c r="P73" s="50">
        <v>10000</v>
      </c>
      <c r="Q73" s="50">
        <v>4000</v>
      </c>
      <c r="R73" s="50">
        <v>0</v>
      </c>
      <c r="S73" s="28">
        <f t="shared" si="3"/>
        <v>0.4</v>
      </c>
      <c r="T73" s="25" t="str">
        <f t="shared" si="4"/>
        <v xml:space="preserve"> -</v>
      </c>
    </row>
    <row r="74" spans="2:20" ht="60.75" thickBot="1" x14ac:dyDescent="0.25">
      <c r="B74" s="146"/>
      <c r="C74" s="143"/>
      <c r="D74" s="153"/>
      <c r="E74" s="65">
        <v>42736</v>
      </c>
      <c r="F74" s="107">
        <v>43100</v>
      </c>
      <c r="G74" s="12" t="s">
        <v>86</v>
      </c>
      <c r="H74" s="66">
        <v>1</v>
      </c>
      <c r="I74" s="54">
        <f>+J74</f>
        <v>1</v>
      </c>
      <c r="J74" s="66">
        <v>1</v>
      </c>
      <c r="K74" s="85">
        <v>1</v>
      </c>
      <c r="L74" s="90">
        <f t="shared" si="0"/>
        <v>1</v>
      </c>
      <c r="M74" s="91">
        <f t="shared" si="1"/>
        <v>1</v>
      </c>
      <c r="N74" s="68">
        <f t="shared" si="2"/>
        <v>1</v>
      </c>
      <c r="O74" s="32">
        <v>2210869</v>
      </c>
      <c r="P74" s="66">
        <v>30000</v>
      </c>
      <c r="Q74" s="66">
        <v>30000</v>
      </c>
      <c r="R74" s="66">
        <v>0</v>
      </c>
      <c r="S74" s="67">
        <f t="shared" si="3"/>
        <v>1</v>
      </c>
      <c r="T74" s="68" t="str">
        <f t="shared" si="4"/>
        <v xml:space="preserve"> -</v>
      </c>
    </row>
    <row r="75" spans="2:20" ht="45" x14ac:dyDescent="0.2">
      <c r="B75" s="146"/>
      <c r="C75" s="143"/>
      <c r="D75" s="148" t="s">
        <v>159</v>
      </c>
      <c r="E75" s="51">
        <v>42736</v>
      </c>
      <c r="F75" s="106">
        <v>43100</v>
      </c>
      <c r="G75" s="14" t="s">
        <v>87</v>
      </c>
      <c r="H75" s="52">
        <v>8</v>
      </c>
      <c r="I75" s="70" t="e">
        <f>+J75+(#REF!-#REF!)</f>
        <v>#REF!</v>
      </c>
      <c r="J75" s="52">
        <v>2</v>
      </c>
      <c r="K75" s="80">
        <v>3</v>
      </c>
      <c r="L75" s="18">
        <f t="shared" si="0"/>
        <v>1.5</v>
      </c>
      <c r="M75" s="19">
        <f t="shared" si="1"/>
        <v>1</v>
      </c>
      <c r="N75" s="20">
        <f t="shared" si="2"/>
        <v>1</v>
      </c>
      <c r="O75" s="116">
        <v>2210255</v>
      </c>
      <c r="P75" s="52">
        <v>10000</v>
      </c>
      <c r="Q75" s="52">
        <v>7334</v>
      </c>
      <c r="R75" s="52">
        <v>0</v>
      </c>
      <c r="S75" s="21">
        <f t="shared" si="3"/>
        <v>0.73340000000000005</v>
      </c>
      <c r="T75" s="20" t="str">
        <f t="shared" si="4"/>
        <v xml:space="preserve"> -</v>
      </c>
    </row>
    <row r="76" spans="2:20" ht="90" x14ac:dyDescent="0.2">
      <c r="B76" s="146"/>
      <c r="C76" s="143"/>
      <c r="D76" s="149"/>
      <c r="E76" s="49">
        <v>42736</v>
      </c>
      <c r="F76" s="104">
        <v>43100</v>
      </c>
      <c r="G76" s="11" t="s">
        <v>88</v>
      </c>
      <c r="H76" s="50">
        <v>4000</v>
      </c>
      <c r="I76" s="50" t="e">
        <f>+J76+(#REF!-#REF!)</f>
        <v>#REF!</v>
      </c>
      <c r="J76" s="50">
        <v>1000</v>
      </c>
      <c r="K76" s="81">
        <v>2061</v>
      </c>
      <c r="L76" s="23">
        <f t="shared" si="0"/>
        <v>2.0609999999999999</v>
      </c>
      <c r="M76" s="24">
        <f t="shared" si="1"/>
        <v>1</v>
      </c>
      <c r="N76" s="25">
        <f t="shared" si="2"/>
        <v>1</v>
      </c>
      <c r="O76" s="117">
        <v>2210255</v>
      </c>
      <c r="P76" s="50">
        <v>711251</v>
      </c>
      <c r="Q76" s="50">
        <v>708207</v>
      </c>
      <c r="R76" s="50">
        <v>0</v>
      </c>
      <c r="S76" s="28">
        <f t="shared" si="3"/>
        <v>0.99572021691357904</v>
      </c>
      <c r="T76" s="25" t="str">
        <f t="shared" si="4"/>
        <v xml:space="preserve"> -</v>
      </c>
    </row>
    <row r="77" spans="2:20" ht="60" x14ac:dyDescent="0.2">
      <c r="B77" s="146"/>
      <c r="C77" s="143"/>
      <c r="D77" s="149"/>
      <c r="E77" s="49">
        <v>42736</v>
      </c>
      <c r="F77" s="104">
        <v>43100</v>
      </c>
      <c r="G77" s="11" t="s">
        <v>89</v>
      </c>
      <c r="H77" s="50">
        <v>4000</v>
      </c>
      <c r="I77" s="50" t="e">
        <f>+J77+(#REF!-#REF!)</f>
        <v>#REF!</v>
      </c>
      <c r="J77" s="50">
        <v>1000</v>
      </c>
      <c r="K77" s="81">
        <v>1000</v>
      </c>
      <c r="L77" s="23">
        <f t="shared" si="0"/>
        <v>1</v>
      </c>
      <c r="M77" s="24">
        <f t="shared" si="1"/>
        <v>1</v>
      </c>
      <c r="N77" s="25">
        <f t="shared" si="2"/>
        <v>1</v>
      </c>
      <c r="O77" s="117">
        <v>2210255</v>
      </c>
      <c r="P77" s="50">
        <v>156000</v>
      </c>
      <c r="Q77" s="50">
        <v>156000</v>
      </c>
      <c r="R77" s="50">
        <v>0</v>
      </c>
      <c r="S77" s="28">
        <f t="shared" si="3"/>
        <v>1</v>
      </c>
      <c r="T77" s="25" t="str">
        <f t="shared" si="4"/>
        <v xml:space="preserve"> -</v>
      </c>
    </row>
    <row r="78" spans="2:20" ht="60" x14ac:dyDescent="0.2">
      <c r="B78" s="146"/>
      <c r="C78" s="143"/>
      <c r="D78" s="149"/>
      <c r="E78" s="49">
        <v>42736</v>
      </c>
      <c r="F78" s="104">
        <v>43100</v>
      </c>
      <c r="G78" s="11" t="s">
        <v>90</v>
      </c>
      <c r="H78" s="50">
        <v>1</v>
      </c>
      <c r="I78" s="50">
        <f>+J78</f>
        <v>1</v>
      </c>
      <c r="J78" s="50">
        <v>1</v>
      </c>
      <c r="K78" s="81">
        <v>1</v>
      </c>
      <c r="L78" s="23">
        <f t="shared" ref="L78:L136" si="12">+K78/J78</f>
        <v>1</v>
      </c>
      <c r="M78" s="24">
        <f t="shared" ref="M78:M136" si="13">DAYS360(E78,$C$8)/DAYS360(E78,F78)</f>
        <v>1</v>
      </c>
      <c r="N78" s="25">
        <f t="shared" ref="N78:N136" si="14">IF(J78=0," -",IF(L78&gt;100%,100%,L78))</f>
        <v>1</v>
      </c>
      <c r="O78" s="117">
        <v>2210155</v>
      </c>
      <c r="P78" s="50">
        <v>80000</v>
      </c>
      <c r="Q78" s="50">
        <v>79260</v>
      </c>
      <c r="R78" s="50">
        <v>0</v>
      </c>
      <c r="S78" s="28">
        <f t="shared" ref="S78:S137" si="15">IF(P78=0," -",Q78/P78)</f>
        <v>0.99075000000000002</v>
      </c>
      <c r="T78" s="25" t="str">
        <f t="shared" ref="T78:T137" si="16">IF(R78=0," -",IF(Q78=0,100%,R78/Q78))</f>
        <v xml:space="preserve"> -</v>
      </c>
    </row>
    <row r="79" spans="2:20" ht="105" x14ac:dyDescent="0.2">
      <c r="B79" s="146"/>
      <c r="C79" s="143"/>
      <c r="D79" s="149"/>
      <c r="E79" s="49">
        <v>42736</v>
      </c>
      <c r="F79" s="104">
        <v>43100</v>
      </c>
      <c r="G79" s="11" t="s">
        <v>91</v>
      </c>
      <c r="H79" s="50">
        <v>1</v>
      </c>
      <c r="I79" s="50">
        <f t="shared" ref="I79:I93" si="17">+J79</f>
        <v>1</v>
      </c>
      <c r="J79" s="50">
        <v>1</v>
      </c>
      <c r="K79" s="81">
        <v>1</v>
      </c>
      <c r="L79" s="23">
        <f t="shared" si="12"/>
        <v>1</v>
      </c>
      <c r="M79" s="24">
        <f t="shared" si="13"/>
        <v>1</v>
      </c>
      <c r="N79" s="25">
        <f t="shared" si="14"/>
        <v>1</v>
      </c>
      <c r="O79" s="117">
        <v>2210155</v>
      </c>
      <c r="P79" s="50">
        <v>58000</v>
      </c>
      <c r="Q79" s="50">
        <v>58000</v>
      </c>
      <c r="R79" s="50">
        <v>0</v>
      </c>
      <c r="S79" s="28">
        <f t="shared" si="15"/>
        <v>1</v>
      </c>
      <c r="T79" s="25" t="str">
        <f t="shared" si="16"/>
        <v xml:space="preserve"> -</v>
      </c>
    </row>
    <row r="80" spans="2:20" ht="60" x14ac:dyDescent="0.2">
      <c r="B80" s="146"/>
      <c r="C80" s="143"/>
      <c r="D80" s="149"/>
      <c r="E80" s="49">
        <v>42736</v>
      </c>
      <c r="F80" s="104">
        <v>43100</v>
      </c>
      <c r="G80" s="11" t="s">
        <v>92</v>
      </c>
      <c r="H80" s="50">
        <v>1</v>
      </c>
      <c r="I80" s="50">
        <f t="shared" si="17"/>
        <v>1</v>
      </c>
      <c r="J80" s="50">
        <v>1</v>
      </c>
      <c r="K80" s="81">
        <v>1</v>
      </c>
      <c r="L80" s="23">
        <f t="shared" si="12"/>
        <v>1</v>
      </c>
      <c r="M80" s="24">
        <f t="shared" si="13"/>
        <v>1</v>
      </c>
      <c r="N80" s="25">
        <f t="shared" si="14"/>
        <v>1</v>
      </c>
      <c r="O80" s="117">
        <v>2210292</v>
      </c>
      <c r="P80" s="50">
        <v>100000</v>
      </c>
      <c r="Q80" s="50">
        <v>91962</v>
      </c>
      <c r="R80" s="50">
        <v>0</v>
      </c>
      <c r="S80" s="28">
        <f t="shared" si="15"/>
        <v>0.91961999999999999</v>
      </c>
      <c r="T80" s="25" t="str">
        <f t="shared" si="16"/>
        <v xml:space="preserve"> -</v>
      </c>
    </row>
    <row r="81" spans="2:20" ht="45" x14ac:dyDescent="0.2">
      <c r="B81" s="146"/>
      <c r="C81" s="143"/>
      <c r="D81" s="149"/>
      <c r="E81" s="49">
        <v>42736</v>
      </c>
      <c r="F81" s="104">
        <v>43100</v>
      </c>
      <c r="G81" s="11" t="s">
        <v>93</v>
      </c>
      <c r="H81" s="50">
        <v>33</v>
      </c>
      <c r="I81" s="50">
        <f t="shared" si="17"/>
        <v>33</v>
      </c>
      <c r="J81" s="50">
        <v>33</v>
      </c>
      <c r="K81" s="81">
        <v>33</v>
      </c>
      <c r="L81" s="23">
        <f t="shared" si="12"/>
        <v>1</v>
      </c>
      <c r="M81" s="24">
        <f t="shared" si="13"/>
        <v>1</v>
      </c>
      <c r="N81" s="25">
        <f t="shared" si="14"/>
        <v>1</v>
      </c>
      <c r="O81" s="117">
        <v>2210255</v>
      </c>
      <c r="P81" s="50">
        <v>95000</v>
      </c>
      <c r="Q81" s="50">
        <v>95000</v>
      </c>
      <c r="R81" s="50">
        <v>0</v>
      </c>
      <c r="S81" s="28">
        <f t="shared" si="15"/>
        <v>1</v>
      </c>
      <c r="T81" s="25" t="str">
        <f t="shared" si="16"/>
        <v xml:space="preserve"> -</v>
      </c>
    </row>
    <row r="82" spans="2:20" ht="45.75" thickBot="1" x14ac:dyDescent="0.25">
      <c r="B82" s="146"/>
      <c r="C82" s="143"/>
      <c r="D82" s="150"/>
      <c r="E82" s="53">
        <v>42736</v>
      </c>
      <c r="F82" s="105">
        <v>43100</v>
      </c>
      <c r="G82" s="15" t="s">
        <v>94</v>
      </c>
      <c r="H82" s="54">
        <v>75000</v>
      </c>
      <c r="I82" s="54">
        <f t="shared" si="17"/>
        <v>75000</v>
      </c>
      <c r="J82" s="54">
        <v>75000</v>
      </c>
      <c r="K82" s="82">
        <v>75000</v>
      </c>
      <c r="L82" s="88">
        <f t="shared" si="12"/>
        <v>1</v>
      </c>
      <c r="M82" s="92">
        <f t="shared" si="13"/>
        <v>1</v>
      </c>
      <c r="N82" s="56">
        <f t="shared" si="14"/>
        <v>1</v>
      </c>
      <c r="O82" s="118">
        <v>2210255</v>
      </c>
      <c r="P82" s="54">
        <v>1072522</v>
      </c>
      <c r="Q82" s="54">
        <v>1072522</v>
      </c>
      <c r="R82" s="54">
        <v>0</v>
      </c>
      <c r="S82" s="55">
        <f t="shared" si="15"/>
        <v>1</v>
      </c>
      <c r="T82" s="56" t="str">
        <f t="shared" si="16"/>
        <v xml:space="preserve"> -</v>
      </c>
    </row>
    <row r="83" spans="2:20" ht="105" x14ac:dyDescent="0.2">
      <c r="B83" s="146"/>
      <c r="C83" s="143"/>
      <c r="D83" s="151" t="s">
        <v>160</v>
      </c>
      <c r="E83" s="69">
        <v>42736</v>
      </c>
      <c r="F83" s="108">
        <v>43100</v>
      </c>
      <c r="G83" s="109" t="s">
        <v>95</v>
      </c>
      <c r="H83" s="70">
        <v>1</v>
      </c>
      <c r="I83" s="70">
        <f t="shared" si="17"/>
        <v>1</v>
      </c>
      <c r="J83" s="70">
        <v>1</v>
      </c>
      <c r="K83" s="84">
        <v>1</v>
      </c>
      <c r="L83" s="89">
        <f t="shared" si="12"/>
        <v>1</v>
      </c>
      <c r="M83" s="94">
        <f t="shared" si="13"/>
        <v>1</v>
      </c>
      <c r="N83" s="72">
        <f t="shared" si="14"/>
        <v>1</v>
      </c>
      <c r="O83" s="119">
        <v>2210260</v>
      </c>
      <c r="P83" s="70">
        <v>80000</v>
      </c>
      <c r="Q83" s="70">
        <v>73900</v>
      </c>
      <c r="R83" s="70">
        <v>0</v>
      </c>
      <c r="S83" s="71">
        <f t="shared" si="15"/>
        <v>0.92374999999999996</v>
      </c>
      <c r="T83" s="72" t="str">
        <f t="shared" si="16"/>
        <v xml:space="preserve"> -</v>
      </c>
    </row>
    <row r="84" spans="2:20" ht="75" x14ac:dyDescent="0.2">
      <c r="B84" s="146"/>
      <c r="C84" s="143"/>
      <c r="D84" s="152"/>
      <c r="E84" s="49">
        <v>42736</v>
      </c>
      <c r="F84" s="104">
        <v>43100</v>
      </c>
      <c r="G84" s="8" t="s">
        <v>96</v>
      </c>
      <c r="H84" s="50">
        <v>1</v>
      </c>
      <c r="I84" s="50">
        <f t="shared" si="17"/>
        <v>1</v>
      </c>
      <c r="J84" s="50">
        <v>1</v>
      </c>
      <c r="K84" s="81">
        <v>1</v>
      </c>
      <c r="L84" s="23">
        <f t="shared" si="12"/>
        <v>1</v>
      </c>
      <c r="M84" s="24">
        <f t="shared" si="13"/>
        <v>1</v>
      </c>
      <c r="N84" s="25">
        <f t="shared" si="14"/>
        <v>1</v>
      </c>
      <c r="O84" s="117">
        <v>2210260</v>
      </c>
      <c r="P84" s="50">
        <v>637436</v>
      </c>
      <c r="Q84" s="50">
        <v>626847</v>
      </c>
      <c r="R84" s="50">
        <v>0</v>
      </c>
      <c r="S84" s="28">
        <f t="shared" si="15"/>
        <v>0.98338813622073429</v>
      </c>
      <c r="T84" s="25" t="str">
        <f t="shared" si="16"/>
        <v xml:space="preserve"> -</v>
      </c>
    </row>
    <row r="85" spans="2:20" ht="90.75" thickBot="1" x14ac:dyDescent="0.25">
      <c r="B85" s="146"/>
      <c r="C85" s="143"/>
      <c r="D85" s="153"/>
      <c r="E85" s="65">
        <v>42736</v>
      </c>
      <c r="F85" s="107">
        <v>43100</v>
      </c>
      <c r="G85" s="17" t="s">
        <v>97</v>
      </c>
      <c r="H85" s="66">
        <v>1</v>
      </c>
      <c r="I85" s="54">
        <f t="shared" si="17"/>
        <v>1</v>
      </c>
      <c r="J85" s="66">
        <v>1</v>
      </c>
      <c r="K85" s="140">
        <v>1</v>
      </c>
      <c r="L85" s="90">
        <f t="shared" si="12"/>
        <v>1</v>
      </c>
      <c r="M85" s="91">
        <f t="shared" si="13"/>
        <v>1</v>
      </c>
      <c r="N85" s="68">
        <f t="shared" si="14"/>
        <v>1</v>
      </c>
      <c r="O85" s="32">
        <v>2210260</v>
      </c>
      <c r="P85" s="66">
        <v>100000</v>
      </c>
      <c r="Q85" s="66">
        <v>96500</v>
      </c>
      <c r="R85" s="66">
        <v>0</v>
      </c>
      <c r="S85" s="67">
        <f t="shared" si="15"/>
        <v>0.96499999999999997</v>
      </c>
      <c r="T85" s="68" t="str">
        <f t="shared" si="16"/>
        <v xml:space="preserve"> -</v>
      </c>
    </row>
    <row r="86" spans="2:20" ht="45" x14ac:dyDescent="0.2">
      <c r="B86" s="146"/>
      <c r="C86" s="143"/>
      <c r="D86" s="148" t="s">
        <v>161</v>
      </c>
      <c r="E86" s="51">
        <v>42736</v>
      </c>
      <c r="F86" s="106">
        <v>43100</v>
      </c>
      <c r="G86" s="14" t="s">
        <v>98</v>
      </c>
      <c r="H86" s="52">
        <v>1</v>
      </c>
      <c r="I86" s="70">
        <f t="shared" si="17"/>
        <v>1</v>
      </c>
      <c r="J86" s="52">
        <v>1</v>
      </c>
      <c r="K86" s="80">
        <v>1</v>
      </c>
      <c r="L86" s="18">
        <f t="shared" si="12"/>
        <v>1</v>
      </c>
      <c r="M86" s="19">
        <f t="shared" si="13"/>
        <v>1</v>
      </c>
      <c r="N86" s="20">
        <f t="shared" si="14"/>
        <v>1</v>
      </c>
      <c r="O86" s="116">
        <v>2210946</v>
      </c>
      <c r="P86" s="52">
        <v>225529</v>
      </c>
      <c r="Q86" s="52">
        <v>225529</v>
      </c>
      <c r="R86" s="52">
        <v>0</v>
      </c>
      <c r="S86" s="21">
        <f t="shared" si="15"/>
        <v>1</v>
      </c>
      <c r="T86" s="20" t="str">
        <f t="shared" si="16"/>
        <v xml:space="preserve"> -</v>
      </c>
    </row>
    <row r="87" spans="2:20" ht="60" x14ac:dyDescent="0.2">
      <c r="B87" s="146"/>
      <c r="C87" s="143"/>
      <c r="D87" s="149"/>
      <c r="E87" s="49">
        <v>42736</v>
      </c>
      <c r="F87" s="104">
        <v>43100</v>
      </c>
      <c r="G87" s="11" t="s">
        <v>99</v>
      </c>
      <c r="H87" s="28">
        <v>1</v>
      </c>
      <c r="I87" s="28">
        <f t="shared" si="17"/>
        <v>1</v>
      </c>
      <c r="J87" s="28">
        <v>1</v>
      </c>
      <c r="K87" s="83">
        <v>1</v>
      </c>
      <c r="L87" s="23">
        <f t="shared" si="12"/>
        <v>1</v>
      </c>
      <c r="M87" s="24">
        <f t="shared" si="13"/>
        <v>1</v>
      </c>
      <c r="N87" s="25">
        <f t="shared" si="14"/>
        <v>1</v>
      </c>
      <c r="O87" s="117">
        <v>2210946</v>
      </c>
      <c r="P87" s="50">
        <v>80000</v>
      </c>
      <c r="Q87" s="50">
        <v>80000</v>
      </c>
      <c r="R87" s="50">
        <v>0</v>
      </c>
      <c r="S87" s="28">
        <f t="shared" si="15"/>
        <v>1</v>
      </c>
      <c r="T87" s="25" t="str">
        <f t="shared" si="16"/>
        <v xml:space="preserve"> -</v>
      </c>
    </row>
    <row r="88" spans="2:20" ht="30" x14ac:dyDescent="0.2">
      <c r="B88" s="146"/>
      <c r="C88" s="143"/>
      <c r="D88" s="149"/>
      <c r="E88" s="49">
        <v>42736</v>
      </c>
      <c r="F88" s="104">
        <v>43100</v>
      </c>
      <c r="G88" s="8" t="s">
        <v>100</v>
      </c>
      <c r="H88" s="50">
        <v>1</v>
      </c>
      <c r="I88" s="50">
        <f t="shared" si="17"/>
        <v>1</v>
      </c>
      <c r="J88" s="50">
        <v>1</v>
      </c>
      <c r="K88" s="81">
        <v>0</v>
      </c>
      <c r="L88" s="23">
        <f t="shared" si="12"/>
        <v>0</v>
      </c>
      <c r="M88" s="24">
        <f t="shared" si="13"/>
        <v>1</v>
      </c>
      <c r="N88" s="25">
        <f t="shared" si="14"/>
        <v>0</v>
      </c>
      <c r="O88" s="117" t="s">
        <v>181</v>
      </c>
      <c r="P88" s="50">
        <v>0</v>
      </c>
      <c r="Q88" s="50">
        <v>0</v>
      </c>
      <c r="R88" s="50">
        <v>0</v>
      </c>
      <c r="S88" s="28" t="str">
        <f t="shared" si="15"/>
        <v xml:space="preserve"> -</v>
      </c>
      <c r="T88" s="25" t="str">
        <f t="shared" si="16"/>
        <v xml:space="preserve"> -</v>
      </c>
    </row>
    <row r="89" spans="2:20" ht="45" x14ac:dyDescent="0.2">
      <c r="B89" s="146"/>
      <c r="C89" s="143"/>
      <c r="D89" s="149"/>
      <c r="E89" s="49">
        <v>42736</v>
      </c>
      <c r="F89" s="104">
        <v>43100</v>
      </c>
      <c r="G89" s="8" t="s">
        <v>101</v>
      </c>
      <c r="H89" s="50">
        <v>1</v>
      </c>
      <c r="I89" s="50">
        <f t="shared" si="17"/>
        <v>1</v>
      </c>
      <c r="J89" s="50">
        <v>1</v>
      </c>
      <c r="K89" s="81">
        <v>0</v>
      </c>
      <c r="L89" s="23">
        <f t="shared" si="12"/>
        <v>0</v>
      </c>
      <c r="M89" s="24">
        <f t="shared" si="13"/>
        <v>1</v>
      </c>
      <c r="N89" s="25">
        <f t="shared" si="14"/>
        <v>0</v>
      </c>
      <c r="O89" s="117" t="s">
        <v>181</v>
      </c>
      <c r="P89" s="50">
        <v>0</v>
      </c>
      <c r="Q89" s="50">
        <v>0</v>
      </c>
      <c r="R89" s="50">
        <v>0</v>
      </c>
      <c r="S89" s="28" t="str">
        <f t="shared" si="15"/>
        <v xml:space="preserve"> -</v>
      </c>
      <c r="T89" s="25" t="str">
        <f t="shared" si="16"/>
        <v xml:space="preserve"> -</v>
      </c>
    </row>
    <row r="90" spans="2:20" ht="75.75" thickBot="1" x14ac:dyDescent="0.25">
      <c r="B90" s="146"/>
      <c r="C90" s="143"/>
      <c r="D90" s="150"/>
      <c r="E90" s="53">
        <v>42736</v>
      </c>
      <c r="F90" s="105">
        <v>43100</v>
      </c>
      <c r="G90" s="15" t="s">
        <v>102</v>
      </c>
      <c r="H90" s="54">
        <v>1</v>
      </c>
      <c r="I90" s="54">
        <f t="shared" si="17"/>
        <v>1</v>
      </c>
      <c r="J90" s="54">
        <v>1</v>
      </c>
      <c r="K90" s="82">
        <v>0</v>
      </c>
      <c r="L90" s="88">
        <f t="shared" si="12"/>
        <v>0</v>
      </c>
      <c r="M90" s="92">
        <f t="shared" si="13"/>
        <v>1</v>
      </c>
      <c r="N90" s="56">
        <f t="shared" si="14"/>
        <v>0</v>
      </c>
      <c r="O90" s="118">
        <v>2210946</v>
      </c>
      <c r="P90" s="54">
        <v>0</v>
      </c>
      <c r="Q90" s="54">
        <v>0</v>
      </c>
      <c r="R90" s="54">
        <v>0</v>
      </c>
      <c r="S90" s="55" t="str">
        <f t="shared" si="15"/>
        <v xml:space="preserve"> -</v>
      </c>
      <c r="T90" s="56" t="str">
        <f t="shared" si="16"/>
        <v xml:space="preserve"> -</v>
      </c>
    </row>
    <row r="91" spans="2:20" ht="60" x14ac:dyDescent="0.2">
      <c r="B91" s="146"/>
      <c r="C91" s="143"/>
      <c r="D91" s="151" t="s">
        <v>162</v>
      </c>
      <c r="E91" s="69">
        <v>42736</v>
      </c>
      <c r="F91" s="108">
        <v>43100</v>
      </c>
      <c r="G91" s="13" t="s">
        <v>103</v>
      </c>
      <c r="H91" s="70">
        <v>560</v>
      </c>
      <c r="I91" s="70">
        <f t="shared" si="17"/>
        <v>560</v>
      </c>
      <c r="J91" s="70">
        <v>560</v>
      </c>
      <c r="K91" s="84">
        <v>1310</v>
      </c>
      <c r="L91" s="89">
        <f t="shared" si="12"/>
        <v>2.3392857142857144</v>
      </c>
      <c r="M91" s="94">
        <f t="shared" si="13"/>
        <v>1</v>
      </c>
      <c r="N91" s="72">
        <f t="shared" si="14"/>
        <v>1</v>
      </c>
      <c r="O91" s="119" t="s">
        <v>184</v>
      </c>
      <c r="P91" s="70">
        <v>2055261</v>
      </c>
      <c r="Q91" s="70">
        <v>2056780</v>
      </c>
      <c r="R91" s="70">
        <v>111083</v>
      </c>
      <c r="S91" s="71">
        <f t="shared" si="15"/>
        <v>1.0007390788809791</v>
      </c>
      <c r="T91" s="72">
        <f t="shared" si="16"/>
        <v>5.400820700317973E-2</v>
      </c>
    </row>
    <row r="92" spans="2:20" ht="60" x14ac:dyDescent="0.2">
      <c r="B92" s="146"/>
      <c r="C92" s="143"/>
      <c r="D92" s="152"/>
      <c r="E92" s="49">
        <v>42736</v>
      </c>
      <c r="F92" s="104">
        <v>43100</v>
      </c>
      <c r="G92" s="11" t="s">
        <v>104</v>
      </c>
      <c r="H92" s="50">
        <v>560</v>
      </c>
      <c r="I92" s="50">
        <f t="shared" si="17"/>
        <v>560</v>
      </c>
      <c r="J92" s="50">
        <v>560</v>
      </c>
      <c r="K92" s="81">
        <v>0</v>
      </c>
      <c r="L92" s="23">
        <f t="shared" si="12"/>
        <v>0</v>
      </c>
      <c r="M92" s="24">
        <f t="shared" si="13"/>
        <v>1</v>
      </c>
      <c r="N92" s="25">
        <f t="shared" si="14"/>
        <v>0</v>
      </c>
      <c r="O92" s="117">
        <v>2210874</v>
      </c>
      <c r="P92" s="50">
        <v>0</v>
      </c>
      <c r="Q92" s="50">
        <v>0</v>
      </c>
      <c r="R92" s="50">
        <v>0</v>
      </c>
      <c r="S92" s="28" t="str">
        <f t="shared" si="15"/>
        <v xml:space="preserve"> -</v>
      </c>
      <c r="T92" s="25" t="str">
        <f t="shared" si="16"/>
        <v xml:space="preserve"> -</v>
      </c>
    </row>
    <row r="93" spans="2:20" ht="60" x14ac:dyDescent="0.2">
      <c r="B93" s="146"/>
      <c r="C93" s="143"/>
      <c r="D93" s="152"/>
      <c r="E93" s="49">
        <v>42736</v>
      </c>
      <c r="F93" s="104">
        <v>43100</v>
      </c>
      <c r="G93" s="8" t="s">
        <v>105</v>
      </c>
      <c r="H93" s="50">
        <v>600</v>
      </c>
      <c r="I93" s="50">
        <f t="shared" si="17"/>
        <v>600</v>
      </c>
      <c r="J93" s="50">
        <v>600</v>
      </c>
      <c r="K93" s="81">
        <v>1656</v>
      </c>
      <c r="L93" s="23">
        <f t="shared" si="12"/>
        <v>2.76</v>
      </c>
      <c r="M93" s="24">
        <f t="shared" si="13"/>
        <v>1</v>
      </c>
      <c r="N93" s="25">
        <f t="shared" si="14"/>
        <v>1</v>
      </c>
      <c r="O93" s="117">
        <v>2210874</v>
      </c>
      <c r="P93" s="50">
        <v>5853872</v>
      </c>
      <c r="Q93" s="50">
        <v>4857472</v>
      </c>
      <c r="R93" s="50">
        <v>0</v>
      </c>
      <c r="S93" s="28">
        <f t="shared" si="15"/>
        <v>0.82978787373553775</v>
      </c>
      <c r="T93" s="25" t="str">
        <f t="shared" si="16"/>
        <v xml:space="preserve"> -</v>
      </c>
    </row>
    <row r="94" spans="2:20" ht="30" x14ac:dyDescent="0.2">
      <c r="B94" s="146"/>
      <c r="C94" s="143"/>
      <c r="D94" s="152"/>
      <c r="E94" s="49">
        <v>42736</v>
      </c>
      <c r="F94" s="104">
        <v>43100</v>
      </c>
      <c r="G94" s="11" t="s">
        <v>106</v>
      </c>
      <c r="H94" s="50">
        <v>6</v>
      </c>
      <c r="I94" s="50" t="e">
        <f>+J94+(#REF!-#REF!)</f>
        <v>#REF!</v>
      </c>
      <c r="J94" s="50">
        <v>3</v>
      </c>
      <c r="K94" s="81">
        <v>3</v>
      </c>
      <c r="L94" s="23">
        <f t="shared" si="12"/>
        <v>1</v>
      </c>
      <c r="M94" s="24">
        <f t="shared" si="13"/>
        <v>1</v>
      </c>
      <c r="N94" s="25">
        <f t="shared" si="14"/>
        <v>1</v>
      </c>
      <c r="O94" s="117">
        <v>2210874</v>
      </c>
      <c r="P94" s="50">
        <v>204000</v>
      </c>
      <c r="Q94" s="50">
        <v>63800</v>
      </c>
      <c r="R94" s="50">
        <v>0</v>
      </c>
      <c r="S94" s="28">
        <f t="shared" si="15"/>
        <v>0.31274509803921569</v>
      </c>
      <c r="T94" s="25" t="str">
        <f t="shared" si="16"/>
        <v xml:space="preserve"> -</v>
      </c>
    </row>
    <row r="95" spans="2:20" ht="30" x14ac:dyDescent="0.2">
      <c r="B95" s="146"/>
      <c r="C95" s="143"/>
      <c r="D95" s="152"/>
      <c r="E95" s="49">
        <v>42736</v>
      </c>
      <c r="F95" s="104">
        <v>43100</v>
      </c>
      <c r="G95" s="11" t="s">
        <v>107</v>
      </c>
      <c r="H95" s="50">
        <v>4</v>
      </c>
      <c r="I95" s="50" t="e">
        <f>+J95+(#REF!-#REF!)</f>
        <v>#REF!</v>
      </c>
      <c r="J95" s="50">
        <v>1</v>
      </c>
      <c r="K95" s="81">
        <v>1</v>
      </c>
      <c r="L95" s="23">
        <f t="shared" si="12"/>
        <v>1</v>
      </c>
      <c r="M95" s="24">
        <f t="shared" si="13"/>
        <v>1</v>
      </c>
      <c r="N95" s="25">
        <f t="shared" si="14"/>
        <v>1</v>
      </c>
      <c r="O95" s="117">
        <v>2210710</v>
      </c>
      <c r="P95" s="50">
        <v>50000</v>
      </c>
      <c r="Q95" s="50">
        <v>0</v>
      </c>
      <c r="R95" s="50">
        <v>0</v>
      </c>
      <c r="S95" s="28">
        <f t="shared" si="15"/>
        <v>0</v>
      </c>
      <c r="T95" s="25" t="str">
        <f t="shared" si="16"/>
        <v xml:space="preserve"> -</v>
      </c>
    </row>
    <row r="96" spans="2:20" ht="45" x14ac:dyDescent="0.2">
      <c r="B96" s="146"/>
      <c r="C96" s="143"/>
      <c r="D96" s="152"/>
      <c r="E96" s="49">
        <v>42736</v>
      </c>
      <c r="F96" s="104">
        <v>43100</v>
      </c>
      <c r="G96" s="11" t="s">
        <v>108</v>
      </c>
      <c r="H96" s="50">
        <v>560</v>
      </c>
      <c r="I96" s="50">
        <f>+J96</f>
        <v>560</v>
      </c>
      <c r="J96" s="50">
        <v>560</v>
      </c>
      <c r="K96" s="81">
        <v>560</v>
      </c>
      <c r="L96" s="23">
        <f t="shared" si="12"/>
        <v>1</v>
      </c>
      <c r="M96" s="24">
        <f t="shared" si="13"/>
        <v>1</v>
      </c>
      <c r="N96" s="25">
        <f t="shared" si="14"/>
        <v>1</v>
      </c>
      <c r="O96" s="117" t="s">
        <v>185</v>
      </c>
      <c r="P96" s="50">
        <v>709050</v>
      </c>
      <c r="Q96" s="50">
        <v>709050</v>
      </c>
      <c r="R96" s="50">
        <v>0</v>
      </c>
      <c r="S96" s="28">
        <f t="shared" si="15"/>
        <v>1</v>
      </c>
      <c r="T96" s="25" t="str">
        <f t="shared" si="16"/>
        <v xml:space="preserve"> -</v>
      </c>
    </row>
    <row r="97" spans="2:20" ht="60" x14ac:dyDescent="0.2">
      <c r="B97" s="146"/>
      <c r="C97" s="143"/>
      <c r="D97" s="152"/>
      <c r="E97" s="49">
        <v>42736</v>
      </c>
      <c r="F97" s="104">
        <v>43100</v>
      </c>
      <c r="G97" s="11" t="s">
        <v>109</v>
      </c>
      <c r="H97" s="50">
        <v>3</v>
      </c>
      <c r="I97" s="50" t="e">
        <f>+J97+(#REF!-#REF!)</f>
        <v>#REF!</v>
      </c>
      <c r="J97" s="50">
        <v>1</v>
      </c>
      <c r="K97" s="81">
        <v>1</v>
      </c>
      <c r="L97" s="23">
        <f t="shared" si="12"/>
        <v>1</v>
      </c>
      <c r="M97" s="24">
        <f t="shared" si="13"/>
        <v>1</v>
      </c>
      <c r="N97" s="25">
        <f t="shared" si="14"/>
        <v>1</v>
      </c>
      <c r="O97" s="117">
        <v>2210710</v>
      </c>
      <c r="P97" s="50">
        <v>70000</v>
      </c>
      <c r="Q97" s="50">
        <v>0</v>
      </c>
      <c r="R97" s="50">
        <v>0</v>
      </c>
      <c r="S97" s="28">
        <f t="shared" si="15"/>
        <v>0</v>
      </c>
      <c r="T97" s="25" t="str">
        <f t="shared" si="16"/>
        <v xml:space="preserve"> -</v>
      </c>
    </row>
    <row r="98" spans="2:20" ht="45" x14ac:dyDescent="0.2">
      <c r="B98" s="146"/>
      <c r="C98" s="143"/>
      <c r="D98" s="152"/>
      <c r="E98" s="49">
        <v>42736</v>
      </c>
      <c r="F98" s="104">
        <v>43100</v>
      </c>
      <c r="G98" s="11" t="s">
        <v>110</v>
      </c>
      <c r="H98" s="50">
        <v>1</v>
      </c>
      <c r="I98" s="50">
        <f>+J98</f>
        <v>1</v>
      </c>
      <c r="J98" s="50">
        <v>1</v>
      </c>
      <c r="K98" s="81">
        <v>1</v>
      </c>
      <c r="L98" s="23">
        <f t="shared" si="12"/>
        <v>1</v>
      </c>
      <c r="M98" s="24">
        <f t="shared" si="13"/>
        <v>1</v>
      </c>
      <c r="N98" s="25">
        <f t="shared" si="14"/>
        <v>1</v>
      </c>
      <c r="O98" s="117" t="s">
        <v>185</v>
      </c>
      <c r="P98" s="50">
        <v>80000</v>
      </c>
      <c r="Q98" s="50">
        <v>56188</v>
      </c>
      <c r="R98" s="50">
        <v>0</v>
      </c>
      <c r="S98" s="28">
        <f t="shared" si="15"/>
        <v>0.70235000000000003</v>
      </c>
      <c r="T98" s="25" t="str">
        <f t="shared" si="16"/>
        <v xml:space="preserve"> -</v>
      </c>
    </row>
    <row r="99" spans="2:20" ht="45" x14ac:dyDescent="0.2">
      <c r="B99" s="146"/>
      <c r="C99" s="143"/>
      <c r="D99" s="152"/>
      <c r="E99" s="49">
        <v>42736</v>
      </c>
      <c r="F99" s="104">
        <v>43100</v>
      </c>
      <c r="G99" s="11" t="s">
        <v>111</v>
      </c>
      <c r="H99" s="50">
        <v>560</v>
      </c>
      <c r="I99" s="50">
        <f>+J99</f>
        <v>560</v>
      </c>
      <c r="J99" s="50">
        <v>560</v>
      </c>
      <c r="K99" s="81">
        <v>3</v>
      </c>
      <c r="L99" s="23">
        <f t="shared" si="12"/>
        <v>5.3571428571428572E-3</v>
      </c>
      <c r="M99" s="24">
        <f t="shared" si="13"/>
        <v>1</v>
      </c>
      <c r="N99" s="25">
        <f t="shared" si="14"/>
        <v>5.3571428571428572E-3</v>
      </c>
      <c r="O99" s="117" t="s">
        <v>186</v>
      </c>
      <c r="P99" s="50">
        <v>60000</v>
      </c>
      <c r="Q99" s="50">
        <v>60000</v>
      </c>
      <c r="R99" s="50">
        <v>0</v>
      </c>
      <c r="S99" s="28">
        <f t="shared" si="15"/>
        <v>1</v>
      </c>
      <c r="T99" s="25" t="str">
        <f t="shared" si="16"/>
        <v xml:space="preserve"> -</v>
      </c>
    </row>
    <row r="100" spans="2:20" ht="45" customHeight="1" x14ac:dyDescent="0.2">
      <c r="B100" s="146"/>
      <c r="C100" s="143"/>
      <c r="D100" s="152"/>
      <c r="E100" s="49">
        <v>42736</v>
      </c>
      <c r="F100" s="104">
        <v>43100</v>
      </c>
      <c r="G100" s="11" t="s">
        <v>112</v>
      </c>
      <c r="H100" s="50">
        <v>4</v>
      </c>
      <c r="I100" s="50" t="e">
        <f>+J100+(#REF!-#REF!)</f>
        <v>#REF!</v>
      </c>
      <c r="J100" s="50">
        <v>1</v>
      </c>
      <c r="K100" s="81">
        <v>1</v>
      </c>
      <c r="L100" s="23">
        <f t="shared" si="12"/>
        <v>1</v>
      </c>
      <c r="M100" s="24">
        <f t="shared" si="13"/>
        <v>1</v>
      </c>
      <c r="N100" s="25">
        <f t="shared" si="14"/>
        <v>1</v>
      </c>
      <c r="O100" s="117" t="s">
        <v>185</v>
      </c>
      <c r="P100" s="50">
        <v>237000</v>
      </c>
      <c r="Q100" s="50">
        <v>59941</v>
      </c>
      <c r="R100" s="50">
        <v>0</v>
      </c>
      <c r="S100" s="28">
        <f t="shared" si="15"/>
        <v>0.25291561181434596</v>
      </c>
      <c r="T100" s="25" t="str">
        <f t="shared" si="16"/>
        <v xml:space="preserve"> -</v>
      </c>
    </row>
    <row r="101" spans="2:20" ht="45" x14ac:dyDescent="0.2">
      <c r="B101" s="146"/>
      <c r="C101" s="143"/>
      <c r="D101" s="152"/>
      <c r="E101" s="49">
        <v>42736</v>
      </c>
      <c r="F101" s="104">
        <v>43100</v>
      </c>
      <c r="G101" s="11" t="s">
        <v>113</v>
      </c>
      <c r="H101" s="50">
        <v>10000</v>
      </c>
      <c r="I101" s="50">
        <f>+J101</f>
        <v>10000</v>
      </c>
      <c r="J101" s="50">
        <v>10000</v>
      </c>
      <c r="K101" s="81">
        <v>9100</v>
      </c>
      <c r="L101" s="23">
        <f t="shared" si="12"/>
        <v>0.91</v>
      </c>
      <c r="M101" s="24">
        <f t="shared" si="13"/>
        <v>1</v>
      </c>
      <c r="N101" s="25">
        <f t="shared" si="14"/>
        <v>0.91</v>
      </c>
      <c r="O101" s="117">
        <v>2210710</v>
      </c>
      <c r="P101" s="50">
        <v>81337</v>
      </c>
      <c r="Q101" s="50">
        <v>81337</v>
      </c>
      <c r="R101" s="50">
        <v>0</v>
      </c>
      <c r="S101" s="28">
        <f t="shared" si="15"/>
        <v>1</v>
      </c>
      <c r="T101" s="25" t="str">
        <f t="shared" si="16"/>
        <v xml:space="preserve"> -</v>
      </c>
    </row>
    <row r="102" spans="2:20" ht="30" x14ac:dyDescent="0.2">
      <c r="B102" s="146"/>
      <c r="C102" s="143"/>
      <c r="D102" s="152"/>
      <c r="E102" s="49">
        <v>42736</v>
      </c>
      <c r="F102" s="104">
        <v>43100</v>
      </c>
      <c r="G102" s="11" t="s">
        <v>114</v>
      </c>
      <c r="H102" s="50">
        <v>1</v>
      </c>
      <c r="I102" s="50" t="e">
        <f>+J102+(#REF!-#REF!)</f>
        <v>#REF!</v>
      </c>
      <c r="J102" s="50">
        <v>1</v>
      </c>
      <c r="K102" s="138">
        <v>0.3</v>
      </c>
      <c r="L102" s="23">
        <f t="shared" si="12"/>
        <v>0.3</v>
      </c>
      <c r="M102" s="24">
        <f t="shared" si="13"/>
        <v>1</v>
      </c>
      <c r="N102" s="25">
        <f t="shared" si="14"/>
        <v>0.3</v>
      </c>
      <c r="O102" s="117">
        <v>2210874</v>
      </c>
      <c r="P102" s="50">
        <v>30000</v>
      </c>
      <c r="Q102" s="50">
        <v>0</v>
      </c>
      <c r="R102" s="50">
        <v>0</v>
      </c>
      <c r="S102" s="28">
        <f t="shared" si="15"/>
        <v>0</v>
      </c>
      <c r="T102" s="25" t="str">
        <f t="shared" si="16"/>
        <v xml:space="preserve"> -</v>
      </c>
    </row>
    <row r="103" spans="2:20" ht="45" x14ac:dyDescent="0.2">
      <c r="B103" s="146"/>
      <c r="C103" s="143"/>
      <c r="D103" s="152"/>
      <c r="E103" s="49">
        <v>42736</v>
      </c>
      <c r="F103" s="104">
        <v>43100</v>
      </c>
      <c r="G103" s="11" t="s">
        <v>179</v>
      </c>
      <c r="H103" s="28">
        <v>1</v>
      </c>
      <c r="I103" s="28">
        <f>+J103</f>
        <v>1</v>
      </c>
      <c r="J103" s="28">
        <v>1</v>
      </c>
      <c r="K103" s="83">
        <v>1</v>
      </c>
      <c r="L103" s="23">
        <f t="shared" si="12"/>
        <v>1</v>
      </c>
      <c r="M103" s="24">
        <f t="shared" si="13"/>
        <v>1</v>
      </c>
      <c r="N103" s="25">
        <f t="shared" si="14"/>
        <v>1</v>
      </c>
      <c r="O103" s="117">
        <v>2210710</v>
      </c>
      <c r="P103" s="50">
        <v>276900</v>
      </c>
      <c r="Q103" s="50">
        <v>276900</v>
      </c>
      <c r="R103" s="50">
        <v>0</v>
      </c>
      <c r="S103" s="28">
        <f t="shared" si="15"/>
        <v>1</v>
      </c>
      <c r="T103" s="25" t="str">
        <f t="shared" si="16"/>
        <v xml:space="preserve"> -</v>
      </c>
    </row>
    <row r="104" spans="2:20" ht="60" x14ac:dyDescent="0.2">
      <c r="B104" s="146"/>
      <c r="C104" s="143"/>
      <c r="D104" s="152"/>
      <c r="E104" s="49">
        <v>42736</v>
      </c>
      <c r="F104" s="104">
        <v>43100</v>
      </c>
      <c r="G104" s="11" t="s">
        <v>115</v>
      </c>
      <c r="H104" s="50">
        <v>1000</v>
      </c>
      <c r="I104" s="50" t="e">
        <f>+J104+(#REF!-#REF!)</f>
        <v>#REF!</v>
      </c>
      <c r="J104" s="50">
        <v>250</v>
      </c>
      <c r="K104" s="81">
        <v>1000</v>
      </c>
      <c r="L104" s="23">
        <f t="shared" si="12"/>
        <v>4</v>
      </c>
      <c r="M104" s="24">
        <f t="shared" si="13"/>
        <v>1</v>
      </c>
      <c r="N104" s="25">
        <f t="shared" si="14"/>
        <v>1</v>
      </c>
      <c r="O104" s="117">
        <v>2210874</v>
      </c>
      <c r="P104" s="50">
        <v>315000</v>
      </c>
      <c r="Q104" s="50">
        <v>315000</v>
      </c>
      <c r="R104" s="50">
        <v>0</v>
      </c>
      <c r="S104" s="28">
        <f t="shared" si="15"/>
        <v>1</v>
      </c>
      <c r="T104" s="25" t="str">
        <f t="shared" si="16"/>
        <v xml:space="preserve"> -</v>
      </c>
    </row>
    <row r="105" spans="2:20" ht="45.75" thickBot="1" x14ac:dyDescent="0.25">
      <c r="B105" s="146"/>
      <c r="C105" s="144"/>
      <c r="D105" s="154"/>
      <c r="E105" s="53">
        <v>42736</v>
      </c>
      <c r="F105" s="105">
        <v>43100</v>
      </c>
      <c r="G105" s="15" t="s">
        <v>116</v>
      </c>
      <c r="H105" s="54">
        <v>1</v>
      </c>
      <c r="I105" s="54">
        <f>+J105</f>
        <v>1</v>
      </c>
      <c r="J105" s="54">
        <v>1</v>
      </c>
      <c r="K105" s="82">
        <v>1</v>
      </c>
      <c r="L105" s="88">
        <f t="shared" si="12"/>
        <v>1</v>
      </c>
      <c r="M105" s="92">
        <f t="shared" si="13"/>
        <v>1</v>
      </c>
      <c r="N105" s="56">
        <f t="shared" si="14"/>
        <v>1</v>
      </c>
      <c r="O105" s="118">
        <v>2210710</v>
      </c>
      <c r="P105" s="54">
        <v>131000</v>
      </c>
      <c r="Q105" s="54">
        <v>73780</v>
      </c>
      <c r="R105" s="54">
        <v>0</v>
      </c>
      <c r="S105" s="55">
        <f t="shared" si="15"/>
        <v>0.56320610687022898</v>
      </c>
      <c r="T105" s="56" t="str">
        <f t="shared" si="16"/>
        <v xml:space="preserve"> -</v>
      </c>
    </row>
    <row r="106" spans="2:20" ht="12.95" customHeight="1" thickBot="1" x14ac:dyDescent="0.25">
      <c r="B106" s="146"/>
      <c r="C106" s="37"/>
      <c r="D106" s="9"/>
      <c r="E106" s="38"/>
      <c r="F106" s="38"/>
      <c r="G106" s="34"/>
      <c r="H106" s="35"/>
      <c r="I106" s="102"/>
      <c r="J106" s="35"/>
      <c r="K106" s="35"/>
      <c r="L106" s="39"/>
      <c r="M106" s="34"/>
      <c r="N106" s="34"/>
      <c r="O106" s="37"/>
      <c r="P106" s="35"/>
      <c r="Q106" s="35"/>
      <c r="R106" s="35"/>
      <c r="S106" s="36"/>
      <c r="T106" s="40"/>
    </row>
    <row r="107" spans="2:20" ht="45" x14ac:dyDescent="0.2">
      <c r="B107" s="146"/>
      <c r="C107" s="142" t="s">
        <v>174</v>
      </c>
      <c r="D107" s="155" t="s">
        <v>163</v>
      </c>
      <c r="E107" s="51">
        <v>42736</v>
      </c>
      <c r="F107" s="106">
        <v>43100</v>
      </c>
      <c r="G107" s="14" t="s">
        <v>117</v>
      </c>
      <c r="H107" s="52">
        <v>34</v>
      </c>
      <c r="I107" s="70" t="e">
        <f>+J107+(#REF!-#REF!)</f>
        <v>#REF!</v>
      </c>
      <c r="J107" s="52">
        <v>10</v>
      </c>
      <c r="K107" s="80">
        <v>14</v>
      </c>
      <c r="L107" s="18">
        <f t="shared" si="12"/>
        <v>1.4</v>
      </c>
      <c r="M107" s="19">
        <f t="shared" si="13"/>
        <v>1</v>
      </c>
      <c r="N107" s="20">
        <f t="shared" si="14"/>
        <v>1</v>
      </c>
      <c r="O107" s="116">
        <v>2210708</v>
      </c>
      <c r="P107" s="52">
        <v>27000</v>
      </c>
      <c r="Q107" s="52">
        <v>27000</v>
      </c>
      <c r="R107" s="52">
        <v>0</v>
      </c>
      <c r="S107" s="21">
        <f t="shared" si="15"/>
        <v>1</v>
      </c>
      <c r="T107" s="20" t="str">
        <f t="shared" si="16"/>
        <v xml:space="preserve"> -</v>
      </c>
    </row>
    <row r="108" spans="2:20" ht="45" customHeight="1" x14ac:dyDescent="0.2">
      <c r="B108" s="146"/>
      <c r="C108" s="143"/>
      <c r="D108" s="152"/>
      <c r="E108" s="49">
        <v>42736</v>
      </c>
      <c r="F108" s="104">
        <v>43100</v>
      </c>
      <c r="G108" s="11" t="s">
        <v>118</v>
      </c>
      <c r="H108" s="28">
        <v>1</v>
      </c>
      <c r="I108" s="28">
        <f>+J108</f>
        <v>1</v>
      </c>
      <c r="J108" s="28">
        <v>1</v>
      </c>
      <c r="K108" s="83">
        <v>1</v>
      </c>
      <c r="L108" s="23">
        <f t="shared" si="12"/>
        <v>1</v>
      </c>
      <c r="M108" s="24">
        <f t="shared" si="13"/>
        <v>1</v>
      </c>
      <c r="N108" s="25">
        <f t="shared" si="14"/>
        <v>1</v>
      </c>
      <c r="O108" s="117">
        <v>2210708</v>
      </c>
      <c r="P108" s="50">
        <v>31792</v>
      </c>
      <c r="Q108" s="50">
        <v>28099</v>
      </c>
      <c r="R108" s="50">
        <v>0</v>
      </c>
      <c r="S108" s="28">
        <f t="shared" si="15"/>
        <v>0.88383870156014088</v>
      </c>
      <c r="T108" s="25" t="str">
        <f t="shared" si="16"/>
        <v xml:space="preserve"> -</v>
      </c>
    </row>
    <row r="109" spans="2:20" ht="45" x14ac:dyDescent="0.2">
      <c r="B109" s="146"/>
      <c r="C109" s="143"/>
      <c r="D109" s="152"/>
      <c r="E109" s="49">
        <v>42736</v>
      </c>
      <c r="F109" s="104">
        <v>43100</v>
      </c>
      <c r="G109" s="11" t="s">
        <v>119</v>
      </c>
      <c r="H109" s="50">
        <v>3</v>
      </c>
      <c r="I109" s="50" t="e">
        <f>+J109+(#REF!-#REF!)</f>
        <v>#REF!</v>
      </c>
      <c r="J109" s="50">
        <v>1</v>
      </c>
      <c r="K109" s="81">
        <v>1</v>
      </c>
      <c r="L109" s="23">
        <f t="shared" si="12"/>
        <v>1</v>
      </c>
      <c r="M109" s="24">
        <f t="shared" si="13"/>
        <v>1</v>
      </c>
      <c r="N109" s="25">
        <f t="shared" si="14"/>
        <v>1</v>
      </c>
      <c r="O109" s="117">
        <v>2210708</v>
      </c>
      <c r="P109" s="50">
        <v>0</v>
      </c>
      <c r="Q109" s="50">
        <v>0</v>
      </c>
      <c r="R109" s="50">
        <v>0</v>
      </c>
      <c r="S109" s="28" t="str">
        <f t="shared" si="15"/>
        <v xml:space="preserve"> -</v>
      </c>
      <c r="T109" s="25" t="str">
        <f t="shared" si="16"/>
        <v xml:space="preserve"> -</v>
      </c>
    </row>
    <row r="110" spans="2:20" ht="45" x14ac:dyDescent="0.2">
      <c r="B110" s="146"/>
      <c r="C110" s="143"/>
      <c r="D110" s="152"/>
      <c r="E110" s="49">
        <v>42736</v>
      </c>
      <c r="F110" s="104">
        <v>43100</v>
      </c>
      <c r="G110" s="11" t="s">
        <v>120</v>
      </c>
      <c r="H110" s="28">
        <v>1</v>
      </c>
      <c r="I110" s="28">
        <f>+J110</f>
        <v>1</v>
      </c>
      <c r="J110" s="28">
        <v>1</v>
      </c>
      <c r="K110" s="83">
        <v>0</v>
      </c>
      <c r="L110" s="23">
        <f t="shared" si="12"/>
        <v>0</v>
      </c>
      <c r="M110" s="24">
        <f t="shared" si="13"/>
        <v>1</v>
      </c>
      <c r="N110" s="25">
        <f t="shared" si="14"/>
        <v>0</v>
      </c>
      <c r="O110" s="117">
        <v>2210708</v>
      </c>
      <c r="P110" s="50">
        <v>0</v>
      </c>
      <c r="Q110" s="50">
        <v>0</v>
      </c>
      <c r="R110" s="50">
        <v>0</v>
      </c>
      <c r="S110" s="28" t="str">
        <f t="shared" si="15"/>
        <v xml:space="preserve"> -</v>
      </c>
      <c r="T110" s="25" t="str">
        <f t="shared" si="16"/>
        <v xml:space="preserve"> -</v>
      </c>
    </row>
    <row r="111" spans="2:20" ht="75" x14ac:dyDescent="0.2">
      <c r="B111" s="146"/>
      <c r="C111" s="143"/>
      <c r="D111" s="152"/>
      <c r="E111" s="49">
        <v>42736</v>
      </c>
      <c r="F111" s="104">
        <v>43100</v>
      </c>
      <c r="G111" s="8" t="s">
        <v>121</v>
      </c>
      <c r="H111" s="50">
        <v>1</v>
      </c>
      <c r="I111" s="50">
        <f>+J111</f>
        <v>1</v>
      </c>
      <c r="J111" s="50">
        <v>1</v>
      </c>
      <c r="K111" s="138">
        <v>1</v>
      </c>
      <c r="L111" s="23">
        <f t="shared" si="12"/>
        <v>1</v>
      </c>
      <c r="M111" s="24">
        <f t="shared" si="13"/>
        <v>1</v>
      </c>
      <c r="N111" s="25">
        <f t="shared" si="14"/>
        <v>1</v>
      </c>
      <c r="O111" s="117" t="s">
        <v>181</v>
      </c>
      <c r="P111" s="50">
        <v>0</v>
      </c>
      <c r="Q111" s="50">
        <v>0</v>
      </c>
      <c r="R111" s="50">
        <v>0</v>
      </c>
      <c r="S111" s="28" t="str">
        <f t="shared" si="15"/>
        <v xml:space="preserve"> -</v>
      </c>
      <c r="T111" s="25" t="str">
        <f t="shared" si="16"/>
        <v xml:space="preserve"> -</v>
      </c>
    </row>
    <row r="112" spans="2:20" ht="75" x14ac:dyDescent="0.2">
      <c r="B112" s="146"/>
      <c r="C112" s="143"/>
      <c r="D112" s="152"/>
      <c r="E112" s="49">
        <v>42736</v>
      </c>
      <c r="F112" s="104">
        <v>43100</v>
      </c>
      <c r="G112" s="8" t="s">
        <v>122</v>
      </c>
      <c r="H112" s="50">
        <v>8</v>
      </c>
      <c r="I112" s="50" t="e">
        <f>+J112+(#REF!-#REF!)</f>
        <v>#REF!</v>
      </c>
      <c r="J112" s="50">
        <v>2</v>
      </c>
      <c r="K112" s="81">
        <v>2</v>
      </c>
      <c r="L112" s="23">
        <f t="shared" si="12"/>
        <v>1</v>
      </c>
      <c r="M112" s="24">
        <f t="shared" si="13"/>
        <v>1</v>
      </c>
      <c r="N112" s="25">
        <f t="shared" si="14"/>
        <v>1</v>
      </c>
      <c r="O112" s="117">
        <v>2210708</v>
      </c>
      <c r="P112" s="50">
        <v>0</v>
      </c>
      <c r="Q112" s="50">
        <v>0</v>
      </c>
      <c r="R112" s="50">
        <v>0</v>
      </c>
      <c r="S112" s="28" t="str">
        <f t="shared" si="15"/>
        <v xml:space="preserve"> -</v>
      </c>
      <c r="T112" s="25" t="str">
        <f t="shared" si="16"/>
        <v xml:space="preserve"> -</v>
      </c>
    </row>
    <row r="113" spans="2:20" ht="60.75" thickBot="1" x14ac:dyDescent="0.25">
      <c r="B113" s="146"/>
      <c r="C113" s="143"/>
      <c r="D113" s="153"/>
      <c r="E113" s="65">
        <v>42736</v>
      </c>
      <c r="F113" s="107">
        <v>43100</v>
      </c>
      <c r="G113" s="17" t="s">
        <v>123</v>
      </c>
      <c r="H113" s="66">
        <v>1</v>
      </c>
      <c r="I113" s="54">
        <f>+J113</f>
        <v>1</v>
      </c>
      <c r="J113" s="66">
        <v>1</v>
      </c>
      <c r="K113" s="85">
        <v>1</v>
      </c>
      <c r="L113" s="90">
        <f t="shared" si="12"/>
        <v>1</v>
      </c>
      <c r="M113" s="91">
        <f t="shared" si="13"/>
        <v>1</v>
      </c>
      <c r="N113" s="68">
        <f t="shared" si="14"/>
        <v>1</v>
      </c>
      <c r="O113" s="32">
        <v>2210708</v>
      </c>
      <c r="P113" s="66">
        <v>27000</v>
      </c>
      <c r="Q113" s="66">
        <v>27000</v>
      </c>
      <c r="R113" s="66">
        <v>0</v>
      </c>
      <c r="S113" s="67">
        <f t="shared" si="15"/>
        <v>1</v>
      </c>
      <c r="T113" s="68" t="str">
        <f t="shared" si="16"/>
        <v xml:space="preserve"> -</v>
      </c>
    </row>
    <row r="114" spans="2:20" ht="45" x14ac:dyDescent="0.2">
      <c r="B114" s="146"/>
      <c r="C114" s="143"/>
      <c r="D114" s="148" t="s">
        <v>164</v>
      </c>
      <c r="E114" s="51">
        <v>42736</v>
      </c>
      <c r="F114" s="106">
        <v>43100</v>
      </c>
      <c r="G114" s="14" t="s">
        <v>124</v>
      </c>
      <c r="H114" s="52">
        <v>9</v>
      </c>
      <c r="I114" s="70" t="e">
        <f>+J114+(#REF!-#REF!)</f>
        <v>#REF!</v>
      </c>
      <c r="J114" s="52">
        <v>3</v>
      </c>
      <c r="K114" s="80">
        <v>1</v>
      </c>
      <c r="L114" s="18">
        <f t="shared" si="12"/>
        <v>0.33333333333333331</v>
      </c>
      <c r="M114" s="19">
        <f t="shared" si="13"/>
        <v>1</v>
      </c>
      <c r="N114" s="20">
        <f t="shared" si="14"/>
        <v>0.33333333333333331</v>
      </c>
      <c r="O114" s="116">
        <v>2210708</v>
      </c>
      <c r="P114" s="52">
        <v>0</v>
      </c>
      <c r="Q114" s="52">
        <v>0</v>
      </c>
      <c r="R114" s="52">
        <v>0</v>
      </c>
      <c r="S114" s="21" t="str">
        <f t="shared" si="15"/>
        <v xml:space="preserve"> -</v>
      </c>
      <c r="T114" s="20" t="str">
        <f t="shared" si="16"/>
        <v xml:space="preserve"> -</v>
      </c>
    </row>
    <row r="115" spans="2:20" ht="30" x14ac:dyDescent="0.2">
      <c r="B115" s="146"/>
      <c r="C115" s="143"/>
      <c r="D115" s="149"/>
      <c r="E115" s="49">
        <v>42736</v>
      </c>
      <c r="F115" s="104">
        <v>43100</v>
      </c>
      <c r="G115" s="11" t="s">
        <v>125</v>
      </c>
      <c r="H115" s="50">
        <v>1</v>
      </c>
      <c r="I115" s="50">
        <f>+J115</f>
        <v>1</v>
      </c>
      <c r="J115" s="50">
        <v>1</v>
      </c>
      <c r="K115" s="81">
        <v>1</v>
      </c>
      <c r="L115" s="23">
        <f t="shared" si="12"/>
        <v>1</v>
      </c>
      <c r="M115" s="24">
        <f t="shared" si="13"/>
        <v>1</v>
      </c>
      <c r="N115" s="25">
        <f t="shared" si="14"/>
        <v>1</v>
      </c>
      <c r="O115" s="117">
        <v>2210708</v>
      </c>
      <c r="P115" s="50">
        <v>0</v>
      </c>
      <c r="Q115" s="50">
        <v>0</v>
      </c>
      <c r="R115" s="50">
        <v>0</v>
      </c>
      <c r="S115" s="28" t="str">
        <f t="shared" si="15"/>
        <v xml:space="preserve"> -</v>
      </c>
      <c r="T115" s="25" t="str">
        <f t="shared" si="16"/>
        <v xml:space="preserve"> -</v>
      </c>
    </row>
    <row r="116" spans="2:20" ht="45" x14ac:dyDescent="0.2">
      <c r="B116" s="146"/>
      <c r="C116" s="143"/>
      <c r="D116" s="149"/>
      <c r="E116" s="49">
        <v>42736</v>
      </c>
      <c r="F116" s="104">
        <v>43100</v>
      </c>
      <c r="G116" s="11" t="s">
        <v>126</v>
      </c>
      <c r="H116" s="50">
        <v>48</v>
      </c>
      <c r="I116" s="50" t="e">
        <f>+J116+(#REF!-#REF!)</f>
        <v>#REF!</v>
      </c>
      <c r="J116" s="50">
        <v>12</v>
      </c>
      <c r="K116" s="81">
        <v>25</v>
      </c>
      <c r="L116" s="23">
        <f t="shared" si="12"/>
        <v>2.0833333333333335</v>
      </c>
      <c r="M116" s="24">
        <f t="shared" si="13"/>
        <v>1</v>
      </c>
      <c r="N116" s="25">
        <f t="shared" si="14"/>
        <v>1</v>
      </c>
      <c r="O116" s="117">
        <v>2210708</v>
      </c>
      <c r="P116" s="50">
        <v>0</v>
      </c>
      <c r="Q116" s="50">
        <v>0</v>
      </c>
      <c r="R116" s="50">
        <v>0</v>
      </c>
      <c r="S116" s="28" t="str">
        <f t="shared" si="15"/>
        <v xml:space="preserve"> -</v>
      </c>
      <c r="T116" s="25" t="str">
        <f t="shared" si="16"/>
        <v xml:space="preserve"> -</v>
      </c>
    </row>
    <row r="117" spans="2:20" ht="60" x14ac:dyDescent="0.2">
      <c r="B117" s="146"/>
      <c r="C117" s="143"/>
      <c r="D117" s="149"/>
      <c r="E117" s="49">
        <v>42736</v>
      </c>
      <c r="F117" s="104">
        <v>43100</v>
      </c>
      <c r="G117" s="8" t="s">
        <v>127</v>
      </c>
      <c r="H117" s="50">
        <v>1</v>
      </c>
      <c r="I117" s="50">
        <f>+J117</f>
        <v>1</v>
      </c>
      <c r="J117" s="50">
        <v>1</v>
      </c>
      <c r="K117" s="81">
        <v>1</v>
      </c>
      <c r="L117" s="23">
        <f t="shared" si="12"/>
        <v>1</v>
      </c>
      <c r="M117" s="24">
        <f t="shared" si="13"/>
        <v>1</v>
      </c>
      <c r="N117" s="25">
        <f t="shared" si="14"/>
        <v>1</v>
      </c>
      <c r="O117" s="117" t="s">
        <v>181</v>
      </c>
      <c r="P117" s="50">
        <v>17600</v>
      </c>
      <c r="Q117" s="50">
        <v>17600</v>
      </c>
      <c r="R117" s="50">
        <v>0</v>
      </c>
      <c r="S117" s="28">
        <f t="shared" si="15"/>
        <v>1</v>
      </c>
      <c r="T117" s="25" t="str">
        <f t="shared" si="16"/>
        <v xml:space="preserve"> -</v>
      </c>
    </row>
    <row r="118" spans="2:20" ht="30" x14ac:dyDescent="0.2">
      <c r="B118" s="146"/>
      <c r="C118" s="143"/>
      <c r="D118" s="149"/>
      <c r="E118" s="49">
        <v>42736</v>
      </c>
      <c r="F118" s="104">
        <v>43100</v>
      </c>
      <c r="G118" s="8" t="s">
        <v>128</v>
      </c>
      <c r="H118" s="50">
        <v>1</v>
      </c>
      <c r="I118" s="50">
        <f>+J118</f>
        <v>1</v>
      </c>
      <c r="J118" s="50">
        <v>1</v>
      </c>
      <c r="K118" s="81">
        <v>1</v>
      </c>
      <c r="L118" s="23">
        <f t="shared" si="12"/>
        <v>1</v>
      </c>
      <c r="M118" s="24">
        <f t="shared" si="13"/>
        <v>1</v>
      </c>
      <c r="N118" s="25">
        <f t="shared" si="14"/>
        <v>1</v>
      </c>
      <c r="O118" s="117" t="s">
        <v>181</v>
      </c>
      <c r="P118" s="50">
        <v>0</v>
      </c>
      <c r="Q118" s="50">
        <v>0</v>
      </c>
      <c r="R118" s="50">
        <v>0</v>
      </c>
      <c r="S118" s="28" t="str">
        <f t="shared" si="15"/>
        <v xml:space="preserve"> -</v>
      </c>
      <c r="T118" s="25" t="str">
        <f t="shared" si="16"/>
        <v xml:space="preserve"> -</v>
      </c>
    </row>
    <row r="119" spans="2:20" ht="75" x14ac:dyDescent="0.2">
      <c r="B119" s="146"/>
      <c r="C119" s="143"/>
      <c r="D119" s="149"/>
      <c r="E119" s="49">
        <v>42736</v>
      </c>
      <c r="F119" s="104">
        <v>43100</v>
      </c>
      <c r="G119" s="8" t="s">
        <v>129</v>
      </c>
      <c r="H119" s="50">
        <v>1</v>
      </c>
      <c r="I119" s="50" t="e">
        <f>+J119+(#REF!-#REF!)</f>
        <v>#REF!</v>
      </c>
      <c r="J119" s="50">
        <v>1</v>
      </c>
      <c r="K119" s="81">
        <v>0</v>
      </c>
      <c r="L119" s="23">
        <f t="shared" si="12"/>
        <v>0</v>
      </c>
      <c r="M119" s="24">
        <f t="shared" si="13"/>
        <v>1</v>
      </c>
      <c r="N119" s="25">
        <f t="shared" si="14"/>
        <v>0</v>
      </c>
      <c r="O119" s="117">
        <v>2210708</v>
      </c>
      <c r="P119" s="50">
        <v>0</v>
      </c>
      <c r="Q119" s="50">
        <v>0</v>
      </c>
      <c r="R119" s="50">
        <v>0</v>
      </c>
      <c r="S119" s="28" t="str">
        <f t="shared" si="15"/>
        <v xml:space="preserve"> -</v>
      </c>
      <c r="T119" s="25" t="str">
        <f t="shared" si="16"/>
        <v xml:space="preserve"> -</v>
      </c>
    </row>
    <row r="120" spans="2:20" ht="60" customHeight="1" thickBot="1" x14ac:dyDescent="0.25">
      <c r="B120" s="146"/>
      <c r="C120" s="143"/>
      <c r="D120" s="150"/>
      <c r="E120" s="53">
        <v>42736</v>
      </c>
      <c r="F120" s="105">
        <v>43100</v>
      </c>
      <c r="G120" s="15" t="s">
        <v>130</v>
      </c>
      <c r="H120" s="54">
        <v>60000</v>
      </c>
      <c r="I120" s="54" t="e">
        <f>+J120+(#REF!-#REF!)</f>
        <v>#REF!</v>
      </c>
      <c r="J120" s="54">
        <v>20000</v>
      </c>
      <c r="K120" s="82">
        <v>20000</v>
      </c>
      <c r="L120" s="88">
        <f t="shared" si="12"/>
        <v>1</v>
      </c>
      <c r="M120" s="92">
        <f t="shared" si="13"/>
        <v>1</v>
      </c>
      <c r="N120" s="56">
        <f t="shared" si="14"/>
        <v>1</v>
      </c>
      <c r="O120" s="118" t="s">
        <v>181</v>
      </c>
      <c r="P120" s="54">
        <v>60000</v>
      </c>
      <c r="Q120" s="54">
        <v>60000</v>
      </c>
      <c r="R120" s="54">
        <v>0</v>
      </c>
      <c r="S120" s="55">
        <f t="shared" si="15"/>
        <v>1</v>
      </c>
      <c r="T120" s="56" t="str">
        <f t="shared" si="16"/>
        <v xml:space="preserve"> -</v>
      </c>
    </row>
    <row r="121" spans="2:20" ht="30" x14ac:dyDescent="0.2">
      <c r="B121" s="146"/>
      <c r="C121" s="143"/>
      <c r="D121" s="151" t="s">
        <v>165</v>
      </c>
      <c r="E121" s="69">
        <v>42736</v>
      </c>
      <c r="F121" s="108">
        <v>43100</v>
      </c>
      <c r="G121" s="13" t="s">
        <v>131</v>
      </c>
      <c r="H121" s="70">
        <v>4</v>
      </c>
      <c r="I121" s="70" t="e">
        <f>+J121+(#REF!-#REF!)</f>
        <v>#REF!</v>
      </c>
      <c r="J121" s="70">
        <v>1</v>
      </c>
      <c r="K121" s="84">
        <v>1</v>
      </c>
      <c r="L121" s="89">
        <f t="shared" si="12"/>
        <v>1</v>
      </c>
      <c r="M121" s="94">
        <f t="shared" si="13"/>
        <v>1</v>
      </c>
      <c r="N121" s="72">
        <f t="shared" si="14"/>
        <v>1</v>
      </c>
      <c r="O121" s="119">
        <v>2210708</v>
      </c>
      <c r="P121" s="70">
        <v>0</v>
      </c>
      <c r="Q121" s="70">
        <v>0</v>
      </c>
      <c r="R121" s="70">
        <v>0</v>
      </c>
      <c r="S121" s="71" t="str">
        <f t="shared" si="15"/>
        <v xml:space="preserve"> -</v>
      </c>
      <c r="T121" s="72" t="str">
        <f t="shared" si="16"/>
        <v xml:space="preserve"> -</v>
      </c>
    </row>
    <row r="122" spans="2:20" ht="30" x14ac:dyDescent="0.2">
      <c r="B122" s="146"/>
      <c r="C122" s="143"/>
      <c r="D122" s="152"/>
      <c r="E122" s="49">
        <v>42736</v>
      </c>
      <c r="F122" s="104">
        <v>43100</v>
      </c>
      <c r="G122" s="11" t="s">
        <v>132</v>
      </c>
      <c r="H122" s="50">
        <v>6</v>
      </c>
      <c r="I122" s="50" t="e">
        <f>+J122+(#REF!-#REF!)</f>
        <v>#REF!</v>
      </c>
      <c r="J122" s="50">
        <v>2</v>
      </c>
      <c r="K122" s="81">
        <v>2</v>
      </c>
      <c r="L122" s="23">
        <f t="shared" si="12"/>
        <v>1</v>
      </c>
      <c r="M122" s="24">
        <f t="shared" si="13"/>
        <v>1</v>
      </c>
      <c r="N122" s="25">
        <f t="shared" si="14"/>
        <v>1</v>
      </c>
      <c r="O122" s="117">
        <v>2210708</v>
      </c>
      <c r="P122" s="50">
        <v>0</v>
      </c>
      <c r="Q122" s="50">
        <v>0</v>
      </c>
      <c r="R122" s="50">
        <v>0</v>
      </c>
      <c r="S122" s="28" t="str">
        <f t="shared" si="15"/>
        <v xml:space="preserve"> -</v>
      </c>
      <c r="T122" s="25" t="str">
        <f t="shared" si="16"/>
        <v xml:space="preserve"> -</v>
      </c>
    </row>
    <row r="123" spans="2:20" ht="60" x14ac:dyDescent="0.2">
      <c r="B123" s="146"/>
      <c r="C123" s="143"/>
      <c r="D123" s="152"/>
      <c r="E123" s="49">
        <v>42736</v>
      </c>
      <c r="F123" s="104">
        <v>43100</v>
      </c>
      <c r="G123" s="8" t="s">
        <v>133</v>
      </c>
      <c r="H123" s="28">
        <v>0.3</v>
      </c>
      <c r="I123" s="28" t="e">
        <f>+J123+(#REF!-#REF!)</f>
        <v>#REF!</v>
      </c>
      <c r="J123" s="28">
        <v>0.1</v>
      </c>
      <c r="K123" s="83">
        <v>0.1</v>
      </c>
      <c r="L123" s="23">
        <f t="shared" si="12"/>
        <v>1</v>
      </c>
      <c r="M123" s="24">
        <f t="shared" si="13"/>
        <v>1</v>
      </c>
      <c r="N123" s="25">
        <f t="shared" si="14"/>
        <v>1</v>
      </c>
      <c r="O123" s="117" t="s">
        <v>181</v>
      </c>
      <c r="P123" s="50">
        <v>0</v>
      </c>
      <c r="Q123" s="50">
        <v>0</v>
      </c>
      <c r="R123" s="50">
        <v>0</v>
      </c>
      <c r="S123" s="28" t="str">
        <f t="shared" si="15"/>
        <v xml:space="preserve"> -</v>
      </c>
      <c r="T123" s="25" t="str">
        <f t="shared" si="16"/>
        <v xml:space="preserve"> -</v>
      </c>
    </row>
    <row r="124" spans="2:20" ht="30" x14ac:dyDescent="0.2">
      <c r="B124" s="146"/>
      <c r="C124" s="143"/>
      <c r="D124" s="152"/>
      <c r="E124" s="49">
        <v>42736</v>
      </c>
      <c r="F124" s="104">
        <v>43100</v>
      </c>
      <c r="G124" s="8" t="s">
        <v>134</v>
      </c>
      <c r="H124" s="50">
        <v>1</v>
      </c>
      <c r="I124" s="50">
        <f>+J124</f>
        <v>1</v>
      </c>
      <c r="J124" s="50">
        <v>1</v>
      </c>
      <c r="K124" s="81">
        <v>1</v>
      </c>
      <c r="L124" s="23">
        <f t="shared" si="12"/>
        <v>1</v>
      </c>
      <c r="M124" s="24">
        <f t="shared" si="13"/>
        <v>1</v>
      </c>
      <c r="N124" s="25">
        <f t="shared" si="14"/>
        <v>1</v>
      </c>
      <c r="O124" s="117">
        <v>2210708</v>
      </c>
      <c r="P124" s="50">
        <v>0</v>
      </c>
      <c r="Q124" s="50">
        <v>0</v>
      </c>
      <c r="R124" s="50">
        <v>0</v>
      </c>
      <c r="S124" s="28" t="str">
        <f t="shared" si="15"/>
        <v xml:space="preserve"> -</v>
      </c>
      <c r="T124" s="25" t="str">
        <f t="shared" si="16"/>
        <v xml:space="preserve"> -</v>
      </c>
    </row>
    <row r="125" spans="2:20" ht="45.75" thickBot="1" x14ac:dyDescent="0.25">
      <c r="B125" s="146"/>
      <c r="C125" s="144"/>
      <c r="D125" s="154"/>
      <c r="E125" s="53">
        <v>42736</v>
      </c>
      <c r="F125" s="105">
        <v>43100</v>
      </c>
      <c r="G125" s="16" t="s">
        <v>135</v>
      </c>
      <c r="H125" s="54">
        <v>1</v>
      </c>
      <c r="I125" s="54">
        <f>+J125</f>
        <v>1</v>
      </c>
      <c r="J125" s="54">
        <v>1</v>
      </c>
      <c r="K125" s="82">
        <v>1</v>
      </c>
      <c r="L125" s="88">
        <f t="shared" si="12"/>
        <v>1</v>
      </c>
      <c r="M125" s="92">
        <f t="shared" si="13"/>
        <v>1</v>
      </c>
      <c r="N125" s="56">
        <f t="shared" si="14"/>
        <v>1</v>
      </c>
      <c r="O125" s="118">
        <v>2210708</v>
      </c>
      <c r="P125" s="54">
        <v>0</v>
      </c>
      <c r="Q125" s="54">
        <v>0</v>
      </c>
      <c r="R125" s="54">
        <v>0</v>
      </c>
      <c r="S125" s="55" t="str">
        <f t="shared" si="15"/>
        <v xml:space="preserve"> -</v>
      </c>
      <c r="T125" s="56" t="str">
        <f t="shared" si="16"/>
        <v xml:space="preserve"> -</v>
      </c>
    </row>
    <row r="126" spans="2:20" ht="12.95" customHeight="1" thickBot="1" x14ac:dyDescent="0.25">
      <c r="B126" s="146"/>
      <c r="C126" s="37"/>
      <c r="D126" s="9"/>
      <c r="E126" s="38"/>
      <c r="F126" s="38"/>
      <c r="G126" s="34"/>
      <c r="H126" s="35"/>
      <c r="I126" s="102"/>
      <c r="J126" s="35"/>
      <c r="K126" s="35"/>
      <c r="L126" s="39"/>
      <c r="M126" s="34"/>
      <c r="N126" s="34"/>
      <c r="O126" s="37"/>
      <c r="P126" s="35"/>
      <c r="Q126" s="35"/>
      <c r="R126" s="35"/>
      <c r="S126" s="36"/>
      <c r="T126" s="40"/>
    </row>
    <row r="127" spans="2:20" ht="45.75" thickBot="1" x14ac:dyDescent="0.25">
      <c r="B127" s="147"/>
      <c r="C127" s="64" t="s">
        <v>171</v>
      </c>
      <c r="D127" s="63" t="s">
        <v>166</v>
      </c>
      <c r="E127" s="57">
        <v>42736</v>
      </c>
      <c r="F127" s="57">
        <v>43100</v>
      </c>
      <c r="G127" s="58" t="s">
        <v>136</v>
      </c>
      <c r="H127" s="59">
        <v>7</v>
      </c>
      <c r="I127" s="54">
        <f>+J127</f>
        <v>7</v>
      </c>
      <c r="J127" s="59">
        <v>7</v>
      </c>
      <c r="K127" s="78">
        <v>0</v>
      </c>
      <c r="L127" s="86">
        <f t="shared" si="12"/>
        <v>0</v>
      </c>
      <c r="M127" s="93">
        <f t="shared" si="13"/>
        <v>1</v>
      </c>
      <c r="N127" s="61">
        <f t="shared" si="14"/>
        <v>0</v>
      </c>
      <c r="O127" s="114">
        <v>2210168</v>
      </c>
      <c r="P127" s="59">
        <v>0</v>
      </c>
      <c r="Q127" s="59">
        <v>0</v>
      </c>
      <c r="R127" s="59">
        <v>0</v>
      </c>
      <c r="S127" s="60" t="str">
        <f t="shared" si="15"/>
        <v xml:space="preserve"> -</v>
      </c>
      <c r="T127" s="61" t="str">
        <f t="shared" si="16"/>
        <v xml:space="preserve"> -</v>
      </c>
    </row>
    <row r="128" spans="2:20" ht="12.95" customHeight="1" thickBot="1" x14ac:dyDescent="0.25">
      <c r="B128" s="62"/>
      <c r="C128" s="41"/>
      <c r="D128" s="42"/>
      <c r="E128" s="43"/>
      <c r="F128" s="43"/>
      <c r="G128" s="41"/>
      <c r="H128" s="48"/>
      <c r="I128" s="103"/>
      <c r="J128" s="48"/>
      <c r="K128" s="48"/>
      <c r="L128" s="45"/>
      <c r="M128" s="46"/>
      <c r="N128" s="46"/>
      <c r="O128" s="41"/>
      <c r="P128" s="44"/>
      <c r="Q128" s="44"/>
      <c r="R128" s="44"/>
      <c r="S128" s="46"/>
      <c r="T128" s="47"/>
    </row>
    <row r="129" spans="2:20" ht="45" x14ac:dyDescent="0.2">
      <c r="B129" s="145" t="s">
        <v>170</v>
      </c>
      <c r="C129" s="142" t="s">
        <v>169</v>
      </c>
      <c r="D129" s="155" t="s">
        <v>167</v>
      </c>
      <c r="E129" s="51">
        <v>42736</v>
      </c>
      <c r="F129" s="51">
        <v>43100</v>
      </c>
      <c r="G129" s="10" t="s">
        <v>137</v>
      </c>
      <c r="H129" s="52">
        <v>210</v>
      </c>
      <c r="I129" s="70" t="e">
        <f>+J129+(#REF!-#REF!)</f>
        <v>#REF!</v>
      </c>
      <c r="J129" s="52">
        <v>70</v>
      </c>
      <c r="K129" s="80">
        <v>0</v>
      </c>
      <c r="L129" s="18">
        <f t="shared" si="12"/>
        <v>0</v>
      </c>
      <c r="M129" s="19">
        <f t="shared" si="13"/>
        <v>1</v>
      </c>
      <c r="N129" s="20">
        <f t="shared" si="14"/>
        <v>0</v>
      </c>
      <c r="O129" s="116">
        <v>2210711</v>
      </c>
      <c r="P129" s="52">
        <v>0</v>
      </c>
      <c r="Q129" s="52">
        <v>0</v>
      </c>
      <c r="R129" s="52">
        <v>0</v>
      </c>
      <c r="S129" s="21" t="str">
        <f t="shared" si="15"/>
        <v xml:space="preserve"> -</v>
      </c>
      <c r="T129" s="20" t="str">
        <f t="shared" si="16"/>
        <v xml:space="preserve"> -</v>
      </c>
    </row>
    <row r="130" spans="2:20" ht="30.75" thickBot="1" x14ac:dyDescent="0.25">
      <c r="B130" s="146"/>
      <c r="C130" s="143"/>
      <c r="D130" s="153"/>
      <c r="E130" s="65">
        <v>42736</v>
      </c>
      <c r="F130" s="107">
        <v>43100</v>
      </c>
      <c r="G130" s="17" t="s">
        <v>138</v>
      </c>
      <c r="H130" s="66">
        <v>3</v>
      </c>
      <c r="I130" s="54" t="e">
        <f>+J130+(#REF!-#REF!)</f>
        <v>#REF!</v>
      </c>
      <c r="J130" s="66">
        <v>1</v>
      </c>
      <c r="K130" s="85">
        <v>1</v>
      </c>
      <c r="L130" s="90">
        <f t="shared" si="12"/>
        <v>1</v>
      </c>
      <c r="M130" s="91">
        <f t="shared" si="13"/>
        <v>1</v>
      </c>
      <c r="N130" s="68">
        <f t="shared" si="14"/>
        <v>1</v>
      </c>
      <c r="O130" s="32">
        <v>2210711</v>
      </c>
      <c r="P130" s="66">
        <v>61995</v>
      </c>
      <c r="Q130" s="66">
        <v>61495</v>
      </c>
      <c r="R130" s="66">
        <v>0</v>
      </c>
      <c r="S130" s="67">
        <f t="shared" si="15"/>
        <v>0.99193483345431088</v>
      </c>
      <c r="T130" s="68" t="str">
        <f t="shared" si="16"/>
        <v xml:space="preserve"> -</v>
      </c>
    </row>
    <row r="131" spans="2:20" ht="30" x14ac:dyDescent="0.2">
      <c r="B131" s="146"/>
      <c r="C131" s="143"/>
      <c r="D131" s="148" t="s">
        <v>168</v>
      </c>
      <c r="E131" s="51">
        <v>42736</v>
      </c>
      <c r="F131" s="106">
        <v>43100</v>
      </c>
      <c r="G131" s="10" t="s">
        <v>139</v>
      </c>
      <c r="H131" s="52">
        <v>8</v>
      </c>
      <c r="I131" s="70" t="e">
        <f>+J131+(#REF!-#REF!)</f>
        <v>#REF!</v>
      </c>
      <c r="J131" s="52">
        <v>2</v>
      </c>
      <c r="K131" s="80">
        <v>2</v>
      </c>
      <c r="L131" s="18">
        <f t="shared" si="12"/>
        <v>1</v>
      </c>
      <c r="M131" s="19">
        <f t="shared" si="13"/>
        <v>1</v>
      </c>
      <c r="N131" s="20">
        <f t="shared" si="14"/>
        <v>1</v>
      </c>
      <c r="O131" s="116">
        <v>2210711</v>
      </c>
      <c r="P131" s="52">
        <v>76046</v>
      </c>
      <c r="Q131" s="52">
        <v>76046</v>
      </c>
      <c r="R131" s="52">
        <v>0</v>
      </c>
      <c r="S131" s="21">
        <f t="shared" si="15"/>
        <v>1</v>
      </c>
      <c r="T131" s="20" t="str">
        <f t="shared" si="16"/>
        <v xml:space="preserve"> -</v>
      </c>
    </row>
    <row r="132" spans="2:20" ht="30" x14ac:dyDescent="0.2">
      <c r="B132" s="146"/>
      <c r="C132" s="143"/>
      <c r="D132" s="149"/>
      <c r="E132" s="49">
        <v>42736</v>
      </c>
      <c r="F132" s="104">
        <v>43100</v>
      </c>
      <c r="G132" s="8" t="s">
        <v>140</v>
      </c>
      <c r="H132" s="50">
        <v>450</v>
      </c>
      <c r="I132" s="50" t="e">
        <f>+J132+(#REF!-#REF!)</f>
        <v>#REF!</v>
      </c>
      <c r="J132" s="50">
        <v>150</v>
      </c>
      <c r="K132" s="81">
        <v>150</v>
      </c>
      <c r="L132" s="23">
        <f t="shared" si="12"/>
        <v>1</v>
      </c>
      <c r="M132" s="24">
        <f t="shared" si="13"/>
        <v>1</v>
      </c>
      <c r="N132" s="25">
        <f t="shared" si="14"/>
        <v>1</v>
      </c>
      <c r="O132" s="117">
        <v>2210711</v>
      </c>
      <c r="P132" s="50">
        <v>21861</v>
      </c>
      <c r="Q132" s="50">
        <v>21861</v>
      </c>
      <c r="R132" s="50">
        <v>0</v>
      </c>
      <c r="S132" s="28">
        <f t="shared" si="15"/>
        <v>1</v>
      </c>
      <c r="T132" s="25" t="str">
        <f t="shared" si="16"/>
        <v xml:space="preserve"> -</v>
      </c>
    </row>
    <row r="133" spans="2:20" ht="45" x14ac:dyDescent="0.2">
      <c r="B133" s="146"/>
      <c r="C133" s="143"/>
      <c r="D133" s="149"/>
      <c r="E133" s="49">
        <v>42736</v>
      </c>
      <c r="F133" s="104">
        <v>43100</v>
      </c>
      <c r="G133" s="8" t="s">
        <v>141</v>
      </c>
      <c r="H133" s="50">
        <v>1</v>
      </c>
      <c r="I133" s="50">
        <f>+J133</f>
        <v>1</v>
      </c>
      <c r="J133" s="50">
        <v>1</v>
      </c>
      <c r="K133" s="81">
        <v>1</v>
      </c>
      <c r="L133" s="23">
        <f t="shared" si="12"/>
        <v>1</v>
      </c>
      <c r="M133" s="24">
        <f t="shared" si="13"/>
        <v>1</v>
      </c>
      <c r="N133" s="25">
        <f t="shared" si="14"/>
        <v>1</v>
      </c>
      <c r="O133" s="117" t="s">
        <v>181</v>
      </c>
      <c r="P133" s="50">
        <v>45000</v>
      </c>
      <c r="Q133" s="50">
        <v>45000</v>
      </c>
      <c r="R133" s="50">
        <v>0</v>
      </c>
      <c r="S133" s="28">
        <f t="shared" si="15"/>
        <v>1</v>
      </c>
      <c r="T133" s="25" t="str">
        <f t="shared" si="16"/>
        <v xml:space="preserve"> -</v>
      </c>
    </row>
    <row r="134" spans="2:20" ht="60" x14ac:dyDescent="0.2">
      <c r="B134" s="146"/>
      <c r="C134" s="143"/>
      <c r="D134" s="149"/>
      <c r="E134" s="49">
        <v>42736</v>
      </c>
      <c r="F134" s="104">
        <v>43100</v>
      </c>
      <c r="G134" s="8" t="s">
        <v>142</v>
      </c>
      <c r="H134" s="50">
        <v>1</v>
      </c>
      <c r="I134" s="50">
        <f>+J134</f>
        <v>1</v>
      </c>
      <c r="J134" s="50">
        <v>1</v>
      </c>
      <c r="K134" s="81">
        <v>1</v>
      </c>
      <c r="L134" s="23">
        <f t="shared" si="12"/>
        <v>1</v>
      </c>
      <c r="M134" s="24">
        <f t="shared" si="13"/>
        <v>1</v>
      </c>
      <c r="N134" s="25">
        <f t="shared" si="14"/>
        <v>1</v>
      </c>
      <c r="O134" s="117">
        <v>2210711</v>
      </c>
      <c r="P134" s="50">
        <v>133925</v>
      </c>
      <c r="Q134" s="50">
        <v>102000</v>
      </c>
      <c r="R134" s="50">
        <v>0</v>
      </c>
      <c r="S134" s="28">
        <f t="shared" si="15"/>
        <v>0.76162030987493001</v>
      </c>
      <c r="T134" s="25" t="str">
        <f t="shared" si="16"/>
        <v xml:space="preserve"> -</v>
      </c>
    </row>
    <row r="135" spans="2:20" ht="30" x14ac:dyDescent="0.2">
      <c r="B135" s="146"/>
      <c r="C135" s="143"/>
      <c r="D135" s="149"/>
      <c r="E135" s="49">
        <v>42736</v>
      </c>
      <c r="F135" s="104">
        <v>43100</v>
      </c>
      <c r="G135" s="8" t="s">
        <v>143</v>
      </c>
      <c r="H135" s="50">
        <v>4</v>
      </c>
      <c r="I135" s="50" t="e">
        <f>+J135+(#REF!-#REF!)</f>
        <v>#REF!</v>
      </c>
      <c r="J135" s="50">
        <v>1</v>
      </c>
      <c r="K135" s="81">
        <v>1</v>
      </c>
      <c r="L135" s="23">
        <f t="shared" si="12"/>
        <v>1</v>
      </c>
      <c r="M135" s="24">
        <f t="shared" si="13"/>
        <v>1</v>
      </c>
      <c r="N135" s="25">
        <f t="shared" si="14"/>
        <v>1</v>
      </c>
      <c r="O135" s="117">
        <v>2210711</v>
      </c>
      <c r="P135" s="50">
        <v>70053</v>
      </c>
      <c r="Q135" s="50">
        <v>65640</v>
      </c>
      <c r="R135" s="50">
        <v>0</v>
      </c>
      <c r="S135" s="28">
        <f t="shared" si="15"/>
        <v>0.93700483919318234</v>
      </c>
      <c r="T135" s="25" t="str">
        <f t="shared" si="16"/>
        <v xml:space="preserve"> -</v>
      </c>
    </row>
    <row r="136" spans="2:20" ht="60.75" thickBot="1" x14ac:dyDescent="0.25">
      <c r="B136" s="147"/>
      <c r="C136" s="144"/>
      <c r="D136" s="150"/>
      <c r="E136" s="53">
        <v>42736</v>
      </c>
      <c r="F136" s="105">
        <v>43100</v>
      </c>
      <c r="G136" s="16" t="s">
        <v>144</v>
      </c>
      <c r="H136" s="54">
        <v>1</v>
      </c>
      <c r="I136" s="54">
        <f>+J136</f>
        <v>1</v>
      </c>
      <c r="J136" s="54">
        <v>1</v>
      </c>
      <c r="K136" s="82">
        <v>1</v>
      </c>
      <c r="L136" s="88">
        <f t="shared" si="12"/>
        <v>1</v>
      </c>
      <c r="M136" s="91">
        <f t="shared" si="13"/>
        <v>1</v>
      </c>
      <c r="N136" s="68">
        <f t="shared" si="14"/>
        <v>1</v>
      </c>
      <c r="O136" s="118" t="s">
        <v>181</v>
      </c>
      <c r="P136" s="66">
        <v>0</v>
      </c>
      <c r="Q136" s="66">
        <v>0</v>
      </c>
      <c r="R136" s="66">
        <v>0</v>
      </c>
      <c r="S136" s="67" t="str">
        <f t="shared" si="15"/>
        <v xml:space="preserve"> -</v>
      </c>
      <c r="T136" s="68" t="str">
        <f t="shared" si="16"/>
        <v xml:space="preserve"> -</v>
      </c>
    </row>
    <row r="137" spans="2:20" ht="21" customHeight="1" thickBot="1" x14ac:dyDescent="0.25">
      <c r="M137" s="101">
        <f>+AVERAGE(M12:M28,M30,M32:M63,M65:M105,M107:M125,M127,M129:M136)</f>
        <v>1</v>
      </c>
      <c r="N137" s="96">
        <f>+AVERAGE(N12:N28,N30,N32:N63,N65:N105,N107:N125,N127,N129:N136)</f>
        <v>0.82222760290556884</v>
      </c>
      <c r="O137" s="100"/>
      <c r="P137" s="97">
        <f>+SUM(P12:P28,P30,P32:P63,P65:P105,P107:P125,P127,P129:P136)</f>
        <v>19842422</v>
      </c>
      <c r="Q137" s="98">
        <f>+SUM(Q12:Q28,Q30,Q32:Q63,Q65:Q105,Q107:Q125,Q127,Q129:Q136)</f>
        <v>17626493</v>
      </c>
      <c r="R137" s="98">
        <f>+SUM(R12:R28,R30,R32:R63,R65:R105,R107:R125,R127,R129:R136)</f>
        <v>142583</v>
      </c>
      <c r="S137" s="99">
        <f t="shared" si="15"/>
        <v>0.88832366331085988</v>
      </c>
      <c r="T137" s="96">
        <f t="shared" si="16"/>
        <v>8.0891303789131508E-3</v>
      </c>
    </row>
  </sheetData>
  <mergeCells count="45">
    <mergeCell ref="D114:D120"/>
    <mergeCell ref="D121:D125"/>
    <mergeCell ref="B2:T2"/>
    <mergeCell ref="B3:T3"/>
    <mergeCell ref="B4:T4"/>
    <mergeCell ref="D8:K8"/>
    <mergeCell ref="B9:B11"/>
    <mergeCell ref="C9:C11"/>
    <mergeCell ref="D9:D11"/>
    <mergeCell ref="E9:F10"/>
    <mergeCell ref="G9:K9"/>
    <mergeCell ref="M9:N9"/>
    <mergeCell ref="O9:T10"/>
    <mergeCell ref="G10:G11"/>
    <mergeCell ref="H10:H11"/>
    <mergeCell ref="I10:I11"/>
    <mergeCell ref="D75:D82"/>
    <mergeCell ref="D83:D85"/>
    <mergeCell ref="D86:D90"/>
    <mergeCell ref="D91:D105"/>
    <mergeCell ref="D107:D113"/>
    <mergeCell ref="M10:M11"/>
    <mergeCell ref="N10:N11"/>
    <mergeCell ref="B12:B30"/>
    <mergeCell ref="D14:D18"/>
    <mergeCell ref="J10:J11"/>
    <mergeCell ref="K10:K11"/>
    <mergeCell ref="C12:C28"/>
    <mergeCell ref="D19:D28"/>
    <mergeCell ref="B129:B136"/>
    <mergeCell ref="C129:C136"/>
    <mergeCell ref="D129:D130"/>
    <mergeCell ref="D131:D136"/>
    <mergeCell ref="B32:B127"/>
    <mergeCell ref="C32:C63"/>
    <mergeCell ref="D32:D37"/>
    <mergeCell ref="D38:D49"/>
    <mergeCell ref="D50:D51"/>
    <mergeCell ref="D52:D53"/>
    <mergeCell ref="D54:D56"/>
    <mergeCell ref="D57:D60"/>
    <mergeCell ref="D62:D63"/>
    <mergeCell ref="C107:C125"/>
    <mergeCell ref="C65:C105"/>
    <mergeCell ref="D65:D74"/>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2017</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Margarita Robayo</cp:lastModifiedBy>
  <cp:lastPrinted>2010-09-21T16:46:22Z</cp:lastPrinted>
  <dcterms:created xsi:type="dcterms:W3CDTF">2008-07-08T21:30:46Z</dcterms:created>
  <dcterms:modified xsi:type="dcterms:W3CDTF">2018-01-24T20:20:45Z</dcterms:modified>
</cp:coreProperties>
</file>