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95" yWindow="0" windowWidth="0" windowHeight="18780" activeTab="0"/>
  </bookViews>
  <sheets>
    <sheet name="PLAN DE ACCIÓN 2015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<sst xmlns="http://schemas.openxmlformats.org/spreadsheetml/2006/main" count="178" uniqueCount="173">
  <si>
    <t>PROGRAMA</t>
  </si>
  <si>
    <t>META</t>
  </si>
  <si>
    <t>AÑO</t>
  </si>
  <si>
    <t>PLAN DE ACCIÓN</t>
  </si>
  <si>
    <t>TIEMPO PROGRAMADO
(en el año)</t>
  </si>
  <si>
    <t>INDICADORES</t>
  </si>
  <si>
    <t>AVANCE</t>
  </si>
  <si>
    <t>ESTRATEGIAS</t>
  </si>
  <si>
    <t>INDICADOR</t>
  </si>
  <si>
    <t>LOGRO</t>
  </si>
  <si>
    <t>Porcentaje de avance en tiempo</t>
  </si>
  <si>
    <t>Porcentaje de avance en cumplimiento</t>
  </si>
  <si>
    <t>Fecha Inicial</t>
  </si>
  <si>
    <t>Fecha Terminación</t>
  </si>
  <si>
    <t>Descripción</t>
  </si>
  <si>
    <t>RECURSOS</t>
  </si>
  <si>
    <t>FECHA CORTE</t>
  </si>
  <si>
    <t>Porcentaje de Ejecución</t>
  </si>
  <si>
    <t>Nivel de Gestión</t>
  </si>
  <si>
    <t>Recursos Programados*</t>
  </si>
  <si>
    <t>Recursos Ejecutados*</t>
  </si>
  <si>
    <t>Recursos Gestionados*</t>
  </si>
  <si>
    <t>SUBPROGRAMA</t>
  </si>
  <si>
    <t>DIMENSIÓN</t>
  </si>
  <si>
    <t>EJE PROGRAMÁTICO</t>
  </si>
  <si>
    <t>ALCALDÍA DE BUCARAMANGA</t>
  </si>
  <si>
    <t>PLAN DE DESARROLLO 2012 - 2015 "BUCARAMANGA CAPITAL SOSTENIBLE"</t>
  </si>
  <si>
    <t>Número de actualizaciones realizadas a la política pública de infancia y adolescencia.</t>
  </si>
  <si>
    <t>Número de encuentros del nodo de participación infantil de la Red para la infancia apoyados.</t>
  </si>
  <si>
    <t>Número de nodos de red para la infancia mantenidos.</t>
  </si>
  <si>
    <t>Número de  niños, niñas y adolescentes en condición de vulnerabilidad con asistencia exequial requerido por sus familias.</t>
  </si>
  <si>
    <t>Número de niños y niñas entre 0 y 5 años y sus familias con atención a través de alianzas y la articulación de la estrategia de atención integral a la primera infancia de 0 a siempre.</t>
  </si>
  <si>
    <t>Número de acciones diseñadas e implementadas de promoción de hábitos saludables de prevención de accidentes. de violencia y riesgo de expulsión de calle dirigidas a niños, niñas, adolescentes y sus familias diferenciado por género.</t>
  </si>
  <si>
    <t>Número de estrategias educomunicativas implementadas para la prevención de la explotación sexual comercial y trabajo infantil  a niños, niñas, adolescentes y comunidad en general.</t>
  </si>
  <si>
    <t>Número de niños, niñas y adolescentes trabajadores infantiles mantenidos con atención articulada a la estratégia nacional de erradicación del trabajo infantil y protección del joven trabajador.</t>
  </si>
  <si>
    <t>Número de diagnósticos de la población infantil y adolescente trabajadora realizada y mantenida.</t>
  </si>
  <si>
    <t>Número niños, niñas y adolescentes de 6 a 17 años con espacios formativos que promuevan el cambio cultural y actitudinal hacia una sexualidad responsable y prevención de embarazos en adolescentes y enfermedades de transmisión sexual.</t>
  </si>
  <si>
    <t>Número de jornadas de identificación de niños, niñas y adolescentes convocadas conjuntamente con la Registraduría Nacional del Estado Civil.</t>
  </si>
  <si>
    <t>Número de exaltaciones de día de la niñez realizadas.</t>
  </si>
  <si>
    <t>Número de niños, niñas y adolescentes en condición de discapacidad cognitiva, visual, física y múltiple mantenidos con atención integral que no están incluidos en instituciones educativas oficiales.</t>
  </si>
  <si>
    <t>Número de niños, niñas y adolescentes en condición de discapacidad auditiva con atención mantenida mediante los apoyos del modelo lingüísitco e interpretes en lenguas de señas colombiana.</t>
  </si>
  <si>
    <t>Número de niños, niñas y adolescentes pertenecientes a minorías étnicas con atención inicial.</t>
  </si>
  <si>
    <t>Número de campañas de promoción de lectura, escritura, oratoria, pintora, convivencia pacífica y cultura general realizadas.</t>
  </si>
  <si>
    <t>Número reds de la juventud con emprendimiento cultural, social, deportivo y empresarial construidas y mantenidas.</t>
  </si>
  <si>
    <t>Número de adultos mayores en situación de pobreza extrema atendidos mediante el suministro de raciones y/o paquetes alimentarios del programa NUSAVE (Nutrición, Salud y Vejez).</t>
  </si>
  <si>
    <t>Número de instrumentos de evaluación y seguimiento nutricional de la población adulta mayor beneficiarios de los paquetes y raciones alimentarias diseñadas e implementadas.</t>
  </si>
  <si>
    <t>Porcentaje de avance de la construcción del Centro Vida del norte.</t>
  </si>
  <si>
    <t>Número de adultos mayores atendidos en los Centros Vida en áreas de: promoción y prevención, nutrición, cultura física, recreación y deporte, lúdica, oficios y cultura.</t>
  </si>
  <si>
    <t>Porcentaje de avance en la validación de la estrategia de aceleración del aprendizaje desde la perspectiva de envejecimiento.</t>
  </si>
  <si>
    <t>Número de actividades con apoyo logístico del programa PPSAM del Ministerio de trabajo.</t>
  </si>
  <si>
    <t>Número de adultos mayores de sisben nivel 1 y 2 con asistencia exequial que sus familias lo requieran.</t>
  </si>
  <si>
    <t>Número de políticas públicas formuladas de adulto mayor.</t>
  </si>
  <si>
    <t>Número de adultos mayores mantenidos institucionalmente en los centros de protección social al adulto mayor.</t>
  </si>
  <si>
    <t xml:space="preserve">Número de familias con niños, niñas y adolescentes con atención inicial diferenciado por ciclo vital y género en situación de vulnerabilidad para el fortalecimiento de competencias parentales, prevención de la violencia intrafamiliar y expulsión a la calle. </t>
  </si>
  <si>
    <t>Número de políticas públicas de atención integral a la familia formuladas.</t>
  </si>
  <si>
    <t>Número de mujeres capacitadas habilidades para el empleo, proyectos productivos sostenibles, desarrollo empresarial, alfabetización digital y apropiación de las nuevas tecnologías de la información, derechos, participación política, liderazgo, competencias artísticas y culturales que exalten la diversidad y representación de las mujeres con enfoque diferencia.</t>
  </si>
  <si>
    <t>Número de líneas amigas fortalecidas y mantenidas.</t>
  </si>
  <si>
    <t>Número de estrategias integrales de la no violencia contra la mujer mantenidas.</t>
  </si>
  <si>
    <t>Número de observatorios de asuntos de género creados y mantenidos en funcionamiento.</t>
  </si>
  <si>
    <t>Número de centros integrales de la mujer y consejos comunitarios de mujeres apoyados como órganos integradores de la política pública de la mujer y género.</t>
  </si>
  <si>
    <t>Número de mujeres cabeza de familia con apoyo alimentario y acción de generación de ingresos que brinde atonomía económica.</t>
  </si>
  <si>
    <t>Número de madres comunitarias apoyadas al desarrollo de competencias en temas de primera infancia.</t>
  </si>
  <si>
    <t>Número de trabajadoras sexuales capacitadas en temas técnicos para generación de ingresos.</t>
  </si>
  <si>
    <t>Número de personas en procesos de habilitación, rehabilitación, habilidades y competencias a través de Instituciones especializadas beneficiadas.</t>
  </si>
  <si>
    <t>Número de banco de ayudas técnicas diseñados e implementados según previa caracterización del usuario que garantice el suministro de ayudas adaptadas a las necesidades del usuario y que cumpla con las normas técnicas INCONTEC.</t>
  </si>
  <si>
    <t>Número de estregias de información, educación y comunicación diseñadas e implementadas que promueva la cultura del respeto a la diferencia y la inclusión social de las personas en condición de discapacidad.</t>
  </si>
  <si>
    <t>Número de personas en situación de discapacidad atención especializada hacia la inclusión social brindadas.</t>
  </si>
  <si>
    <t>Número de organizaciones del área urbana y rural en la estratégia de rehabilitación basada en la comunidad (RBC) capacitadas.</t>
  </si>
  <si>
    <t>Número de encuentros realizados que permita el intercambio de experiencias exitosas en el tema de discapacidad en las áreas de inclusión social, ambiental, cultura, educativa y deportiva.</t>
  </si>
  <si>
    <t>Número de familias vinculadas con atención mantenida al promgramas familias en acción de la Presidencia de la República.</t>
  </si>
  <si>
    <t>Número de madres titulares vinculadas al programa familias en acción en diferentes áreas para promover el emprendimiento y la microempresa capacitadas.</t>
  </si>
  <si>
    <t>Porcentaje de programas apoyados que desarrolla la estrategia Red Unidos.</t>
  </si>
  <si>
    <t>Número de diagnósticos de la población LGTBI realizados</t>
  </si>
  <si>
    <t>Número de mesas de trabajo LGTBI organizadas que generen procesos de inclusión, desarrollo social y pluralismo.</t>
  </si>
  <si>
    <t>Número de talleres creados de homosocialización que generen reflexiones y procesos de integración de la cuminidad LGTBI al colectivo social con participaciones constructivas que promuevan la sana convivencia.</t>
  </si>
  <si>
    <t>Número de campañas de divulgación de prevención sexual y enfermedades de transmisión sexual realizadas.</t>
  </si>
  <si>
    <t>Número de investigaciones realizadas sobre el habitante de calle.</t>
  </si>
  <si>
    <t>Número de brigadas integrales extramurales realizadas de habitante de calle realizadas.</t>
  </si>
  <si>
    <t>Número de habitantes de calle con atención integral permanentemente en medio institucional.</t>
  </si>
  <si>
    <t>Número de habitantes de calle mantenidos con atención integral permanentemente en contexto extramural.</t>
  </si>
  <si>
    <t>Número de habitantes de calle NN con atención integral.</t>
  </si>
  <si>
    <t>Número de brigadas de prevención de consumo de sustancias psicoactivas realizadas.</t>
  </si>
  <si>
    <t>Número de unidades nutricionales suministradas a las minorías étnicas.</t>
  </si>
  <si>
    <t>Número de exaltaciones realizadas para el rescate de los valores culturales y ambientales de las minorías étnicas.</t>
  </si>
  <si>
    <t>Número de programas realizados en temas relacionados con la convivencia ciudadana.</t>
  </si>
  <si>
    <t>Número de personas pertenecientes a minorías étnicas capacitadas en temas de emprendimiento.</t>
  </si>
  <si>
    <t>Número de jornadas lúdicas pedagógicas ofrecidas para prevenir factores de riesgo y fortalecer factores protectores de la salud mental de las personas privadas de la libertad.</t>
  </si>
  <si>
    <t>Número de familias de personas privadas de la libertad que son cabeza de familia con atención inicial.</t>
  </si>
  <si>
    <t>Número de internos e internas de los centros de reclusión adscritos al programa de comunidad terapéutica con el apoyo mantenido a través de las diferentes actividades que realizan.</t>
  </si>
  <si>
    <t>Número de unidades de apoyo nutricional suministrados a personas víctimas del conflicto armado.</t>
  </si>
  <si>
    <t>Número de personas cabeza de familia víctimas del conflicto armado con apoyo psicosocial.</t>
  </si>
  <si>
    <t>Número de personas víctimas del conflicto armado capacitados en temas técnicos para generación de ingresos.</t>
  </si>
  <si>
    <t>Número de entradas para familias inscritas al programa familias en acción y a red unidos garantizadas para desarrollar actividades deportivas y culturales que promuevan la participación activa en los parques recreativos.</t>
  </si>
  <si>
    <t>Número de entradas para niños, niñas y adolescentes garantizadas para desarrollar actividades deportivas y culturales que promuevan la participación activa en los parques recreativos.</t>
  </si>
  <si>
    <t>Número de entradas para jóvenes garantizadas para desarrollar actividades deportivas y culturales que promuevan la participación activa en los parques recreativos.</t>
  </si>
  <si>
    <t>Número de entradas garantizadas para personas en situación o condición de discapacidad para desarrollar actividades deportivas y culturales que promuevan la participación activa en los parques recreativos.</t>
  </si>
  <si>
    <t>Número de entradas garantizadas para personas pertenecientes a minorías étnicas para desarrollar actividades deportivas y culturales que promuevan la participación activa en los parques recreativos.</t>
  </si>
  <si>
    <t>Número de entradas garantizadas a mujeres para desarrollar actividades deportivas y culturales que promuevan la participación activa en los parques recreativos.</t>
  </si>
  <si>
    <t>Número de entradas garantizadas a adultos mayores para desarrollar actividades deportivas y culturales que promuevan la participación activa en los parques recreativos.</t>
  </si>
  <si>
    <t>PRIMERA INFANCIA, NIÑEZ Y ADOLESCENCIA</t>
  </si>
  <si>
    <t>JÓVENES CON DESARROLLO Y OPORTUNIDADES</t>
  </si>
  <si>
    <t>ENVEJECIMIENTO DIGNO Y ACTIVO</t>
  </si>
  <si>
    <t>ATENCIÓN Y FORTALECIMIENTO DE LA FAMILIA COMO NÚCLEO SOCIAL</t>
  </si>
  <si>
    <t>ATENCIÓN INTEGRAL A LA MUJER Y EQUIDAD DE GÉNERO</t>
  </si>
  <si>
    <t>ATENCIÓN A POBLACIÓN EN SITUACIÓN O CONDICIÓN DE DISCAPACIDAD</t>
  </si>
  <si>
    <t>FAMILIAS EN ACCIÓN</t>
  </si>
  <si>
    <t>RED UNIDOS</t>
  </si>
  <si>
    <t>LGTBI (Lesbianas, Gays, Transexuales, Bisexuales e Intersexuados) DIVERSIDAD SEXUAL CON SEGURIDAD</t>
  </si>
  <si>
    <t>HABITANTE DE CALLE</t>
  </si>
  <si>
    <t>MINORÍAS ÉTNICAS</t>
  </si>
  <si>
    <t>ATENCIÓN A LA POBLACIÓN CARCELARIA</t>
  </si>
  <si>
    <t>PREVENCIÓN, ATENCIÓN Y ASISTENCIA INTEGRAL A VÍCTIMAS DEL CONFLICTO INTERNO ARMADO</t>
  </si>
  <si>
    <t>MÚEVETE BUCARAMANGA</t>
  </si>
  <si>
    <t>POBLACIONES INCLUIDAS AL DESARROLLO SOSTENIBLE</t>
  </si>
  <si>
    <t>BUCARAMANGA DINÁMICA Y SALUDABLE</t>
  </si>
  <si>
    <t>LO SOCIAL ES VITAL</t>
  </si>
  <si>
    <t>DEPORTE Y CULTURA QUE NOS UNA</t>
  </si>
  <si>
    <t>DIMENSIÓN 1: SOSTENIBNILIDAD SOCIAL Y ECONÓMICA</t>
  </si>
  <si>
    <t>Número de familias del sector rural mantenidos con asistencia técnica considerando la zonificación hacia la especialización de la producción centrada en la participación de la UMATA y el COMUDE.</t>
  </si>
  <si>
    <t>Número de Comités Municipales de Desarrollo Rural - COMUDE fortalecidos como organismo articulador de procesos productivos sostenibles en el sector rural.</t>
  </si>
  <si>
    <t>Número de cadenas de valor apoyadas en el sector rural creadas.</t>
  </si>
  <si>
    <t>Número de ejemplares de especies mayores y menores inseminadas para el mejoramiento genético.</t>
  </si>
  <si>
    <t>Número de hectáreas de cacao tradicional renovados en las veredas cacaoteras y hectáreas de café en veredas caficultoras.</t>
  </si>
  <si>
    <t>Número de microdistritos de riego construidos en los corregimientos.</t>
  </si>
  <si>
    <t>Número de brigadas de sanidad pecuaria realizadas.</t>
  </si>
  <si>
    <t>Número de encuentros campesinos realizados.</t>
  </si>
  <si>
    <t>Número de ciclos de vacunación de especies bovinos y bufalinos mantenidos contra fiebre AFTOSA y BRUSELOSIS.</t>
  </si>
  <si>
    <t>Número de análisis de suelo en el sector rural realizados.</t>
  </si>
  <si>
    <t>SEGURIDAD ALIMENTARIA Y EXTENSIÓN RURAL</t>
  </si>
  <si>
    <t>EN BUCARAMANGA EL CAMPO CUENTA</t>
  </si>
  <si>
    <t>MEDIO AMBIENTE Y ORDENAMIENTO TERRITORIAL</t>
  </si>
  <si>
    <t>Número de escuelas de formación ciudadanas implementadas y mantenidas.</t>
  </si>
  <si>
    <t>Número de encuentros realizados con los ediles de las juntas administradoras locales de las comunas y corregimientos y los dignatarios de las juntas de acción comunal para identificar los problemas asociados a su entorno y concertar soluciones.</t>
  </si>
  <si>
    <t>Número de encuentros nacionales de dirigentes de organizaciones comunitarias (JAC y JAL) apoyadas.</t>
  </si>
  <si>
    <t>Número de campañas evangelísticas de comunidades religiosas apoyadas.</t>
  </si>
  <si>
    <t>Número de asociaciones formalizadas empresarialmente apoyadas.</t>
  </si>
  <si>
    <t>FORMACIÓN COMUNITARIA Y CIUDADANA PARA LA PARTICIPACIÓN DEL DESARROLLO LOCAL</t>
  </si>
  <si>
    <t>PARTICIPACIÓN COMUNITARIA Y CIUDADANA</t>
  </si>
  <si>
    <t>PARTICIPACIÓN CIUDADANA</t>
  </si>
  <si>
    <t>DIMENSIÓN 4: SOSTENIBILIDAD FISCAL Y GOBERNANZA</t>
  </si>
  <si>
    <t>BUCARAMANGA CRECE CONTIGO</t>
  </si>
  <si>
    <t>Establecer convenios con universidades, ONGs y funerarias.</t>
  </si>
  <si>
    <t xml:space="preserve">Realizar seguimiento y evaluación al complemento nutricional entregado a los distintos adultos mayores del municipio de Bucaramanga con el fin de conocer el impacto generado por los complementos. </t>
  </si>
  <si>
    <t>Prestar un servicio de calidad y oportunidad a los adultos mayores que asisten a los centros día.</t>
  </si>
  <si>
    <t>Fortalecer la familia como núcleo de la sociedad con el fin de generar tejido social.</t>
  </si>
  <si>
    <t>Propiciar espacios de participación juvenil asi como de esparcimiento para el uso adecuado del tiempo libre.</t>
  </si>
  <si>
    <t>Número de mujeres con su nucleo familiar víctimas de violencia intrafamiliar y de género con refugio.</t>
  </si>
  <si>
    <t>Atender de manera integral a los agresores y a las víctimas de violencia intrafamiliar.</t>
  </si>
  <si>
    <t>Prestar un servicio de calidad y oportunidad a las mujeres que asisten al centro integral de la mujer.</t>
  </si>
  <si>
    <t>Generar proyectos que busquen contribuya a la equidad de género.</t>
  </si>
  <si>
    <t>Establecer convenios y fomentar la coordinación interinstitucional.</t>
  </si>
  <si>
    <t>Contar con un equipo interdisciplinario que permita prestar una adecuada asesoría al momento de la entrega de los elementos de habilitación y/o rehabilitación y en su posterior seguimiento.</t>
  </si>
  <si>
    <t>Fortalecer el comité municipal de discapacidad.</t>
  </si>
  <si>
    <t>Fomentar la coordinación interinstitucional.</t>
  </si>
  <si>
    <t>Brindar el apoyo logístico necesario para realización del programa presidencial FAMILIAS EN ACCIÖN.</t>
  </si>
  <si>
    <t>Asesorar permanentemente a las Juntas de Acción Comunal y a las Juntas Administradoras Locales.</t>
  </si>
  <si>
    <t>Realizar convenios y/o contratos interadministrativos y/o interinstitucionales.</t>
  </si>
  <si>
    <t>Mantener un canal abierto de interlocución entre municipio y centros penitenciarios con el fin de prestar una atención iicial las internas e internos.</t>
  </si>
  <si>
    <t>Fomentar la inclusión social de las personas pertenecientes a las minorías étnicas.</t>
  </si>
  <si>
    <t>Actualizar permanentemente la base de datos de la población habitante de calle.</t>
  </si>
  <si>
    <t>Facilitar la coordinación interinstitucional con el fin de fortalecer los procesos de rehabilitación y resocialización.</t>
  </si>
  <si>
    <t>Fomentar la inclusión social de las personas pertenecientes a la población LGTBI.</t>
  </si>
  <si>
    <t>Coordinar con instituciones oficiales y privadas para la gestión de recursos e implementación de buenas prácticas agropecuarias.</t>
  </si>
  <si>
    <t>Establecer convenios con Universidades, SENA y otras instituciones públicas y privadas expertas en el tema.</t>
  </si>
  <si>
    <t>Mantener al municipio libre de fiebre AFTOSA y BRUSELOSIS.</t>
  </si>
  <si>
    <t>Definir con actores públicos y privados lineamientos estratégicos y criterios de actuación para el trabajo con la población infantil de Bucaramanga.</t>
  </si>
  <si>
    <t>Establecer convenios con ONGs que atienden población infantil, según los estándares de calidad determinados por el ICBF.</t>
  </si>
  <si>
    <t>Facilitar la coordinación interinstitucional con el fin de velar por la garantía de los derechos de los niñas, niños y adolescentes.</t>
  </si>
  <si>
    <t>Implementar acciones dirigidas a prevenir el embarazo en adolescentes.</t>
  </si>
  <si>
    <t>Realizar convenios y/o contratos interadministrativos y/o interinstitucionales con parques recreativos o escuelas deportivas con el objetivo de brindar espacios para la recreación y el sano esparcimiento.</t>
  </si>
  <si>
    <t>PLAN DE ACCIÓN - SECRETARÍA DE DESARROLLO SOCIAL</t>
  </si>
  <si>
    <t>DIMENSIÓN 2: SOSTENIBILIDAD AMBIENTAL, CAMBIO CLIMÁTICO Y ORDENAMIENTO TERRITORIAL</t>
  </si>
  <si>
    <t>Número de personas habitantes de calle con asistencia exequial.</t>
  </si>
</sst>
</file>

<file path=xl/styles.xml><?xml version="1.0" encoding="utf-8"?>
<styleSheet xmlns="http://schemas.openxmlformats.org/spreadsheetml/2006/main">
  <numFmts count="4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COP&quot;#,##0;\-&quot;COP&quot;#,##0"/>
    <numFmt numFmtId="165" formatCode="&quot;COP&quot;#,##0;[Red]\-&quot;COP&quot;#,##0"/>
    <numFmt numFmtId="166" formatCode="&quot;COP&quot;#,##0.00;\-&quot;COP&quot;#,##0.00"/>
    <numFmt numFmtId="167" formatCode="&quot;COP&quot;#,##0.00;[Red]\-&quot;COP&quot;#,##0.00"/>
    <numFmt numFmtId="168" formatCode="_-&quot;COP&quot;* #,##0_-;\-&quot;COP&quot;* #,##0_-;_-&quot;COP&quot;* &quot;-&quot;_-;_-@_-"/>
    <numFmt numFmtId="169" formatCode="_-&quot;COP&quot;* #,##0.00_-;\-&quot;COP&quot;* #,##0.00_-;_-&quot;COP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#,##0\ &quot;€&quot;;\-#,##0\ &quot;€&quot;"/>
    <numFmt numFmtId="185" formatCode="#,##0\ &quot;€&quot;;[Red]\-#,##0\ &quot;€&quot;"/>
    <numFmt numFmtId="186" formatCode="#,##0.00\ &quot;€&quot;;\-#,##0.00\ &quot;€&quot;"/>
    <numFmt numFmtId="187" formatCode="#,##0.00\ &quot;€&quot;;[Red]\-#,##0.00\ &quot;€&quot;"/>
    <numFmt numFmtId="188" formatCode="_-* #,##0\ &quot;€&quot;_-;\-* #,##0\ &quot;€&quot;_-;_-* &quot;-&quot;\ &quot;€&quot;_-;_-@_-"/>
    <numFmt numFmtId="189" formatCode="_-* #,##0\ _€_-;\-* #,##0\ _€_-;_-* &quot;-&quot;\ _€_-;_-@_-"/>
    <numFmt numFmtId="190" formatCode="_-* #,##0.00\ &quot;€&quot;_-;\-* #,##0.00\ &quot;€&quot;_-;_-* &quot;-&quot;??\ &quot;€&quot;_-;_-@_-"/>
    <numFmt numFmtId="191" formatCode="_-* #,##0.00\ _€_-;\-* #,##0.00\ _€_-;_-* &quot;-&quot;??\ _€_-;_-@_-"/>
    <numFmt numFmtId="192" formatCode="&quot;$&quot;\ #,##0;&quot;$&quot;\ \-#,##0"/>
    <numFmt numFmtId="193" formatCode="&quot;$&quot;\ #,##0;[Red]&quot;$&quot;\ \-#,##0"/>
    <numFmt numFmtId="194" formatCode="&quot;$&quot;\ #,##0.00;&quot;$&quot;\ \-#,##0.00"/>
    <numFmt numFmtId="195" formatCode="&quot;$&quot;\ #,##0.00;[Red]&quot;$&quot;\ \-#,##0.00"/>
    <numFmt numFmtId="196" formatCode="_ &quot;$&quot;\ * #,##0_ ;_ &quot;$&quot;\ * \-#,##0_ ;_ &quot;$&quot;\ * &quot;-&quot;_ ;_ @_ "/>
    <numFmt numFmtId="197" formatCode="_ * #,##0_ ;_ * \-#,##0_ ;_ * &quot;-&quot;_ ;_ @_ "/>
    <numFmt numFmtId="198" formatCode="_ &quot;$&quot;\ * #,##0.00_ ;_ &quot;$&quot;\ * \-#,##0.00_ ;_ &quot;$&quot;\ * &quot;-&quot;??_ ;_ @_ "/>
    <numFmt numFmtId="199" formatCode="_ * #,##0.00_ ;_ * \-#,##0.00_ ;_ * &quot;-&quot;??_ ;_ @_ "/>
    <numFmt numFmtId="200" formatCode="0.0%"/>
    <numFmt numFmtId="201" formatCode="[$-240A]dddd\,\ dd&quot; de &quot;mmmm&quot; de &quot;yyyy"/>
    <numFmt numFmtId="202" formatCode="dd/mm/yyyy;@"/>
    <numFmt numFmtId="203" formatCode="mmm\-yyyy"/>
    <numFmt numFmtId="204" formatCode="#,##0.0"/>
  </numFmts>
  <fonts count="45">
    <font>
      <sz val="11"/>
      <color theme="1"/>
      <name val="Arial"/>
      <family val="2"/>
    </font>
    <font>
      <sz val="11"/>
      <color indexed="8"/>
      <name val="Arial"/>
      <family val="2"/>
    </font>
    <font>
      <b/>
      <sz val="10"/>
      <name val="Arial"/>
      <family val="2"/>
    </font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16"/>
      <color indexed="8"/>
      <name val="Arial"/>
      <family val="2"/>
    </font>
    <font>
      <sz val="11"/>
      <color indexed="9"/>
      <name val="Arial"/>
      <family val="2"/>
    </font>
    <font>
      <sz val="11"/>
      <color indexed="1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62"/>
      <name val="Arial"/>
      <family val="2"/>
    </font>
    <font>
      <i/>
      <sz val="11"/>
      <color indexed="23"/>
      <name val="Arial"/>
      <family val="2"/>
    </font>
    <font>
      <sz val="11"/>
      <color indexed="14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62"/>
      <name val="Cambria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sz val="11"/>
      <color theme="0"/>
      <name val="Arial"/>
      <family val="2"/>
    </font>
    <font>
      <sz val="11"/>
      <color rgb="FF006100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2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80038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7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0" fontId="35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196">
    <xf numFmtId="0" fontId="0" fillId="0" borderId="0" xfId="0" applyAlignment="1">
      <alignment/>
    </xf>
    <xf numFmtId="0" fontId="2" fillId="0" borderId="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>
      <alignment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14" fontId="4" fillId="0" borderId="0" xfId="0" applyNumberFormat="1" applyFont="1" applyBorder="1" applyAlignment="1" applyProtection="1">
      <alignment horizontal="center" vertical="center" wrapText="1"/>
      <protection/>
    </xf>
    <xf numFmtId="0" fontId="42" fillId="0" borderId="12" xfId="0" applyFont="1" applyBorder="1" applyAlignment="1">
      <alignment horizontal="justify" vertical="center" wrapText="1"/>
    </xf>
    <xf numFmtId="0" fontId="42" fillId="0" borderId="13" xfId="0" applyFont="1" applyBorder="1" applyAlignment="1">
      <alignment horizontal="justify" vertical="center" wrapText="1"/>
    </xf>
    <xf numFmtId="0" fontId="42" fillId="0" borderId="14" xfId="0" applyFont="1" applyBorder="1" applyAlignment="1">
      <alignment horizontal="justify" vertical="center" wrapText="1"/>
    </xf>
    <xf numFmtId="0" fontId="5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3" fontId="42" fillId="0" borderId="12" xfId="0" applyNumberFormat="1" applyFont="1" applyBorder="1" applyAlignment="1">
      <alignment horizontal="center" vertical="center"/>
    </xf>
    <xf numFmtId="3" fontId="42" fillId="0" borderId="13" xfId="0" applyNumberFormat="1" applyFont="1" applyBorder="1" applyAlignment="1">
      <alignment horizontal="center" vertical="center"/>
    </xf>
    <xf numFmtId="3" fontId="42" fillId="0" borderId="14" xfId="0" applyNumberFormat="1" applyFont="1" applyBorder="1" applyAlignment="1">
      <alignment horizontal="center" vertical="center"/>
    </xf>
    <xf numFmtId="9" fontId="42" fillId="0" borderId="12" xfId="0" applyNumberFormat="1" applyFont="1" applyBorder="1" applyAlignment="1">
      <alignment horizontal="center" vertical="center" wrapText="1"/>
    </xf>
    <xf numFmtId="9" fontId="42" fillId="0" borderId="13" xfId="0" applyNumberFormat="1" applyFont="1" applyBorder="1" applyAlignment="1">
      <alignment horizontal="center" vertical="center" wrapText="1"/>
    </xf>
    <xf numFmtId="9" fontId="42" fillId="0" borderId="14" xfId="0" applyNumberFormat="1" applyFont="1" applyBorder="1" applyAlignment="1">
      <alignment horizontal="center" vertical="center" wrapText="1"/>
    </xf>
    <xf numFmtId="202" fontId="42" fillId="0" borderId="13" xfId="0" applyNumberFormat="1" applyFont="1" applyBorder="1" applyAlignment="1">
      <alignment horizontal="center" vertical="center" wrapText="1"/>
    </xf>
    <xf numFmtId="202" fontId="42" fillId="0" borderId="12" xfId="0" applyNumberFormat="1" applyFont="1" applyBorder="1" applyAlignment="1">
      <alignment horizontal="center" vertical="center" wrapText="1"/>
    </xf>
    <xf numFmtId="202" fontId="42" fillId="0" borderId="14" xfId="0" applyNumberFormat="1" applyFont="1" applyBorder="1" applyAlignment="1">
      <alignment horizontal="center" vertical="center" wrapText="1"/>
    </xf>
    <xf numFmtId="0" fontId="42" fillId="0" borderId="15" xfId="0" applyFont="1" applyBorder="1" applyAlignment="1">
      <alignment horizontal="justify" vertical="center" wrapText="1"/>
    </xf>
    <xf numFmtId="3" fontId="42" fillId="0" borderId="15" xfId="0" applyNumberFormat="1" applyFont="1" applyBorder="1" applyAlignment="1">
      <alignment horizontal="center" vertical="center"/>
    </xf>
    <xf numFmtId="9" fontId="42" fillId="0" borderId="15" xfId="0" applyNumberFormat="1" applyFont="1" applyBorder="1" applyAlignment="1">
      <alignment horizontal="center" vertical="center" wrapText="1"/>
    </xf>
    <xf numFmtId="0" fontId="42" fillId="0" borderId="19" xfId="0" applyFont="1" applyBorder="1" applyAlignment="1">
      <alignment horizontal="justify" vertical="center" wrapText="1"/>
    </xf>
    <xf numFmtId="3" fontId="42" fillId="0" borderId="19" xfId="0" applyNumberFormat="1" applyFont="1" applyBorder="1" applyAlignment="1">
      <alignment horizontal="center" vertical="center"/>
    </xf>
    <xf numFmtId="9" fontId="42" fillId="0" borderId="19" xfId="0" applyNumberFormat="1" applyFont="1" applyBorder="1" applyAlignment="1">
      <alignment horizontal="center" vertical="center" wrapText="1"/>
    </xf>
    <xf numFmtId="0" fontId="42" fillId="33" borderId="20" xfId="0" applyFont="1" applyFill="1" applyBorder="1" applyAlignment="1">
      <alignment horizontal="center" vertical="center" wrapText="1"/>
    </xf>
    <xf numFmtId="0" fontId="42" fillId="33" borderId="21" xfId="0" applyFont="1" applyFill="1" applyBorder="1" applyAlignment="1">
      <alignment horizontal="center" vertical="center" wrapText="1"/>
    </xf>
    <xf numFmtId="202" fontId="42" fillId="33" borderId="21" xfId="0" applyNumberFormat="1" applyFont="1" applyFill="1" applyBorder="1" applyAlignment="1">
      <alignment horizontal="center" vertical="center" wrapText="1"/>
    </xf>
    <xf numFmtId="3" fontId="42" fillId="33" borderId="21" xfId="0" applyNumberFormat="1" applyFont="1" applyFill="1" applyBorder="1" applyAlignment="1">
      <alignment horizontal="center" vertical="center"/>
    </xf>
    <xf numFmtId="9" fontId="42" fillId="33" borderId="21" xfId="0" applyNumberFormat="1" applyFont="1" applyFill="1" applyBorder="1" applyAlignment="1">
      <alignment horizontal="center" vertical="center" wrapText="1"/>
    </xf>
    <xf numFmtId="0" fontId="42" fillId="33" borderId="21" xfId="0" applyFont="1" applyFill="1" applyBorder="1" applyAlignment="1">
      <alignment horizontal="justify" vertical="center" wrapText="1"/>
    </xf>
    <xf numFmtId="202" fontId="42" fillId="33" borderId="22" xfId="0" applyNumberFormat="1" applyFont="1" applyFill="1" applyBorder="1" applyAlignment="1">
      <alignment horizontal="center" vertical="center" wrapText="1"/>
    </xf>
    <xf numFmtId="0" fontId="42" fillId="0" borderId="23" xfId="0" applyFont="1" applyBorder="1" applyAlignment="1">
      <alignment horizontal="justify" vertical="center" wrapText="1"/>
    </xf>
    <xf numFmtId="0" fontId="0" fillId="0" borderId="24" xfId="0" applyBorder="1" applyAlignment="1">
      <alignment horizontal="center" vertical="center" wrapText="1"/>
    </xf>
    <xf numFmtId="3" fontId="42" fillId="0" borderId="25" xfId="0" applyNumberFormat="1" applyFont="1" applyBorder="1" applyAlignment="1">
      <alignment horizontal="center" vertical="center"/>
    </xf>
    <xf numFmtId="3" fontId="42" fillId="0" borderId="26" xfId="0" applyNumberFormat="1" applyFont="1" applyBorder="1" applyAlignment="1">
      <alignment horizontal="center" vertical="center"/>
    </xf>
    <xf numFmtId="3" fontId="42" fillId="0" borderId="27" xfId="0" applyNumberFormat="1" applyFont="1" applyBorder="1" applyAlignment="1">
      <alignment horizontal="center" vertical="center"/>
    </xf>
    <xf numFmtId="9" fontId="42" fillId="0" borderId="28" xfId="0" applyNumberFormat="1" applyFont="1" applyBorder="1" applyAlignment="1">
      <alignment horizontal="center" vertical="center" wrapText="1"/>
    </xf>
    <xf numFmtId="9" fontId="42" fillId="0" borderId="29" xfId="0" applyNumberFormat="1" applyFont="1" applyBorder="1" applyAlignment="1">
      <alignment horizontal="center" vertical="center" wrapText="1"/>
    </xf>
    <xf numFmtId="9" fontId="42" fillId="0" borderId="30" xfId="0" applyNumberFormat="1" applyFont="1" applyBorder="1" applyAlignment="1">
      <alignment horizontal="center" vertical="center" wrapText="1"/>
    </xf>
    <xf numFmtId="9" fontId="42" fillId="0" borderId="31" xfId="0" applyNumberFormat="1" applyFont="1" applyBorder="1" applyAlignment="1">
      <alignment horizontal="center" vertical="center" wrapText="1"/>
    </xf>
    <xf numFmtId="9" fontId="42" fillId="0" borderId="32" xfId="0" applyNumberFormat="1" applyFont="1" applyBorder="1" applyAlignment="1">
      <alignment horizontal="center" vertical="center" wrapText="1"/>
    </xf>
    <xf numFmtId="9" fontId="42" fillId="0" borderId="33" xfId="0" applyNumberFormat="1" applyFont="1" applyBorder="1" applyAlignment="1">
      <alignment horizontal="center" vertical="center" wrapText="1"/>
    </xf>
    <xf numFmtId="9" fontId="42" fillId="0" borderId="34" xfId="0" applyNumberFormat="1" applyFont="1" applyBorder="1" applyAlignment="1">
      <alignment horizontal="center" vertical="center" wrapText="1"/>
    </xf>
    <xf numFmtId="9" fontId="42" fillId="0" borderId="35" xfId="0" applyNumberFormat="1" applyFont="1" applyBorder="1" applyAlignment="1">
      <alignment horizontal="center" vertical="center" wrapText="1"/>
    </xf>
    <xf numFmtId="9" fontId="42" fillId="0" borderId="18" xfId="0" applyNumberFormat="1" applyFont="1" applyBorder="1" applyAlignment="1">
      <alignment horizontal="center" vertical="center" wrapText="1"/>
    </xf>
    <xf numFmtId="9" fontId="42" fillId="0" borderId="36" xfId="0" applyNumberFormat="1" applyFont="1" applyBorder="1" applyAlignment="1">
      <alignment horizontal="center" vertical="center" wrapText="1"/>
    </xf>
    <xf numFmtId="9" fontId="42" fillId="0" borderId="37" xfId="0" applyNumberFormat="1" applyFont="1" applyBorder="1" applyAlignment="1">
      <alignment horizontal="center" vertical="center" wrapText="1"/>
    </xf>
    <xf numFmtId="9" fontId="42" fillId="0" borderId="38" xfId="0" applyNumberFormat="1" applyFont="1" applyBorder="1" applyAlignment="1">
      <alignment horizontal="center" vertical="center" wrapText="1"/>
    </xf>
    <xf numFmtId="9" fontId="42" fillId="0" borderId="16" xfId="0" applyNumberFormat="1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9" fontId="43" fillId="0" borderId="39" xfId="0" applyNumberFormat="1" applyFont="1" applyBorder="1" applyAlignment="1">
      <alignment horizontal="center" vertical="center" wrapText="1"/>
    </xf>
    <xf numFmtId="9" fontId="43" fillId="0" borderId="40" xfId="0" applyNumberFormat="1" applyFont="1" applyBorder="1" applyAlignment="1">
      <alignment horizontal="center" vertical="center" wrapText="1"/>
    </xf>
    <xf numFmtId="9" fontId="43" fillId="0" borderId="42" xfId="0" applyNumberFormat="1" applyFont="1" applyBorder="1" applyAlignment="1">
      <alignment horizontal="center" vertical="center" wrapText="1"/>
    </xf>
    <xf numFmtId="9" fontId="43" fillId="0" borderId="43" xfId="0" applyNumberFormat="1" applyFont="1" applyBorder="1" applyAlignment="1">
      <alignment horizontal="center" vertical="center" wrapText="1"/>
    </xf>
    <xf numFmtId="9" fontId="43" fillId="0" borderId="44" xfId="0" applyNumberFormat="1" applyFont="1" applyBorder="1" applyAlignment="1">
      <alignment horizontal="center" vertical="center" wrapText="1"/>
    </xf>
    <xf numFmtId="9" fontId="43" fillId="33" borderId="42" xfId="0" applyNumberFormat="1" applyFont="1" applyFill="1" applyBorder="1" applyAlignment="1">
      <alignment horizontal="center" vertical="center" wrapText="1"/>
    </xf>
    <xf numFmtId="9" fontId="44" fillId="34" borderId="20" xfId="0" applyNumberFormat="1" applyFont="1" applyFill="1" applyBorder="1" applyAlignment="1">
      <alignment horizontal="center" vertical="center"/>
    </xf>
    <xf numFmtId="9" fontId="44" fillId="34" borderId="45" xfId="0" applyNumberFormat="1" applyFont="1" applyFill="1" applyBorder="1" applyAlignment="1">
      <alignment horizontal="center" vertical="center"/>
    </xf>
    <xf numFmtId="3" fontId="44" fillId="34" borderId="46" xfId="0" applyNumberFormat="1" applyFont="1" applyFill="1" applyBorder="1" applyAlignment="1">
      <alignment horizontal="center" vertical="center"/>
    </xf>
    <xf numFmtId="3" fontId="44" fillId="34" borderId="47" xfId="0" applyNumberFormat="1" applyFont="1" applyFill="1" applyBorder="1" applyAlignment="1">
      <alignment horizontal="center" vertical="center"/>
    </xf>
    <xf numFmtId="9" fontId="44" fillId="34" borderId="48" xfId="0" applyNumberFormat="1" applyFont="1" applyFill="1" applyBorder="1" applyAlignment="1">
      <alignment horizontal="center" vertical="center"/>
    </xf>
    <xf numFmtId="3" fontId="42" fillId="0" borderId="29" xfId="0" applyNumberFormat="1" applyFont="1" applyBorder="1" applyAlignment="1">
      <alignment horizontal="center" vertical="center"/>
    </xf>
    <xf numFmtId="3" fontId="42" fillId="0" borderId="31" xfId="0" applyNumberFormat="1" applyFont="1" applyBorder="1" applyAlignment="1">
      <alignment horizontal="center" vertical="center"/>
    </xf>
    <xf numFmtId="3" fontId="42" fillId="0" borderId="33" xfId="0" applyNumberFormat="1" applyFont="1" applyBorder="1" applyAlignment="1">
      <alignment horizontal="center" vertical="center"/>
    </xf>
    <xf numFmtId="3" fontId="42" fillId="0" borderId="35" xfId="0" applyNumberFormat="1" applyFont="1" applyBorder="1" applyAlignment="1">
      <alignment horizontal="center" vertical="center"/>
    </xf>
    <xf numFmtId="3" fontId="42" fillId="0" borderId="17" xfId="0" applyNumberFormat="1" applyFont="1" applyBorder="1" applyAlignment="1">
      <alignment horizontal="center" vertical="center"/>
    </xf>
    <xf numFmtId="9" fontId="42" fillId="0" borderId="31" xfId="0" applyNumberFormat="1" applyFont="1" applyBorder="1" applyAlignment="1">
      <alignment horizontal="center" vertical="center"/>
    </xf>
    <xf numFmtId="0" fontId="42" fillId="0" borderId="49" xfId="0" applyFont="1" applyBorder="1" applyAlignment="1">
      <alignment horizontal="center" vertical="center" wrapText="1"/>
    </xf>
    <xf numFmtId="9" fontId="42" fillId="0" borderId="50" xfId="0" applyNumberFormat="1" applyFont="1" applyBorder="1" applyAlignment="1">
      <alignment horizontal="center" vertical="center"/>
    </xf>
    <xf numFmtId="0" fontId="7" fillId="35" borderId="51" xfId="0" applyFont="1" applyFill="1" applyBorder="1" applyAlignment="1">
      <alignment horizontal="center" vertical="center" wrapText="1"/>
    </xf>
    <xf numFmtId="0" fontId="7" fillId="35" borderId="21" xfId="0" applyFont="1" applyFill="1" applyBorder="1" applyAlignment="1">
      <alignment horizontal="center" vertical="center" wrapText="1"/>
    </xf>
    <xf numFmtId="14" fontId="7" fillId="35" borderId="21" xfId="0" applyNumberFormat="1" applyFont="1" applyFill="1" applyBorder="1" applyAlignment="1">
      <alignment horizontal="center" vertical="center" wrapText="1"/>
    </xf>
    <xf numFmtId="0" fontId="7" fillId="35" borderId="21" xfId="0" applyFont="1" applyFill="1" applyBorder="1" applyAlignment="1">
      <alignment horizontal="justify" vertical="center" wrapText="1"/>
    </xf>
    <xf numFmtId="0" fontId="7" fillId="35" borderId="21" xfId="0" applyFont="1" applyFill="1" applyBorder="1" applyAlignment="1">
      <alignment horizontal="center" vertical="center"/>
    </xf>
    <xf numFmtId="0" fontId="7" fillId="35" borderId="22" xfId="0" applyFont="1" applyFill="1" applyBorder="1" applyAlignment="1">
      <alignment horizontal="center" vertical="center" wrapText="1"/>
    </xf>
    <xf numFmtId="0" fontId="42" fillId="36" borderId="21" xfId="0" applyFont="1" applyFill="1" applyBorder="1" applyAlignment="1">
      <alignment horizontal="center" vertical="center" wrapText="1"/>
    </xf>
    <xf numFmtId="9" fontId="43" fillId="36" borderId="21" xfId="0" applyNumberFormat="1" applyFont="1" applyFill="1" applyBorder="1" applyAlignment="1">
      <alignment horizontal="center" vertical="center" wrapText="1"/>
    </xf>
    <xf numFmtId="0" fontId="42" fillId="36" borderId="20" xfId="0" applyFont="1" applyFill="1" applyBorder="1" applyAlignment="1">
      <alignment horizontal="center" vertical="center" wrapText="1"/>
    </xf>
    <xf numFmtId="202" fontId="42" fillId="36" borderId="21" xfId="0" applyNumberFormat="1" applyFont="1" applyFill="1" applyBorder="1" applyAlignment="1">
      <alignment horizontal="center" vertical="center" wrapText="1"/>
    </xf>
    <xf numFmtId="0" fontId="42" fillId="36" borderId="21" xfId="0" applyFont="1" applyFill="1" applyBorder="1" applyAlignment="1">
      <alignment horizontal="justify" vertical="center" wrapText="1"/>
    </xf>
    <xf numFmtId="202" fontId="42" fillId="36" borderId="22" xfId="0" applyNumberFormat="1" applyFont="1" applyFill="1" applyBorder="1" applyAlignment="1">
      <alignment horizontal="center" vertical="center" wrapText="1"/>
    </xf>
    <xf numFmtId="9" fontId="42" fillId="0" borderId="17" xfId="0" applyNumberFormat="1" applyFont="1" applyBorder="1" applyAlignment="1">
      <alignment horizontal="center" vertical="center" wrapText="1"/>
    </xf>
    <xf numFmtId="0" fontId="7" fillId="35" borderId="0" xfId="0" applyFont="1" applyFill="1" applyBorder="1" applyAlignment="1">
      <alignment horizontal="center" vertical="center" wrapText="1"/>
    </xf>
    <xf numFmtId="0" fontId="4" fillId="0" borderId="52" xfId="0" applyFont="1" applyFill="1" applyBorder="1" applyAlignment="1" applyProtection="1">
      <alignment horizontal="center" vertical="center" wrapText="1"/>
      <protection/>
    </xf>
    <xf numFmtId="202" fontId="4" fillId="0" borderId="53" xfId="0" applyNumberFormat="1" applyFont="1" applyBorder="1" applyAlignment="1" applyProtection="1">
      <alignment horizontal="center" vertical="center" wrapText="1"/>
      <protection/>
    </xf>
    <xf numFmtId="3" fontId="42" fillId="0" borderId="32" xfId="0" applyNumberFormat="1" applyFont="1" applyBorder="1" applyAlignment="1">
      <alignment horizontal="center" vertical="center"/>
    </xf>
    <xf numFmtId="0" fontId="42" fillId="36" borderId="54" xfId="0" applyFont="1" applyFill="1" applyBorder="1" applyAlignment="1">
      <alignment horizontal="center" vertical="center" wrapText="1"/>
    </xf>
    <xf numFmtId="202" fontId="42" fillId="36" borderId="54" xfId="0" applyNumberFormat="1" applyFont="1" applyFill="1" applyBorder="1" applyAlignment="1">
      <alignment horizontal="center" vertical="center" wrapText="1"/>
    </xf>
    <xf numFmtId="0" fontId="42" fillId="36" borderId="54" xfId="0" applyFont="1" applyFill="1" applyBorder="1" applyAlignment="1">
      <alignment horizontal="justify" vertical="center" wrapText="1"/>
    </xf>
    <xf numFmtId="3" fontId="42" fillId="36" borderId="54" xfId="0" applyNumberFormat="1" applyFont="1" applyFill="1" applyBorder="1" applyAlignment="1">
      <alignment horizontal="center" vertical="center"/>
    </xf>
    <xf numFmtId="9" fontId="42" fillId="36" borderId="54" xfId="0" applyNumberFormat="1" applyFont="1" applyFill="1" applyBorder="1" applyAlignment="1">
      <alignment horizontal="center" vertical="center" wrapText="1"/>
    </xf>
    <xf numFmtId="3" fontId="42" fillId="0" borderId="28" xfId="0" applyNumberFormat="1" applyFont="1" applyBorder="1" applyAlignment="1">
      <alignment horizontal="center" vertical="center"/>
    </xf>
    <xf numFmtId="3" fontId="42" fillId="0" borderId="30" xfId="0" applyNumberFormat="1" applyFont="1" applyBorder="1" applyAlignment="1">
      <alignment horizontal="center" vertical="center"/>
    </xf>
    <xf numFmtId="0" fontId="42" fillId="33" borderId="55" xfId="0" applyFont="1" applyFill="1" applyBorder="1" applyAlignment="1">
      <alignment horizontal="center" vertical="center" wrapText="1"/>
    </xf>
    <xf numFmtId="202" fontId="42" fillId="33" borderId="55" xfId="0" applyNumberFormat="1" applyFont="1" applyFill="1" applyBorder="1" applyAlignment="1">
      <alignment horizontal="center" vertical="center" wrapText="1"/>
    </xf>
    <xf numFmtId="0" fontId="42" fillId="33" borderId="55" xfId="0" applyFont="1" applyFill="1" applyBorder="1" applyAlignment="1">
      <alignment/>
    </xf>
    <xf numFmtId="3" fontId="42" fillId="33" borderId="55" xfId="0" applyNumberFormat="1" applyFont="1" applyFill="1" applyBorder="1" applyAlignment="1">
      <alignment horizontal="center" vertical="center"/>
    </xf>
    <xf numFmtId="0" fontId="42" fillId="33" borderId="54" xfId="0" applyFont="1" applyFill="1" applyBorder="1" applyAlignment="1">
      <alignment horizontal="center" vertical="center" wrapText="1"/>
    </xf>
    <xf numFmtId="202" fontId="42" fillId="33" borderId="54" xfId="0" applyNumberFormat="1" applyFont="1" applyFill="1" applyBorder="1" applyAlignment="1">
      <alignment horizontal="center" vertical="center" wrapText="1"/>
    </xf>
    <xf numFmtId="0" fontId="42" fillId="33" borderId="54" xfId="0" applyFont="1" applyFill="1" applyBorder="1" applyAlignment="1">
      <alignment/>
    </xf>
    <xf numFmtId="3" fontId="42" fillId="33" borderId="54" xfId="0" applyNumberFormat="1" applyFont="1" applyFill="1" applyBorder="1" applyAlignment="1">
      <alignment horizontal="center" vertical="center"/>
    </xf>
    <xf numFmtId="9" fontId="42" fillId="0" borderId="15" xfId="0" applyNumberFormat="1" applyFont="1" applyBorder="1" applyAlignment="1">
      <alignment horizontal="center" vertical="center"/>
    </xf>
    <xf numFmtId="202" fontId="42" fillId="0" borderId="15" xfId="0" applyNumberFormat="1" applyFont="1" applyBorder="1" applyAlignment="1">
      <alignment horizontal="center" vertical="center" wrapText="1"/>
    </xf>
    <xf numFmtId="202" fontId="42" fillId="0" borderId="23" xfId="0" applyNumberFormat="1" applyFont="1" applyBorder="1" applyAlignment="1">
      <alignment horizontal="center" vertical="center" wrapText="1"/>
    </xf>
    <xf numFmtId="202" fontId="42" fillId="0" borderId="17" xfId="0" applyNumberFormat="1" applyFont="1" applyBorder="1" applyAlignment="1">
      <alignment horizontal="center" vertical="center" wrapText="1"/>
    </xf>
    <xf numFmtId="202" fontId="42" fillId="0" borderId="50" xfId="0" applyNumberFormat="1" applyFont="1" applyBorder="1" applyAlignment="1">
      <alignment horizontal="center" vertical="center" wrapText="1"/>
    </xf>
    <xf numFmtId="0" fontId="42" fillId="0" borderId="49" xfId="0" applyFont="1" applyBorder="1" applyAlignment="1">
      <alignment horizontal="justify" vertical="center" wrapText="1"/>
    </xf>
    <xf numFmtId="202" fontId="42" fillId="0" borderId="19" xfId="0" applyNumberFormat="1" applyFont="1" applyBorder="1" applyAlignment="1">
      <alignment horizontal="center" vertical="center" wrapText="1"/>
    </xf>
    <xf numFmtId="0" fontId="42" fillId="0" borderId="24" xfId="0" applyFont="1" applyBorder="1" applyAlignment="1">
      <alignment horizontal="justify" vertical="center" wrapText="1"/>
    </xf>
    <xf numFmtId="3" fontId="42" fillId="0" borderId="34" xfId="0" applyNumberFormat="1" applyFont="1" applyBorder="1" applyAlignment="1">
      <alignment horizontal="center" vertical="center"/>
    </xf>
    <xf numFmtId="9" fontId="42" fillId="0" borderId="46" xfId="0" applyNumberFormat="1" applyFont="1" applyBorder="1" applyAlignment="1">
      <alignment horizontal="center" vertical="center" wrapText="1"/>
    </xf>
    <xf numFmtId="9" fontId="42" fillId="0" borderId="45" xfId="0" applyNumberFormat="1" applyFont="1" applyBorder="1" applyAlignment="1">
      <alignment horizontal="center" vertical="center" wrapText="1"/>
    </xf>
    <xf numFmtId="3" fontId="42" fillId="0" borderId="46" xfId="0" applyNumberFormat="1" applyFont="1" applyBorder="1" applyAlignment="1">
      <alignment horizontal="center" vertical="center"/>
    </xf>
    <xf numFmtId="3" fontId="42" fillId="0" borderId="47" xfId="0" applyNumberFormat="1" applyFont="1" applyBorder="1" applyAlignment="1">
      <alignment horizontal="center" vertical="center"/>
    </xf>
    <xf numFmtId="9" fontId="42" fillId="0" borderId="47" xfId="0" applyNumberFormat="1" applyFont="1" applyBorder="1" applyAlignment="1">
      <alignment horizontal="center" vertical="center" wrapText="1"/>
    </xf>
    <xf numFmtId="3" fontId="42" fillId="0" borderId="56" xfId="0" applyNumberFormat="1" applyFont="1" applyBorder="1" applyAlignment="1">
      <alignment horizontal="center" vertical="center"/>
    </xf>
    <xf numFmtId="9" fontId="42" fillId="0" borderId="13" xfId="0" applyNumberFormat="1" applyFont="1" applyBorder="1" applyAlignment="1">
      <alignment horizontal="center" vertical="center"/>
    </xf>
    <xf numFmtId="3" fontId="42" fillId="0" borderId="13" xfId="0" applyNumberFormat="1" applyFont="1" applyFill="1" applyBorder="1" applyAlignment="1">
      <alignment horizontal="center" vertical="center"/>
    </xf>
    <xf numFmtId="3" fontId="42" fillId="0" borderId="26" xfId="0" applyNumberFormat="1" applyFont="1" applyFill="1" applyBorder="1" applyAlignment="1">
      <alignment horizontal="center" vertical="center"/>
    </xf>
    <xf numFmtId="3" fontId="42" fillId="0" borderId="28" xfId="0" applyNumberFormat="1" applyFont="1" applyFill="1" applyBorder="1" applyAlignment="1">
      <alignment horizontal="center" vertical="center"/>
    </xf>
    <xf numFmtId="0" fontId="42" fillId="0" borderId="57" xfId="0" applyFont="1" applyBorder="1" applyAlignment="1">
      <alignment horizontal="justify" vertical="center" wrapText="1"/>
    </xf>
    <xf numFmtId="0" fontId="42" fillId="0" borderId="58" xfId="0" applyFont="1" applyBorder="1" applyAlignment="1">
      <alignment horizontal="justify" vertical="center" wrapText="1"/>
    </xf>
    <xf numFmtId="0" fontId="42" fillId="0" borderId="59" xfId="0" applyFont="1" applyBorder="1" applyAlignment="1">
      <alignment horizontal="justify" vertical="center" wrapText="1"/>
    </xf>
    <xf numFmtId="202" fontId="42" fillId="0" borderId="60" xfId="0" applyNumberFormat="1" applyFont="1" applyBorder="1" applyAlignment="1">
      <alignment horizontal="center" vertical="center" wrapText="1"/>
    </xf>
    <xf numFmtId="202" fontId="42" fillId="0" borderId="23" xfId="0" applyNumberFormat="1" applyFont="1" applyBorder="1" applyAlignment="1">
      <alignment horizontal="center" vertical="center" wrapText="1"/>
    </xf>
    <xf numFmtId="202" fontId="42" fillId="0" borderId="61" xfId="0" applyNumberFormat="1" applyFont="1" applyBorder="1" applyAlignment="1">
      <alignment horizontal="center" vertical="center" wrapText="1"/>
    </xf>
    <xf numFmtId="202" fontId="42" fillId="0" borderId="62" xfId="0" applyNumberFormat="1" applyFont="1" applyBorder="1" applyAlignment="1">
      <alignment horizontal="center" vertical="center" wrapText="1"/>
    </xf>
    <xf numFmtId="202" fontId="42" fillId="0" borderId="50" xfId="0" applyNumberFormat="1" applyFont="1" applyBorder="1" applyAlignment="1">
      <alignment horizontal="center" vertical="center" wrapText="1"/>
    </xf>
    <xf numFmtId="202" fontId="42" fillId="0" borderId="63" xfId="0" applyNumberFormat="1" applyFont="1" applyBorder="1" applyAlignment="1">
      <alignment horizontal="center" vertical="center" wrapText="1"/>
    </xf>
    <xf numFmtId="0" fontId="42" fillId="0" borderId="27" xfId="0" applyFont="1" applyBorder="1" applyAlignment="1">
      <alignment horizontal="justify" vertical="center" wrapText="1"/>
    </xf>
    <xf numFmtId="0" fontId="42" fillId="0" borderId="24" xfId="0" applyFont="1" applyBorder="1" applyAlignment="1">
      <alignment horizontal="justify" vertical="center" wrapText="1"/>
    </xf>
    <xf numFmtId="202" fontId="42" fillId="0" borderId="19" xfId="0" applyNumberFormat="1" applyFont="1" applyBorder="1" applyAlignment="1">
      <alignment horizontal="center" vertical="center" wrapText="1"/>
    </xf>
    <xf numFmtId="202" fontId="42" fillId="0" borderId="35" xfId="0" applyNumberFormat="1" applyFont="1" applyBorder="1" applyAlignment="1">
      <alignment horizontal="center" vertical="center" wrapText="1"/>
    </xf>
    <xf numFmtId="202" fontId="42" fillId="0" borderId="15" xfId="0" applyNumberFormat="1" applyFont="1" applyBorder="1" applyAlignment="1">
      <alignment horizontal="center" vertical="center" wrapText="1"/>
    </xf>
    <xf numFmtId="202" fontId="42" fillId="0" borderId="17" xfId="0" applyNumberFormat="1" applyFont="1" applyBorder="1" applyAlignment="1">
      <alignment horizontal="center" vertical="center" wrapText="1"/>
    </xf>
    <xf numFmtId="0" fontId="42" fillId="0" borderId="64" xfId="0" applyFont="1" applyBorder="1" applyAlignment="1">
      <alignment horizontal="justify" vertical="center" wrapText="1"/>
    </xf>
    <xf numFmtId="0" fontId="42" fillId="0" borderId="65" xfId="0" applyFont="1" applyBorder="1" applyAlignment="1">
      <alignment horizontal="justify" vertical="center" wrapText="1"/>
    </xf>
    <xf numFmtId="0" fontId="42" fillId="0" borderId="34" xfId="0" applyFont="1" applyBorder="1" applyAlignment="1">
      <alignment horizontal="justify" vertical="center" wrapText="1"/>
    </xf>
    <xf numFmtId="0" fontId="42" fillId="0" borderId="18" xfId="0" applyFont="1" applyBorder="1" applyAlignment="1">
      <alignment horizontal="justify" vertical="center" wrapText="1"/>
    </xf>
    <xf numFmtId="0" fontId="42" fillId="0" borderId="49" xfId="0" applyFont="1" applyBorder="1" applyAlignment="1">
      <alignment horizontal="justify" vertical="center" wrapText="1"/>
    </xf>
    <xf numFmtId="0" fontId="42" fillId="0" borderId="66" xfId="0" applyFont="1" applyBorder="1" applyAlignment="1">
      <alignment horizontal="center" vertical="center" wrapText="1"/>
    </xf>
    <xf numFmtId="0" fontId="42" fillId="0" borderId="67" xfId="0" applyFont="1" applyBorder="1" applyAlignment="1">
      <alignment horizontal="center" vertical="center" wrapText="1"/>
    </xf>
    <xf numFmtId="0" fontId="42" fillId="0" borderId="68" xfId="0" applyFont="1" applyBorder="1" applyAlignment="1">
      <alignment horizontal="center" vertical="center" wrapText="1"/>
    </xf>
    <xf numFmtId="0" fontId="42" fillId="0" borderId="69" xfId="0" applyFont="1" applyBorder="1" applyAlignment="1">
      <alignment horizontal="center" vertical="center" wrapText="1"/>
    </xf>
    <xf numFmtId="0" fontId="42" fillId="0" borderId="70" xfId="0" applyFont="1" applyBorder="1" applyAlignment="1">
      <alignment horizontal="center" vertical="center" wrapText="1"/>
    </xf>
    <xf numFmtId="0" fontId="42" fillId="0" borderId="71" xfId="0" applyFont="1" applyBorder="1" applyAlignment="1">
      <alignment horizontal="center" vertical="center" wrapText="1"/>
    </xf>
    <xf numFmtId="0" fontId="42" fillId="0" borderId="28" xfId="0" applyFont="1" applyBorder="1" applyAlignment="1">
      <alignment horizontal="center" vertical="center" wrapText="1"/>
    </xf>
    <xf numFmtId="0" fontId="42" fillId="0" borderId="30" xfId="0" applyFont="1" applyBorder="1" applyAlignment="1">
      <alignment horizontal="center" vertical="center" wrapText="1"/>
    </xf>
    <xf numFmtId="0" fontId="42" fillId="0" borderId="32" xfId="0" applyFont="1" applyBorder="1" applyAlignment="1">
      <alignment horizontal="center" vertical="center" wrapText="1"/>
    </xf>
    <xf numFmtId="0" fontId="42" fillId="0" borderId="72" xfId="0" applyFont="1" applyBorder="1" applyAlignment="1">
      <alignment horizontal="center" vertical="center" wrapText="1"/>
    </xf>
    <xf numFmtId="0" fontId="42" fillId="0" borderId="7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" fillId="0" borderId="64" xfId="0" applyFont="1" applyBorder="1" applyAlignment="1" applyProtection="1">
      <alignment horizontal="center" vertical="center" wrapText="1"/>
      <protection/>
    </xf>
    <xf numFmtId="0" fontId="4" fillId="0" borderId="60" xfId="0" applyFont="1" applyBorder="1" applyAlignment="1" applyProtection="1">
      <alignment horizontal="center" vertical="center" wrapText="1"/>
      <protection/>
    </xf>
    <xf numFmtId="0" fontId="4" fillId="0" borderId="62" xfId="0" applyFont="1" applyBorder="1" applyAlignment="1" applyProtection="1">
      <alignment horizontal="center" vertical="center" wrapText="1"/>
      <protection/>
    </xf>
    <xf numFmtId="0" fontId="4" fillId="0" borderId="74" xfId="0" applyFont="1" applyBorder="1" applyAlignment="1">
      <alignment horizontal="center" vertical="center" wrapText="1"/>
    </xf>
    <xf numFmtId="0" fontId="4" fillId="0" borderId="67" xfId="0" applyFont="1" applyBorder="1" applyAlignment="1">
      <alignment horizontal="center" vertical="center" wrapText="1"/>
    </xf>
    <xf numFmtId="0" fontId="4" fillId="0" borderId="6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75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5" fillId="0" borderId="3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42" fillId="0" borderId="18" xfId="0" applyFont="1" applyBorder="1" applyAlignment="1">
      <alignment horizontal="center" vertical="center" wrapText="1"/>
    </xf>
    <xf numFmtId="0" fontId="42" fillId="0" borderId="34" xfId="0" applyFont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1552575</xdr:colOff>
      <xdr:row>1</xdr:row>
      <xdr:rowOff>85725</xdr:rowOff>
    </xdr:from>
    <xdr:to>
      <xdr:col>15</xdr:col>
      <xdr:colOff>952500</xdr:colOff>
      <xdr:row>4</xdr:row>
      <xdr:rowOff>57150</xdr:rowOff>
    </xdr:to>
    <xdr:pic>
      <xdr:nvPicPr>
        <xdr:cNvPr id="1" name="8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63700" y="266700"/>
          <a:ext cx="30003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628650</xdr:colOff>
      <xdr:row>0</xdr:row>
      <xdr:rowOff>114300</xdr:rowOff>
    </xdr:from>
    <xdr:to>
      <xdr:col>6</xdr:col>
      <xdr:colOff>809625</xdr:colOff>
      <xdr:row>4</xdr:row>
      <xdr:rowOff>114300</xdr:rowOff>
    </xdr:to>
    <xdr:pic>
      <xdr:nvPicPr>
        <xdr:cNvPr id="2" name="Imagen 2" descr="escud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38800" y="114300"/>
          <a:ext cx="10191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ndresfarizac\Documents\Alcald&#237;a\Plan%20Indicativo\2012%20-%202015\Plan%20Indicativo%202012%20-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MENSIÓN 1"/>
      <sheetName val="DIMENSIÓN 2"/>
      <sheetName val="DIMENSIÓN 3"/>
      <sheetName val="DIMENSIÓN 4"/>
      <sheetName val="RESUMEN"/>
    </sheetNames>
    <sheetDataSet>
      <sheetData sheetId="0">
        <row r="80">
          <cell r="Y80">
            <v>0</v>
          </cell>
        </row>
        <row r="81">
          <cell r="Y81">
            <v>5</v>
          </cell>
        </row>
        <row r="82">
          <cell r="Y82">
            <v>4</v>
          </cell>
        </row>
        <row r="83">
          <cell r="Y83">
            <v>15</v>
          </cell>
        </row>
        <row r="84">
          <cell r="Y84">
            <v>290</v>
          </cell>
        </row>
        <row r="85">
          <cell r="Y85">
            <v>1</v>
          </cell>
        </row>
        <row r="86">
          <cell r="Y86">
            <v>1</v>
          </cell>
        </row>
        <row r="87">
          <cell r="Y87">
            <v>800</v>
          </cell>
        </row>
        <row r="88">
          <cell r="Y88">
            <v>1</v>
          </cell>
        </row>
        <row r="89">
          <cell r="Y89">
            <v>467</v>
          </cell>
        </row>
        <row r="90">
          <cell r="Y90">
            <v>1</v>
          </cell>
        </row>
        <row r="91">
          <cell r="Y91">
            <v>1</v>
          </cell>
        </row>
        <row r="92">
          <cell r="Y92">
            <v>900</v>
          </cell>
        </row>
        <row r="93">
          <cell r="Y93">
            <v>300</v>
          </cell>
        </row>
        <row r="94">
          <cell r="Y94">
            <v>200</v>
          </cell>
        </row>
        <row r="100">
          <cell r="Y100">
            <v>1</v>
          </cell>
        </row>
        <row r="101">
          <cell r="Y101">
            <v>1</v>
          </cell>
        </row>
        <row r="109">
          <cell r="Y109">
            <v>2500</v>
          </cell>
        </row>
        <row r="110">
          <cell r="Y110">
            <v>1</v>
          </cell>
        </row>
        <row r="111">
          <cell r="Y111">
            <v>0</v>
          </cell>
        </row>
        <row r="112">
          <cell r="Y112">
            <v>3000</v>
          </cell>
        </row>
        <row r="113">
          <cell r="Y113">
            <v>0</v>
          </cell>
        </row>
        <row r="114">
          <cell r="Y114">
            <v>6</v>
          </cell>
        </row>
        <row r="115">
          <cell r="Y115">
            <v>150</v>
          </cell>
        </row>
        <row r="116">
          <cell r="Y116">
            <v>0</v>
          </cell>
        </row>
        <row r="117">
          <cell r="Y117">
            <v>900</v>
          </cell>
        </row>
        <row r="118">
          <cell r="Y118">
            <v>200</v>
          </cell>
        </row>
        <row r="119">
          <cell r="Y119">
            <v>0</v>
          </cell>
        </row>
        <row r="121">
          <cell r="Y121">
            <v>1666</v>
          </cell>
        </row>
        <row r="122">
          <cell r="Y122">
            <v>1</v>
          </cell>
        </row>
        <row r="123">
          <cell r="Y123">
            <v>1</v>
          </cell>
        </row>
        <row r="124">
          <cell r="Y124">
            <v>1</v>
          </cell>
        </row>
        <row r="125">
          <cell r="Y125">
            <v>2</v>
          </cell>
        </row>
        <row r="126">
          <cell r="Y126">
            <v>1000</v>
          </cell>
        </row>
        <row r="127">
          <cell r="Y127">
            <v>650</v>
          </cell>
        </row>
        <row r="128">
          <cell r="Y128">
            <v>175</v>
          </cell>
        </row>
        <row r="129">
          <cell r="Y129">
            <v>20</v>
          </cell>
        </row>
        <row r="131">
          <cell r="Y131">
            <v>375</v>
          </cell>
        </row>
        <row r="132">
          <cell r="Y132">
            <v>1</v>
          </cell>
        </row>
        <row r="133">
          <cell r="Y133">
            <v>1</v>
          </cell>
        </row>
        <row r="134">
          <cell r="Y134">
            <v>50</v>
          </cell>
        </row>
        <row r="135">
          <cell r="Y135">
            <v>12</v>
          </cell>
        </row>
        <row r="136">
          <cell r="Y136">
            <v>1</v>
          </cell>
        </row>
        <row r="141">
          <cell r="Y141">
            <v>19116</v>
          </cell>
        </row>
        <row r="142">
          <cell r="Y142">
            <v>900</v>
          </cell>
        </row>
        <row r="143">
          <cell r="Y143">
            <v>1</v>
          </cell>
        </row>
        <row r="144">
          <cell r="Y144">
            <v>0</v>
          </cell>
        </row>
        <row r="145">
          <cell r="Y145">
            <v>1</v>
          </cell>
        </row>
        <row r="146">
          <cell r="Y146">
            <v>2</v>
          </cell>
        </row>
        <row r="147">
          <cell r="Y147">
            <v>1</v>
          </cell>
        </row>
        <row r="148">
          <cell r="Y148">
            <v>1</v>
          </cell>
        </row>
        <row r="149">
          <cell r="Y149">
            <v>1</v>
          </cell>
        </row>
        <row r="150">
          <cell r="Y150">
            <v>600</v>
          </cell>
        </row>
        <row r="151">
          <cell r="Y151">
            <v>450</v>
          </cell>
        </row>
        <row r="152">
          <cell r="Y152">
            <v>25</v>
          </cell>
        </row>
        <row r="153">
          <cell r="Y153">
            <v>50</v>
          </cell>
        </row>
        <row r="154">
          <cell r="Y154">
            <v>2</v>
          </cell>
        </row>
        <row r="155">
          <cell r="Y155">
            <v>200</v>
          </cell>
        </row>
        <row r="156">
          <cell r="Y156">
            <v>3</v>
          </cell>
        </row>
        <row r="157">
          <cell r="Y157">
            <v>2</v>
          </cell>
        </row>
        <row r="158">
          <cell r="Y158">
            <v>100</v>
          </cell>
        </row>
        <row r="159">
          <cell r="Y159">
            <v>3</v>
          </cell>
        </row>
        <row r="160">
          <cell r="Y160">
            <v>50</v>
          </cell>
        </row>
        <row r="161">
          <cell r="Y161">
            <v>100</v>
          </cell>
        </row>
        <row r="174">
          <cell r="Y174">
            <v>2022</v>
          </cell>
        </row>
        <row r="175">
          <cell r="Y175">
            <v>75</v>
          </cell>
        </row>
        <row r="176">
          <cell r="Y176">
            <v>250</v>
          </cell>
        </row>
        <row r="282">
          <cell r="Y282">
            <v>12000</v>
          </cell>
        </row>
        <row r="283">
          <cell r="Y283">
            <v>15000</v>
          </cell>
        </row>
        <row r="284">
          <cell r="Y284">
            <v>3000</v>
          </cell>
        </row>
        <row r="285">
          <cell r="Y285">
            <v>5000</v>
          </cell>
        </row>
        <row r="286">
          <cell r="Y286">
            <v>3000</v>
          </cell>
        </row>
        <row r="287">
          <cell r="Y287">
            <v>8000</v>
          </cell>
        </row>
        <row r="288">
          <cell r="Y288">
            <v>30000</v>
          </cell>
        </row>
      </sheetData>
      <sheetData sheetId="1">
        <row r="61">
          <cell r="Y61">
            <v>1450</v>
          </cell>
        </row>
        <row r="62">
          <cell r="Y62">
            <v>1</v>
          </cell>
        </row>
        <row r="63">
          <cell r="Y63">
            <v>1</v>
          </cell>
        </row>
        <row r="64">
          <cell r="Y64">
            <v>150</v>
          </cell>
        </row>
        <row r="65">
          <cell r="Y65">
            <v>120</v>
          </cell>
        </row>
        <row r="66">
          <cell r="Y66">
            <v>1</v>
          </cell>
        </row>
        <row r="67">
          <cell r="Y67">
            <v>2</v>
          </cell>
        </row>
        <row r="68">
          <cell r="Y68">
            <v>3</v>
          </cell>
        </row>
        <row r="69">
          <cell r="Y69">
            <v>2</v>
          </cell>
        </row>
        <row r="70">
          <cell r="Y70">
            <v>75</v>
          </cell>
        </row>
      </sheetData>
      <sheetData sheetId="3">
        <row r="50">
          <cell r="Y50">
            <v>1</v>
          </cell>
        </row>
        <row r="51">
          <cell r="Y51">
            <v>1</v>
          </cell>
        </row>
        <row r="52">
          <cell r="Y52">
            <v>0</v>
          </cell>
        </row>
        <row r="53">
          <cell r="Y53">
            <v>1</v>
          </cell>
        </row>
        <row r="54">
          <cell r="Y54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U106"/>
  <sheetViews>
    <sheetView tabSelected="1" zoomScalePageLayoutView="0" workbookViewId="0" topLeftCell="A1">
      <selection activeCell="A1" sqref="A1"/>
    </sheetView>
  </sheetViews>
  <sheetFormatPr defaultColWidth="11.00390625" defaultRowHeight="14.25"/>
  <cols>
    <col min="1" max="1" width="2.375" style="0" customWidth="1"/>
    <col min="2" max="2" width="14.375" style="0" customWidth="1"/>
    <col min="3" max="4" width="15.375" style="0" customWidth="1"/>
    <col min="5" max="5" width="18.25390625" style="0" customWidth="1"/>
    <col min="7" max="7" width="11.75390625" style="0" customWidth="1"/>
    <col min="8" max="8" width="36.25390625" style="0" customWidth="1"/>
    <col min="9" max="10" width="9.625" style="0" customWidth="1"/>
    <col min="11" max="11" width="9.625" style="0" hidden="1" customWidth="1"/>
    <col min="13" max="13" width="13.125" style="0" customWidth="1"/>
    <col min="14" max="16" width="23.625" style="0" customWidth="1"/>
    <col min="17" max="18" width="12.625" style="0" customWidth="1"/>
    <col min="19" max="19" width="42.625" style="0" customWidth="1"/>
    <col min="21" max="21" width="11.625" style="0" customWidth="1"/>
  </cols>
  <sheetData>
    <row r="2" spans="2:21" ht="18.75" customHeight="1">
      <c r="B2" s="161" t="s">
        <v>25</v>
      </c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</row>
    <row r="3" spans="2:21" ht="18.75" customHeight="1">
      <c r="B3" s="161" t="s">
        <v>26</v>
      </c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</row>
    <row r="4" spans="2:21" ht="18.75" customHeight="1">
      <c r="B4" s="161" t="s">
        <v>170</v>
      </c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  <c r="T4" s="161"/>
      <c r="U4" s="161"/>
    </row>
    <row r="6" ht="15" thickBot="1"/>
    <row r="7" spans="2:21" ht="15.75" thickBot="1">
      <c r="B7" s="3" t="s">
        <v>2</v>
      </c>
      <c r="C7" s="4" t="s">
        <v>16</v>
      </c>
      <c r="D7" s="5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2"/>
      <c r="T7" s="2"/>
      <c r="U7" s="2"/>
    </row>
    <row r="8" spans="2:21" ht="15.75" thickBot="1">
      <c r="B8" s="93">
        <v>2015</v>
      </c>
      <c r="C8" s="94">
        <v>42369</v>
      </c>
      <c r="D8" s="6"/>
      <c r="E8" s="162" t="s">
        <v>3</v>
      </c>
      <c r="F8" s="163"/>
      <c r="G8" s="163"/>
      <c r="H8" s="163"/>
      <c r="I8" s="163"/>
      <c r="J8" s="164"/>
      <c r="K8" s="5"/>
      <c r="L8" s="1"/>
      <c r="M8" s="1"/>
      <c r="N8" s="1"/>
      <c r="O8" s="1"/>
      <c r="P8" s="1"/>
      <c r="Q8" s="1"/>
      <c r="R8" s="1"/>
      <c r="S8" s="2"/>
      <c r="T8" s="2"/>
      <c r="U8" s="2"/>
    </row>
    <row r="9" spans="2:21" ht="15" customHeight="1">
      <c r="B9" s="165" t="s">
        <v>23</v>
      </c>
      <c r="C9" s="168" t="s">
        <v>24</v>
      </c>
      <c r="D9" s="170" t="s">
        <v>0</v>
      </c>
      <c r="E9" s="170" t="s">
        <v>22</v>
      </c>
      <c r="F9" s="173" t="s">
        <v>4</v>
      </c>
      <c r="G9" s="173"/>
      <c r="H9" s="173" t="s">
        <v>5</v>
      </c>
      <c r="I9" s="173"/>
      <c r="J9" s="175"/>
      <c r="K9" s="56"/>
      <c r="L9" s="170" t="s">
        <v>6</v>
      </c>
      <c r="M9" s="175"/>
      <c r="N9" s="179" t="s">
        <v>15</v>
      </c>
      <c r="O9" s="180"/>
      <c r="P9" s="181"/>
      <c r="Q9" s="181"/>
      <c r="R9" s="182"/>
      <c r="S9" s="170" t="s">
        <v>7</v>
      </c>
      <c r="T9" s="173"/>
      <c r="U9" s="175"/>
    </row>
    <row r="10" spans="2:21" ht="15" customHeight="1">
      <c r="B10" s="166"/>
      <c r="C10" s="169"/>
      <c r="D10" s="171"/>
      <c r="E10" s="171"/>
      <c r="F10" s="174"/>
      <c r="G10" s="174"/>
      <c r="H10" s="174"/>
      <c r="I10" s="174"/>
      <c r="J10" s="176"/>
      <c r="K10" s="57"/>
      <c r="L10" s="171"/>
      <c r="M10" s="176"/>
      <c r="N10" s="183"/>
      <c r="O10" s="184"/>
      <c r="P10" s="185"/>
      <c r="Q10" s="185"/>
      <c r="R10" s="186"/>
      <c r="S10" s="171"/>
      <c r="T10" s="174"/>
      <c r="U10" s="176"/>
    </row>
    <row r="11" spans="2:21" ht="15" customHeight="1">
      <c r="B11" s="166"/>
      <c r="C11" s="169"/>
      <c r="D11" s="171"/>
      <c r="E11" s="171"/>
      <c r="F11" s="174"/>
      <c r="G11" s="174"/>
      <c r="H11" s="174" t="s">
        <v>8</v>
      </c>
      <c r="I11" s="188" t="s">
        <v>1</v>
      </c>
      <c r="J11" s="177" t="s">
        <v>9</v>
      </c>
      <c r="K11" s="58"/>
      <c r="L11" s="190" t="s">
        <v>10</v>
      </c>
      <c r="M11" s="192" t="s">
        <v>11</v>
      </c>
      <c r="N11" s="183"/>
      <c r="O11" s="184"/>
      <c r="P11" s="185"/>
      <c r="Q11" s="185"/>
      <c r="R11" s="186"/>
      <c r="S11" s="171"/>
      <c r="T11" s="174"/>
      <c r="U11" s="176"/>
    </row>
    <row r="12" spans="2:21" ht="37.5" customHeight="1" thickBot="1">
      <c r="B12" s="167"/>
      <c r="C12" s="169"/>
      <c r="D12" s="172"/>
      <c r="E12" s="172"/>
      <c r="F12" s="10" t="s">
        <v>12</v>
      </c>
      <c r="G12" s="10" t="s">
        <v>13</v>
      </c>
      <c r="H12" s="187"/>
      <c r="I12" s="189"/>
      <c r="J12" s="178"/>
      <c r="K12" s="59"/>
      <c r="L12" s="191"/>
      <c r="M12" s="193"/>
      <c r="N12" s="39" t="s">
        <v>19</v>
      </c>
      <c r="O12" s="11" t="s">
        <v>20</v>
      </c>
      <c r="P12" s="12" t="s">
        <v>21</v>
      </c>
      <c r="Q12" s="12" t="s">
        <v>17</v>
      </c>
      <c r="R12" s="13" t="s">
        <v>18</v>
      </c>
      <c r="S12" s="14" t="s">
        <v>14</v>
      </c>
      <c r="T12" s="10" t="s">
        <v>12</v>
      </c>
      <c r="U12" s="15" t="s">
        <v>13</v>
      </c>
    </row>
    <row r="13" spans="2:21" ht="30" customHeight="1">
      <c r="B13" s="160" t="s">
        <v>117</v>
      </c>
      <c r="C13" s="160" t="s">
        <v>115</v>
      </c>
      <c r="D13" s="160" t="s">
        <v>140</v>
      </c>
      <c r="E13" s="156" t="s">
        <v>99</v>
      </c>
      <c r="F13" s="23">
        <v>42005</v>
      </c>
      <c r="G13" s="23">
        <v>42369</v>
      </c>
      <c r="H13" s="7" t="s">
        <v>27</v>
      </c>
      <c r="I13" s="16">
        <f>+'[1]DIMENSIÓN 1'!Y80</f>
        <v>0</v>
      </c>
      <c r="J13" s="71">
        <v>1</v>
      </c>
      <c r="K13" s="60" t="e">
        <f>+J13/I13</f>
        <v>#DIV/0!</v>
      </c>
      <c r="L13" s="43">
        <f>DAYS360(F13,$C$8)/DAYS360(F13,G13)</f>
        <v>1</v>
      </c>
      <c r="M13" s="44" t="str">
        <f>IF(I13=0," -",IF(K13&gt;100%,100%,K13))</f>
        <v> -</v>
      </c>
      <c r="N13" s="40">
        <v>10000</v>
      </c>
      <c r="O13" s="16">
        <v>3600</v>
      </c>
      <c r="P13" s="16">
        <v>0</v>
      </c>
      <c r="Q13" s="19">
        <f>IF(N13=0," -",O13/N13)</f>
        <v>0.36</v>
      </c>
      <c r="R13" s="52" t="str">
        <f>IF(P13=0," -",IF(O13=0,100%,P13/O13))</f>
        <v> -</v>
      </c>
      <c r="S13" s="145" t="s">
        <v>167</v>
      </c>
      <c r="T13" s="133">
        <v>42005</v>
      </c>
      <c r="U13" s="136">
        <v>42369</v>
      </c>
    </row>
    <row r="14" spans="2:21" ht="45" customHeight="1">
      <c r="B14" s="154"/>
      <c r="C14" s="154"/>
      <c r="D14" s="154"/>
      <c r="E14" s="157"/>
      <c r="F14" s="22">
        <v>42005</v>
      </c>
      <c r="G14" s="22">
        <v>42369</v>
      </c>
      <c r="H14" s="8" t="s">
        <v>28</v>
      </c>
      <c r="I14" s="17">
        <f>+'[1]DIMENSIÓN 1'!Y81</f>
        <v>5</v>
      </c>
      <c r="J14" s="72">
        <v>6</v>
      </c>
      <c r="K14" s="61">
        <f>+J14/I14</f>
        <v>1.2</v>
      </c>
      <c r="L14" s="45">
        <f>DAYS360(F14,$C$8)/DAYS360(F14,G14)</f>
        <v>1</v>
      </c>
      <c r="M14" s="46">
        <f>IF(I14=0," -",IF(K14&gt;100%,100%,K14))</f>
        <v>1</v>
      </c>
      <c r="N14" s="41">
        <v>100319</v>
      </c>
      <c r="O14" s="17">
        <v>83631</v>
      </c>
      <c r="P14" s="17">
        <v>0</v>
      </c>
      <c r="Q14" s="20">
        <f>IF(N14=0," -",O14/N14)</f>
        <v>0.8336506544124244</v>
      </c>
      <c r="R14" s="53" t="str">
        <f>IF(P14=0," -",IF(O14=0,100%,P14/O14))</f>
        <v> -</v>
      </c>
      <c r="S14" s="149"/>
      <c r="T14" s="134"/>
      <c r="U14" s="137"/>
    </row>
    <row r="15" spans="2:21" ht="30" customHeight="1">
      <c r="B15" s="154"/>
      <c r="C15" s="154"/>
      <c r="D15" s="154"/>
      <c r="E15" s="157"/>
      <c r="F15" s="22">
        <v>42005</v>
      </c>
      <c r="G15" s="22">
        <v>42369</v>
      </c>
      <c r="H15" s="8" t="s">
        <v>29</v>
      </c>
      <c r="I15" s="17">
        <f>+'[1]DIMENSIÓN 1'!Y82</f>
        <v>4</v>
      </c>
      <c r="J15" s="72">
        <v>4</v>
      </c>
      <c r="K15" s="61">
        <f aca="true" t="shared" si="0" ref="K15:K78">+J15/I15</f>
        <v>1</v>
      </c>
      <c r="L15" s="45">
        <f aca="true" t="shared" si="1" ref="L15:L78">DAYS360(F15,$C$8)/DAYS360(F15,G15)</f>
        <v>1</v>
      </c>
      <c r="M15" s="46">
        <f aca="true" t="shared" si="2" ref="M15:M78">IF(I15=0," -",IF(K15&gt;100%,100%,K15))</f>
        <v>1</v>
      </c>
      <c r="N15" s="41">
        <v>259719</v>
      </c>
      <c r="O15" s="17">
        <v>200349</v>
      </c>
      <c r="P15" s="17">
        <v>0</v>
      </c>
      <c r="Q15" s="20">
        <f aca="true" t="shared" si="3" ref="Q15:Q78">IF(N15=0," -",O15/N15)</f>
        <v>0.7714067896457325</v>
      </c>
      <c r="R15" s="53" t="str">
        <f aca="true" t="shared" si="4" ref="R15:R78">IF(P15=0," -",IF(O15=0,100%,P15/O15))</f>
        <v> -</v>
      </c>
      <c r="S15" s="149"/>
      <c r="T15" s="134"/>
      <c r="U15" s="137"/>
    </row>
    <row r="16" spans="2:21" ht="45" customHeight="1">
      <c r="B16" s="154"/>
      <c r="C16" s="154"/>
      <c r="D16" s="154"/>
      <c r="E16" s="157"/>
      <c r="F16" s="22">
        <v>42005</v>
      </c>
      <c r="G16" s="22">
        <v>42369</v>
      </c>
      <c r="H16" s="8" t="s">
        <v>30</v>
      </c>
      <c r="I16" s="17">
        <f>+'[1]DIMENSIÓN 1'!Y83</f>
        <v>15</v>
      </c>
      <c r="J16" s="72">
        <v>6</v>
      </c>
      <c r="K16" s="61">
        <f t="shared" si="0"/>
        <v>0.4</v>
      </c>
      <c r="L16" s="45">
        <f t="shared" si="1"/>
        <v>1</v>
      </c>
      <c r="M16" s="46">
        <f t="shared" si="2"/>
        <v>0.4</v>
      </c>
      <c r="N16" s="41">
        <v>60319</v>
      </c>
      <c r="O16" s="17">
        <v>51566</v>
      </c>
      <c r="P16" s="17">
        <v>0</v>
      </c>
      <c r="Q16" s="20">
        <f t="shared" si="3"/>
        <v>0.8548881778544074</v>
      </c>
      <c r="R16" s="53" t="str">
        <f t="shared" si="4"/>
        <v> -</v>
      </c>
      <c r="S16" s="149"/>
      <c r="T16" s="134"/>
      <c r="U16" s="137"/>
    </row>
    <row r="17" spans="2:21" ht="53.25" customHeight="1">
      <c r="B17" s="154"/>
      <c r="C17" s="154"/>
      <c r="D17" s="154"/>
      <c r="E17" s="157"/>
      <c r="F17" s="22">
        <v>42005</v>
      </c>
      <c r="G17" s="22">
        <v>42369</v>
      </c>
      <c r="H17" s="8" t="s">
        <v>31</v>
      </c>
      <c r="I17" s="17">
        <f>+'[1]DIMENSIÓN 1'!Y84</f>
        <v>290</v>
      </c>
      <c r="J17" s="72">
        <v>600</v>
      </c>
      <c r="K17" s="61">
        <f t="shared" si="0"/>
        <v>2.0689655172413794</v>
      </c>
      <c r="L17" s="45">
        <f t="shared" si="1"/>
        <v>1</v>
      </c>
      <c r="M17" s="46">
        <f t="shared" si="2"/>
        <v>1</v>
      </c>
      <c r="N17" s="41">
        <v>315319</v>
      </c>
      <c r="O17" s="17">
        <v>281566</v>
      </c>
      <c r="P17" s="17">
        <v>0</v>
      </c>
      <c r="Q17" s="20">
        <f t="shared" si="3"/>
        <v>0.8929560223139107</v>
      </c>
      <c r="R17" s="53" t="str">
        <f t="shared" si="4"/>
        <v> -</v>
      </c>
      <c r="S17" s="147"/>
      <c r="T17" s="141"/>
      <c r="U17" s="142"/>
    </row>
    <row r="18" spans="2:21" ht="79.5" customHeight="1">
      <c r="B18" s="154"/>
      <c r="C18" s="154"/>
      <c r="D18" s="154"/>
      <c r="E18" s="157"/>
      <c r="F18" s="22">
        <v>42005</v>
      </c>
      <c r="G18" s="22">
        <v>42369</v>
      </c>
      <c r="H18" s="8" t="s">
        <v>32</v>
      </c>
      <c r="I18" s="17">
        <f>+'[1]DIMENSIÓN 1'!Y85</f>
        <v>1</v>
      </c>
      <c r="J18" s="72">
        <v>1</v>
      </c>
      <c r="K18" s="61">
        <f t="shared" si="0"/>
        <v>1</v>
      </c>
      <c r="L18" s="45">
        <f t="shared" si="1"/>
        <v>1</v>
      </c>
      <c r="M18" s="46">
        <f t="shared" si="2"/>
        <v>1</v>
      </c>
      <c r="N18" s="41">
        <v>420050</v>
      </c>
      <c r="O18" s="17">
        <v>381541</v>
      </c>
      <c r="P18" s="17">
        <v>0</v>
      </c>
      <c r="Q18" s="20">
        <f t="shared" si="3"/>
        <v>0.9083228187120581</v>
      </c>
      <c r="R18" s="53" t="str">
        <f t="shared" si="4"/>
        <v> -</v>
      </c>
      <c r="S18" s="148" t="s">
        <v>165</v>
      </c>
      <c r="T18" s="134">
        <v>42005</v>
      </c>
      <c r="U18" s="137">
        <v>42369</v>
      </c>
    </row>
    <row r="19" spans="2:21" ht="67.5" customHeight="1">
      <c r="B19" s="154"/>
      <c r="C19" s="154"/>
      <c r="D19" s="154"/>
      <c r="E19" s="157"/>
      <c r="F19" s="22">
        <v>42005</v>
      </c>
      <c r="G19" s="22">
        <v>42369</v>
      </c>
      <c r="H19" s="8" t="s">
        <v>33</v>
      </c>
      <c r="I19" s="17">
        <f>+'[1]DIMENSIÓN 1'!Y86</f>
        <v>1</v>
      </c>
      <c r="J19" s="72">
        <v>2</v>
      </c>
      <c r="K19" s="61">
        <f t="shared" si="0"/>
        <v>2</v>
      </c>
      <c r="L19" s="45">
        <f t="shared" si="1"/>
        <v>1</v>
      </c>
      <c r="M19" s="46">
        <f t="shared" si="2"/>
        <v>1</v>
      </c>
      <c r="N19" s="41">
        <v>180319</v>
      </c>
      <c r="O19" s="17">
        <v>146566</v>
      </c>
      <c r="P19" s="17">
        <v>0</v>
      </c>
      <c r="Q19" s="20">
        <f t="shared" si="3"/>
        <v>0.8128150666319135</v>
      </c>
      <c r="R19" s="53" t="str">
        <f t="shared" si="4"/>
        <v> -</v>
      </c>
      <c r="S19" s="149"/>
      <c r="T19" s="134"/>
      <c r="U19" s="137"/>
    </row>
    <row r="20" spans="2:21" ht="67.5" customHeight="1">
      <c r="B20" s="154"/>
      <c r="C20" s="154"/>
      <c r="D20" s="154"/>
      <c r="E20" s="157"/>
      <c r="F20" s="22">
        <v>42005</v>
      </c>
      <c r="G20" s="22">
        <v>42369</v>
      </c>
      <c r="H20" s="8" t="s">
        <v>34</v>
      </c>
      <c r="I20" s="17">
        <f>+'[1]DIMENSIÓN 1'!Y87</f>
        <v>800</v>
      </c>
      <c r="J20" s="72">
        <v>810</v>
      </c>
      <c r="K20" s="61">
        <f t="shared" si="0"/>
        <v>1.0125</v>
      </c>
      <c r="L20" s="45">
        <f t="shared" si="1"/>
        <v>1</v>
      </c>
      <c r="M20" s="46">
        <f t="shared" si="2"/>
        <v>1</v>
      </c>
      <c r="N20" s="41">
        <v>275319</v>
      </c>
      <c r="O20" s="17">
        <v>241566</v>
      </c>
      <c r="P20" s="17">
        <v>0</v>
      </c>
      <c r="Q20" s="20">
        <f t="shared" si="3"/>
        <v>0.8774040295075893</v>
      </c>
      <c r="R20" s="53" t="str">
        <f t="shared" si="4"/>
        <v> -</v>
      </c>
      <c r="S20" s="147"/>
      <c r="T20" s="134"/>
      <c r="U20" s="137"/>
    </row>
    <row r="21" spans="2:21" ht="41.25" customHeight="1">
      <c r="B21" s="154"/>
      <c r="C21" s="154"/>
      <c r="D21" s="154"/>
      <c r="E21" s="157"/>
      <c r="F21" s="22">
        <v>42005</v>
      </c>
      <c r="G21" s="22">
        <v>42369</v>
      </c>
      <c r="H21" s="8" t="s">
        <v>35</v>
      </c>
      <c r="I21" s="17">
        <f>+'[1]DIMENSIÓN 1'!Y88</f>
        <v>1</v>
      </c>
      <c r="J21" s="72">
        <v>1</v>
      </c>
      <c r="K21" s="61">
        <f t="shared" si="0"/>
        <v>1</v>
      </c>
      <c r="L21" s="45">
        <f t="shared" si="1"/>
        <v>1</v>
      </c>
      <c r="M21" s="46">
        <f t="shared" si="2"/>
        <v>1</v>
      </c>
      <c r="N21" s="41">
        <v>31725</v>
      </c>
      <c r="O21" s="17">
        <v>20000</v>
      </c>
      <c r="P21" s="17">
        <v>0</v>
      </c>
      <c r="Q21" s="20">
        <f t="shared" si="3"/>
        <v>0.6304176516942475</v>
      </c>
      <c r="R21" s="53" t="str">
        <f t="shared" si="4"/>
        <v> -</v>
      </c>
      <c r="S21" s="149" t="s">
        <v>168</v>
      </c>
      <c r="T21" s="143">
        <v>42005</v>
      </c>
      <c r="U21" s="144">
        <v>42369</v>
      </c>
    </row>
    <row r="22" spans="2:21" ht="78.75" customHeight="1">
      <c r="B22" s="154"/>
      <c r="C22" s="154"/>
      <c r="D22" s="154"/>
      <c r="E22" s="157"/>
      <c r="F22" s="22">
        <v>42005</v>
      </c>
      <c r="G22" s="22">
        <v>42369</v>
      </c>
      <c r="H22" s="8" t="s">
        <v>36</v>
      </c>
      <c r="I22" s="17">
        <f>+'[1]DIMENSIÓN 1'!Y89</f>
        <v>467</v>
      </c>
      <c r="J22" s="72">
        <v>600</v>
      </c>
      <c r="K22" s="61">
        <f t="shared" si="0"/>
        <v>1.284796573875803</v>
      </c>
      <c r="L22" s="45">
        <f t="shared" si="1"/>
        <v>1</v>
      </c>
      <c r="M22" s="46">
        <f t="shared" si="2"/>
        <v>1</v>
      </c>
      <c r="N22" s="41">
        <v>165319</v>
      </c>
      <c r="O22" s="17">
        <v>131566</v>
      </c>
      <c r="P22" s="17">
        <v>0</v>
      </c>
      <c r="Q22" s="20">
        <f t="shared" si="3"/>
        <v>0.7958310901953194</v>
      </c>
      <c r="R22" s="53" t="str">
        <f t="shared" si="4"/>
        <v> -</v>
      </c>
      <c r="S22" s="149"/>
      <c r="T22" s="134"/>
      <c r="U22" s="137"/>
    </row>
    <row r="23" spans="2:21" ht="55.5" customHeight="1">
      <c r="B23" s="154"/>
      <c r="C23" s="154"/>
      <c r="D23" s="154"/>
      <c r="E23" s="157"/>
      <c r="F23" s="22">
        <v>42005</v>
      </c>
      <c r="G23" s="22">
        <v>42369</v>
      </c>
      <c r="H23" s="8" t="s">
        <v>37</v>
      </c>
      <c r="I23" s="17">
        <f>+'[1]DIMENSIÓN 1'!Y90</f>
        <v>1</v>
      </c>
      <c r="J23" s="72">
        <v>1</v>
      </c>
      <c r="K23" s="61">
        <f t="shared" si="0"/>
        <v>1</v>
      </c>
      <c r="L23" s="45">
        <f t="shared" si="1"/>
        <v>1</v>
      </c>
      <c r="M23" s="46">
        <f t="shared" si="2"/>
        <v>1</v>
      </c>
      <c r="N23" s="41">
        <v>152719</v>
      </c>
      <c r="O23" s="17">
        <v>118966</v>
      </c>
      <c r="P23" s="17">
        <v>0</v>
      </c>
      <c r="Q23" s="20">
        <f t="shared" si="3"/>
        <v>0.7789862427071943</v>
      </c>
      <c r="R23" s="53" t="str">
        <f t="shared" si="4"/>
        <v> -</v>
      </c>
      <c r="S23" s="147"/>
      <c r="T23" s="141"/>
      <c r="U23" s="142"/>
    </row>
    <row r="24" spans="2:21" ht="30" customHeight="1">
      <c r="B24" s="154"/>
      <c r="C24" s="154"/>
      <c r="D24" s="154"/>
      <c r="E24" s="157"/>
      <c r="F24" s="22">
        <v>42005</v>
      </c>
      <c r="G24" s="22">
        <v>42369</v>
      </c>
      <c r="H24" s="8" t="s">
        <v>38</v>
      </c>
      <c r="I24" s="17">
        <f>+'[1]DIMENSIÓN 1'!Y91</f>
        <v>1</v>
      </c>
      <c r="J24" s="72">
        <v>1</v>
      </c>
      <c r="K24" s="61">
        <f t="shared" si="0"/>
        <v>1</v>
      </c>
      <c r="L24" s="45">
        <f t="shared" si="1"/>
        <v>1</v>
      </c>
      <c r="M24" s="46">
        <f t="shared" si="2"/>
        <v>1</v>
      </c>
      <c r="N24" s="41">
        <v>150319</v>
      </c>
      <c r="O24" s="17">
        <v>91566</v>
      </c>
      <c r="P24" s="17">
        <v>0</v>
      </c>
      <c r="Q24" s="20">
        <f t="shared" si="3"/>
        <v>0.6091445525848362</v>
      </c>
      <c r="R24" s="53" t="str">
        <f t="shared" si="4"/>
        <v> -</v>
      </c>
      <c r="S24" s="148" t="s">
        <v>166</v>
      </c>
      <c r="T24" s="143">
        <v>42005</v>
      </c>
      <c r="U24" s="144">
        <v>42369</v>
      </c>
    </row>
    <row r="25" spans="2:21" ht="67.5" customHeight="1">
      <c r="B25" s="154"/>
      <c r="C25" s="154"/>
      <c r="D25" s="154"/>
      <c r="E25" s="157"/>
      <c r="F25" s="22">
        <v>42005</v>
      </c>
      <c r="G25" s="22">
        <v>42369</v>
      </c>
      <c r="H25" s="8" t="s">
        <v>39</v>
      </c>
      <c r="I25" s="17">
        <f>+'[1]DIMENSIÓN 1'!Y92</f>
        <v>900</v>
      </c>
      <c r="J25" s="72">
        <v>323</v>
      </c>
      <c r="K25" s="61">
        <f t="shared" si="0"/>
        <v>0.35888888888888887</v>
      </c>
      <c r="L25" s="45">
        <f t="shared" si="1"/>
        <v>1</v>
      </c>
      <c r="M25" s="46">
        <f t="shared" si="2"/>
        <v>0.35888888888888887</v>
      </c>
      <c r="N25" s="41">
        <v>235279</v>
      </c>
      <c r="O25" s="17">
        <v>206566</v>
      </c>
      <c r="P25" s="17">
        <v>0</v>
      </c>
      <c r="Q25" s="20">
        <f t="shared" si="3"/>
        <v>0.8779619090526566</v>
      </c>
      <c r="R25" s="53" t="str">
        <f t="shared" si="4"/>
        <v> -</v>
      </c>
      <c r="S25" s="149"/>
      <c r="T25" s="134"/>
      <c r="U25" s="137"/>
    </row>
    <row r="26" spans="2:21" ht="67.5" customHeight="1">
      <c r="B26" s="154"/>
      <c r="C26" s="154"/>
      <c r="D26" s="154"/>
      <c r="E26" s="157"/>
      <c r="F26" s="22">
        <v>42005</v>
      </c>
      <c r="G26" s="22">
        <v>42369</v>
      </c>
      <c r="H26" s="8" t="s">
        <v>40</v>
      </c>
      <c r="I26" s="17">
        <f>+'[1]DIMENSIÓN 1'!Y93</f>
        <v>300</v>
      </c>
      <c r="J26" s="72">
        <v>126</v>
      </c>
      <c r="K26" s="61">
        <f t="shared" si="0"/>
        <v>0.42</v>
      </c>
      <c r="L26" s="45">
        <f t="shared" si="1"/>
        <v>1</v>
      </c>
      <c r="M26" s="46">
        <f t="shared" si="2"/>
        <v>0.42</v>
      </c>
      <c r="N26" s="41">
        <v>164971</v>
      </c>
      <c r="O26" s="17">
        <v>130566</v>
      </c>
      <c r="P26" s="17">
        <v>0</v>
      </c>
      <c r="Q26" s="20">
        <f t="shared" si="3"/>
        <v>0.7914481939249929</v>
      </c>
      <c r="R26" s="53" t="str">
        <f t="shared" si="4"/>
        <v> -</v>
      </c>
      <c r="S26" s="149"/>
      <c r="T26" s="134"/>
      <c r="U26" s="137"/>
    </row>
    <row r="27" spans="2:21" ht="42" customHeight="1" thickBot="1">
      <c r="B27" s="154"/>
      <c r="C27" s="154"/>
      <c r="D27" s="154"/>
      <c r="E27" s="194"/>
      <c r="F27" s="112">
        <v>42005</v>
      </c>
      <c r="G27" s="112">
        <v>42369</v>
      </c>
      <c r="H27" s="25" t="s">
        <v>41</v>
      </c>
      <c r="I27" s="17">
        <f>+'[1]DIMENSIÓN 1'!Y94</f>
        <v>200</v>
      </c>
      <c r="J27" s="75">
        <v>300</v>
      </c>
      <c r="K27" s="64">
        <f t="shared" si="0"/>
        <v>1.5</v>
      </c>
      <c r="L27" s="51">
        <f t="shared" si="1"/>
        <v>1</v>
      </c>
      <c r="M27" s="91">
        <f t="shared" si="2"/>
        <v>1</v>
      </c>
      <c r="N27" s="41">
        <v>110319</v>
      </c>
      <c r="O27" s="26">
        <v>101566</v>
      </c>
      <c r="P27" s="26">
        <v>0</v>
      </c>
      <c r="Q27" s="27">
        <f t="shared" si="3"/>
        <v>0.9206573663648148</v>
      </c>
      <c r="R27" s="55" t="str">
        <f t="shared" si="4"/>
        <v> -</v>
      </c>
      <c r="S27" s="146"/>
      <c r="T27" s="135"/>
      <c r="U27" s="138"/>
    </row>
    <row r="28" spans="2:21" ht="42" customHeight="1">
      <c r="B28" s="154"/>
      <c r="C28" s="154"/>
      <c r="D28" s="154"/>
      <c r="E28" s="156" t="s">
        <v>100</v>
      </c>
      <c r="F28" s="23">
        <v>42005</v>
      </c>
      <c r="G28" s="23">
        <v>42369</v>
      </c>
      <c r="H28" s="7" t="s">
        <v>42</v>
      </c>
      <c r="I28" s="16">
        <f>+'[1]DIMENSIÓN 1'!Y100</f>
        <v>1</v>
      </c>
      <c r="J28" s="71">
        <v>1</v>
      </c>
      <c r="K28" s="63">
        <f t="shared" si="0"/>
        <v>1</v>
      </c>
      <c r="L28" s="43">
        <f t="shared" si="1"/>
        <v>1</v>
      </c>
      <c r="M28" s="44">
        <f t="shared" si="2"/>
        <v>1</v>
      </c>
      <c r="N28" s="101">
        <v>230319</v>
      </c>
      <c r="O28" s="16">
        <v>221131</v>
      </c>
      <c r="P28" s="16">
        <v>0</v>
      </c>
      <c r="Q28" s="19">
        <f t="shared" si="3"/>
        <v>0.9601075030718265</v>
      </c>
      <c r="R28" s="44" t="str">
        <f t="shared" si="4"/>
        <v> -</v>
      </c>
      <c r="S28" s="149" t="s">
        <v>145</v>
      </c>
      <c r="T28" s="134">
        <v>42005</v>
      </c>
      <c r="U28" s="137">
        <v>42369</v>
      </c>
    </row>
    <row r="29" spans="2:21" ht="42" customHeight="1" thickBot="1">
      <c r="B29" s="154"/>
      <c r="C29" s="154"/>
      <c r="D29" s="154"/>
      <c r="E29" s="158"/>
      <c r="F29" s="24">
        <v>42005</v>
      </c>
      <c r="G29" s="24">
        <v>42369</v>
      </c>
      <c r="H29" s="9" t="s">
        <v>43</v>
      </c>
      <c r="I29" s="18">
        <f>+'[1]DIMENSIÓN 1'!Y101</f>
        <v>1</v>
      </c>
      <c r="J29" s="73">
        <v>1</v>
      </c>
      <c r="K29" s="64">
        <f t="shared" si="0"/>
        <v>1</v>
      </c>
      <c r="L29" s="47">
        <f t="shared" si="1"/>
        <v>1</v>
      </c>
      <c r="M29" s="48">
        <f t="shared" si="2"/>
        <v>1</v>
      </c>
      <c r="N29" s="95">
        <v>269319</v>
      </c>
      <c r="O29" s="18">
        <v>269158</v>
      </c>
      <c r="P29" s="18">
        <v>0</v>
      </c>
      <c r="Q29" s="21">
        <f t="shared" si="3"/>
        <v>0.9994021959089407</v>
      </c>
      <c r="R29" s="48" t="str">
        <f t="shared" si="4"/>
        <v> -</v>
      </c>
      <c r="S29" s="149"/>
      <c r="T29" s="134"/>
      <c r="U29" s="137"/>
    </row>
    <row r="30" spans="2:21" ht="68.25" customHeight="1">
      <c r="B30" s="154"/>
      <c r="C30" s="154"/>
      <c r="D30" s="154"/>
      <c r="E30" s="156" t="s">
        <v>101</v>
      </c>
      <c r="F30" s="23">
        <v>42005</v>
      </c>
      <c r="G30" s="23">
        <v>42369</v>
      </c>
      <c r="H30" s="7" t="s">
        <v>44</v>
      </c>
      <c r="I30" s="16">
        <f>+'[1]DIMENSIÓN 1'!Y109</f>
        <v>2500</v>
      </c>
      <c r="J30" s="71">
        <v>8000</v>
      </c>
      <c r="K30" s="63">
        <f t="shared" si="0"/>
        <v>3.2</v>
      </c>
      <c r="L30" s="49">
        <f t="shared" si="1"/>
        <v>1</v>
      </c>
      <c r="M30" s="50">
        <f t="shared" si="2"/>
        <v>1</v>
      </c>
      <c r="N30" s="42">
        <v>3140319</v>
      </c>
      <c r="O30" s="29">
        <v>3131566</v>
      </c>
      <c r="P30" s="29">
        <v>0</v>
      </c>
      <c r="Q30" s="30">
        <f t="shared" si="3"/>
        <v>0.9972127035501808</v>
      </c>
      <c r="R30" s="54" t="str">
        <f t="shared" si="4"/>
        <v> -</v>
      </c>
      <c r="S30" s="145" t="s">
        <v>142</v>
      </c>
      <c r="T30" s="133">
        <v>42005</v>
      </c>
      <c r="U30" s="136">
        <v>42369</v>
      </c>
    </row>
    <row r="31" spans="2:21" ht="66.75" customHeight="1">
      <c r="B31" s="154"/>
      <c r="C31" s="154"/>
      <c r="D31" s="154"/>
      <c r="E31" s="157"/>
      <c r="F31" s="22">
        <v>42005</v>
      </c>
      <c r="G31" s="22">
        <v>42369</v>
      </c>
      <c r="H31" s="8" t="s">
        <v>45</v>
      </c>
      <c r="I31" s="17">
        <f>+'[1]DIMENSIÓN 1'!Y110</f>
        <v>1</v>
      </c>
      <c r="J31" s="72">
        <v>1</v>
      </c>
      <c r="K31" s="61">
        <f t="shared" si="0"/>
        <v>1</v>
      </c>
      <c r="L31" s="45">
        <f t="shared" si="1"/>
        <v>1</v>
      </c>
      <c r="M31" s="46">
        <f t="shared" si="2"/>
        <v>1</v>
      </c>
      <c r="N31" s="41">
        <v>105119</v>
      </c>
      <c r="O31" s="17">
        <v>96366</v>
      </c>
      <c r="P31" s="17">
        <v>0</v>
      </c>
      <c r="Q31" s="20">
        <f t="shared" si="3"/>
        <v>0.9167324651109695</v>
      </c>
      <c r="R31" s="53" t="str">
        <f t="shared" si="4"/>
        <v> -</v>
      </c>
      <c r="S31" s="147"/>
      <c r="T31" s="141"/>
      <c r="U31" s="142"/>
    </row>
    <row r="32" spans="2:21" ht="30" customHeight="1">
      <c r="B32" s="154"/>
      <c r="C32" s="154"/>
      <c r="D32" s="154"/>
      <c r="E32" s="157"/>
      <c r="F32" s="22">
        <v>42005</v>
      </c>
      <c r="G32" s="22">
        <v>42369</v>
      </c>
      <c r="H32" s="8" t="s">
        <v>46</v>
      </c>
      <c r="I32" s="126">
        <f>+'[1]DIMENSIÓN 1'!Y111</f>
        <v>0</v>
      </c>
      <c r="J32" s="76">
        <v>0.6</v>
      </c>
      <c r="K32" s="61" t="e">
        <f t="shared" si="0"/>
        <v>#DIV/0!</v>
      </c>
      <c r="L32" s="45">
        <f t="shared" si="1"/>
        <v>1</v>
      </c>
      <c r="M32" s="46" t="str">
        <f t="shared" si="2"/>
        <v> -</v>
      </c>
      <c r="N32" s="41">
        <v>1300000</v>
      </c>
      <c r="O32" s="17">
        <v>1284719</v>
      </c>
      <c r="P32" s="17">
        <v>0</v>
      </c>
      <c r="Q32" s="20">
        <f t="shared" si="3"/>
        <v>0.9882453846153846</v>
      </c>
      <c r="R32" s="53" t="str">
        <f t="shared" si="4"/>
        <v> -</v>
      </c>
      <c r="S32" s="148" t="s">
        <v>143</v>
      </c>
      <c r="T32" s="143">
        <v>42005</v>
      </c>
      <c r="U32" s="144">
        <v>42369</v>
      </c>
    </row>
    <row r="33" spans="2:21" ht="57" customHeight="1">
      <c r="B33" s="154"/>
      <c r="C33" s="154"/>
      <c r="D33" s="154"/>
      <c r="E33" s="157"/>
      <c r="F33" s="22">
        <v>42005</v>
      </c>
      <c r="G33" s="22">
        <v>42369</v>
      </c>
      <c r="H33" s="8" t="s">
        <v>47</v>
      </c>
      <c r="I33" s="17">
        <f>+'[1]DIMENSIÓN 1'!Y112</f>
        <v>3000</v>
      </c>
      <c r="J33" s="72">
        <v>12635</v>
      </c>
      <c r="K33" s="61">
        <f t="shared" si="0"/>
        <v>4.211666666666667</v>
      </c>
      <c r="L33" s="45">
        <f t="shared" si="1"/>
        <v>1</v>
      </c>
      <c r="M33" s="46">
        <f t="shared" si="2"/>
        <v>1</v>
      </c>
      <c r="N33" s="41">
        <v>5977631</v>
      </c>
      <c r="O33" s="17">
        <v>5344914</v>
      </c>
      <c r="P33" s="17">
        <v>0</v>
      </c>
      <c r="Q33" s="20">
        <f t="shared" si="3"/>
        <v>0.8941525497308215</v>
      </c>
      <c r="R33" s="53" t="str">
        <f t="shared" si="4"/>
        <v> -</v>
      </c>
      <c r="S33" s="149"/>
      <c r="T33" s="134"/>
      <c r="U33" s="137"/>
    </row>
    <row r="34" spans="2:21" ht="41.25" customHeight="1">
      <c r="B34" s="154"/>
      <c r="C34" s="154"/>
      <c r="D34" s="154"/>
      <c r="E34" s="157"/>
      <c r="F34" s="22">
        <v>42005</v>
      </c>
      <c r="G34" s="22">
        <v>42369</v>
      </c>
      <c r="H34" s="8" t="s">
        <v>48</v>
      </c>
      <c r="I34" s="126">
        <f>+'[1]DIMENSIÓN 1'!Y113</f>
        <v>0</v>
      </c>
      <c r="J34" s="76">
        <v>0.22</v>
      </c>
      <c r="K34" s="61" t="e">
        <f t="shared" si="0"/>
        <v>#DIV/0!</v>
      </c>
      <c r="L34" s="45">
        <f t="shared" si="1"/>
        <v>1</v>
      </c>
      <c r="M34" s="46" t="str">
        <f t="shared" si="2"/>
        <v> -</v>
      </c>
      <c r="N34" s="128">
        <v>80359</v>
      </c>
      <c r="O34" s="127">
        <v>71606</v>
      </c>
      <c r="P34" s="17">
        <v>0</v>
      </c>
      <c r="Q34" s="20">
        <f t="shared" si="3"/>
        <v>0.8910762951256238</v>
      </c>
      <c r="R34" s="53" t="str">
        <f t="shared" si="4"/>
        <v> -</v>
      </c>
      <c r="S34" s="149"/>
      <c r="T34" s="134"/>
      <c r="U34" s="137"/>
    </row>
    <row r="35" spans="2:21" ht="30" customHeight="1">
      <c r="B35" s="154"/>
      <c r="C35" s="154"/>
      <c r="D35" s="154"/>
      <c r="E35" s="157"/>
      <c r="F35" s="22">
        <v>42005</v>
      </c>
      <c r="G35" s="22">
        <v>42369</v>
      </c>
      <c r="H35" s="8" t="s">
        <v>49</v>
      </c>
      <c r="I35" s="17">
        <f>+'[1]DIMENSIÓN 1'!Y114</f>
        <v>6</v>
      </c>
      <c r="J35" s="72">
        <v>6</v>
      </c>
      <c r="K35" s="61">
        <f t="shared" si="0"/>
        <v>1</v>
      </c>
      <c r="L35" s="45">
        <f t="shared" si="1"/>
        <v>1</v>
      </c>
      <c r="M35" s="46">
        <f t="shared" si="2"/>
        <v>1</v>
      </c>
      <c r="N35" s="41">
        <v>179719</v>
      </c>
      <c r="O35" s="17">
        <v>167303</v>
      </c>
      <c r="P35" s="17">
        <v>0</v>
      </c>
      <c r="Q35" s="20">
        <f t="shared" si="3"/>
        <v>0.9309143718805468</v>
      </c>
      <c r="R35" s="53" t="str">
        <f t="shared" si="4"/>
        <v> -</v>
      </c>
      <c r="S35" s="147"/>
      <c r="T35" s="141"/>
      <c r="U35" s="142"/>
    </row>
    <row r="36" spans="2:21" ht="42" customHeight="1">
      <c r="B36" s="154"/>
      <c r="C36" s="154"/>
      <c r="D36" s="154"/>
      <c r="E36" s="157"/>
      <c r="F36" s="22">
        <v>42005</v>
      </c>
      <c r="G36" s="22">
        <v>42369</v>
      </c>
      <c r="H36" s="8" t="s">
        <v>50</v>
      </c>
      <c r="I36" s="17">
        <f>+'[1]DIMENSIÓN 1'!Y115</f>
        <v>150</v>
      </c>
      <c r="J36" s="72">
        <v>40</v>
      </c>
      <c r="K36" s="61">
        <f t="shared" si="0"/>
        <v>0.26666666666666666</v>
      </c>
      <c r="L36" s="45">
        <f t="shared" si="1"/>
        <v>1</v>
      </c>
      <c r="M36" s="46">
        <f t="shared" si="2"/>
        <v>0.26666666666666666</v>
      </c>
      <c r="N36" s="41">
        <v>119319</v>
      </c>
      <c r="O36" s="17">
        <v>110566</v>
      </c>
      <c r="P36" s="17">
        <v>0</v>
      </c>
      <c r="Q36" s="20">
        <f t="shared" si="3"/>
        <v>0.9266420268356255</v>
      </c>
      <c r="R36" s="53" t="str">
        <f t="shared" si="4"/>
        <v> -</v>
      </c>
      <c r="S36" s="148" t="s">
        <v>141</v>
      </c>
      <c r="T36" s="143">
        <v>42005</v>
      </c>
      <c r="U36" s="144">
        <v>42369</v>
      </c>
    </row>
    <row r="37" spans="2:21" ht="30" customHeight="1">
      <c r="B37" s="154"/>
      <c r="C37" s="154"/>
      <c r="D37" s="154"/>
      <c r="E37" s="157"/>
      <c r="F37" s="22">
        <v>42005</v>
      </c>
      <c r="G37" s="22">
        <v>42369</v>
      </c>
      <c r="H37" s="8" t="s">
        <v>51</v>
      </c>
      <c r="I37" s="17">
        <f>+'[1]DIMENSIÓN 1'!Y116</f>
        <v>0</v>
      </c>
      <c r="J37" s="72">
        <v>1</v>
      </c>
      <c r="K37" s="61" t="e">
        <f t="shared" si="0"/>
        <v>#DIV/0!</v>
      </c>
      <c r="L37" s="45">
        <f t="shared" si="1"/>
        <v>1</v>
      </c>
      <c r="M37" s="46" t="str">
        <f t="shared" si="2"/>
        <v> -</v>
      </c>
      <c r="N37" s="41">
        <v>140319</v>
      </c>
      <c r="O37" s="17">
        <v>131566</v>
      </c>
      <c r="P37" s="17">
        <v>0</v>
      </c>
      <c r="Q37" s="20">
        <f t="shared" si="3"/>
        <v>0.9376207071031007</v>
      </c>
      <c r="R37" s="53" t="str">
        <f t="shared" si="4"/>
        <v> -</v>
      </c>
      <c r="S37" s="149"/>
      <c r="T37" s="134"/>
      <c r="U37" s="137"/>
    </row>
    <row r="38" spans="2:21" ht="41.25" customHeight="1" thickBot="1">
      <c r="B38" s="154"/>
      <c r="C38" s="154"/>
      <c r="D38" s="154"/>
      <c r="E38" s="194"/>
      <c r="F38" s="112">
        <v>42005</v>
      </c>
      <c r="G38" s="112">
        <v>42369</v>
      </c>
      <c r="H38" s="25" t="s">
        <v>52</v>
      </c>
      <c r="I38" s="18">
        <f>+'[1]DIMENSIÓN 1'!Y117</f>
        <v>900</v>
      </c>
      <c r="J38" s="73">
        <v>773</v>
      </c>
      <c r="K38" s="64">
        <f t="shared" si="0"/>
        <v>0.8588888888888889</v>
      </c>
      <c r="L38" s="47">
        <f t="shared" si="1"/>
        <v>1</v>
      </c>
      <c r="M38" s="48">
        <f t="shared" si="2"/>
        <v>0.8588888888888889</v>
      </c>
      <c r="N38" s="125">
        <v>2649182</v>
      </c>
      <c r="O38" s="26">
        <v>2581612</v>
      </c>
      <c r="P38" s="26">
        <v>0</v>
      </c>
      <c r="Q38" s="27">
        <f t="shared" si="3"/>
        <v>0.974494013623828</v>
      </c>
      <c r="R38" s="55" t="str">
        <f t="shared" si="4"/>
        <v> -</v>
      </c>
      <c r="S38" s="146"/>
      <c r="T38" s="135"/>
      <c r="U38" s="138"/>
    </row>
    <row r="39" spans="2:21" ht="81" customHeight="1">
      <c r="B39" s="154"/>
      <c r="C39" s="154"/>
      <c r="D39" s="154"/>
      <c r="E39" s="156" t="s">
        <v>102</v>
      </c>
      <c r="F39" s="23">
        <v>42005</v>
      </c>
      <c r="G39" s="23">
        <v>42369</v>
      </c>
      <c r="H39" s="7" t="s">
        <v>53</v>
      </c>
      <c r="I39" s="29">
        <f>+'[1]DIMENSIÓN 1'!Y118</f>
        <v>200</v>
      </c>
      <c r="J39" s="74">
        <v>3250</v>
      </c>
      <c r="K39" s="63">
        <f t="shared" si="0"/>
        <v>16.25</v>
      </c>
      <c r="L39" s="49">
        <f t="shared" si="1"/>
        <v>1</v>
      </c>
      <c r="M39" s="50">
        <f t="shared" si="2"/>
        <v>1</v>
      </c>
      <c r="N39" s="42">
        <v>348638</v>
      </c>
      <c r="O39" s="16">
        <v>348631</v>
      </c>
      <c r="P39" s="16">
        <v>0</v>
      </c>
      <c r="Q39" s="19">
        <f t="shared" si="3"/>
        <v>0.999979921867381</v>
      </c>
      <c r="R39" s="44" t="str">
        <f t="shared" si="4"/>
        <v> -</v>
      </c>
      <c r="S39" s="149" t="s">
        <v>144</v>
      </c>
      <c r="T39" s="134">
        <v>42005</v>
      </c>
      <c r="U39" s="137">
        <v>42369</v>
      </c>
    </row>
    <row r="40" spans="2:21" ht="28.5" customHeight="1" thickBot="1">
      <c r="B40" s="154"/>
      <c r="C40" s="154"/>
      <c r="D40" s="159"/>
      <c r="E40" s="158"/>
      <c r="F40" s="24">
        <v>42005</v>
      </c>
      <c r="G40" s="24">
        <v>42369</v>
      </c>
      <c r="H40" s="9" t="s">
        <v>54</v>
      </c>
      <c r="I40" s="17">
        <f>+'[1]DIMENSIÓN 1'!Y119</f>
        <v>0</v>
      </c>
      <c r="J40" s="73">
        <v>1</v>
      </c>
      <c r="K40" s="64" t="e">
        <f t="shared" si="0"/>
        <v>#DIV/0!</v>
      </c>
      <c r="L40" s="47">
        <f t="shared" si="1"/>
        <v>1</v>
      </c>
      <c r="M40" s="48" t="str">
        <f t="shared" si="2"/>
        <v> -</v>
      </c>
      <c r="N40" s="41">
        <v>132000</v>
      </c>
      <c r="O40" s="18">
        <v>131566</v>
      </c>
      <c r="P40" s="18">
        <v>0</v>
      </c>
      <c r="Q40" s="21">
        <f t="shared" si="3"/>
        <v>0.9967121212121212</v>
      </c>
      <c r="R40" s="48" t="str">
        <f t="shared" si="4"/>
        <v> -</v>
      </c>
      <c r="S40" s="146"/>
      <c r="T40" s="135"/>
      <c r="U40" s="138"/>
    </row>
    <row r="41" spans="2:21" ht="11.25" customHeight="1" thickBot="1">
      <c r="B41" s="154"/>
      <c r="C41" s="151"/>
      <c r="D41" s="79"/>
      <c r="E41" s="80"/>
      <c r="F41" s="81"/>
      <c r="G41" s="81"/>
      <c r="H41" s="82"/>
      <c r="I41" s="80"/>
      <c r="J41" s="80"/>
      <c r="K41" s="80"/>
      <c r="L41" s="92"/>
      <c r="M41" s="92"/>
      <c r="N41" s="83"/>
      <c r="O41" s="83"/>
      <c r="P41" s="83"/>
      <c r="Q41" s="83"/>
      <c r="R41" s="83"/>
      <c r="S41" s="82"/>
      <c r="T41" s="80"/>
      <c r="U41" s="84"/>
    </row>
    <row r="42" spans="2:21" ht="119.25" customHeight="1">
      <c r="B42" s="154"/>
      <c r="C42" s="154"/>
      <c r="D42" s="153" t="s">
        <v>113</v>
      </c>
      <c r="E42" s="156" t="s">
        <v>103</v>
      </c>
      <c r="F42" s="23">
        <v>42005</v>
      </c>
      <c r="G42" s="23">
        <v>42369</v>
      </c>
      <c r="H42" s="7" t="s">
        <v>55</v>
      </c>
      <c r="I42" s="16">
        <f>+'[1]DIMENSIÓN 1'!Y121</f>
        <v>1666</v>
      </c>
      <c r="J42" s="71">
        <v>1666</v>
      </c>
      <c r="K42" s="63">
        <f t="shared" si="0"/>
        <v>1</v>
      </c>
      <c r="L42" s="43">
        <f t="shared" si="1"/>
        <v>1</v>
      </c>
      <c r="M42" s="44">
        <f t="shared" si="2"/>
        <v>1</v>
      </c>
      <c r="N42" s="101">
        <v>432904</v>
      </c>
      <c r="O42" s="16">
        <v>403024</v>
      </c>
      <c r="P42" s="16">
        <v>0</v>
      </c>
      <c r="Q42" s="19">
        <f t="shared" si="3"/>
        <v>0.9309777687431856</v>
      </c>
      <c r="R42" s="44" t="str">
        <f t="shared" si="4"/>
        <v> -</v>
      </c>
      <c r="S42" s="145" t="s">
        <v>149</v>
      </c>
      <c r="T42" s="133">
        <v>42005</v>
      </c>
      <c r="U42" s="136">
        <v>42369</v>
      </c>
    </row>
    <row r="43" spans="2:21" ht="30" customHeight="1">
      <c r="B43" s="154"/>
      <c r="C43" s="154"/>
      <c r="D43" s="154"/>
      <c r="E43" s="157"/>
      <c r="F43" s="22">
        <v>42005</v>
      </c>
      <c r="G43" s="22">
        <v>42369</v>
      </c>
      <c r="H43" s="8" t="s">
        <v>56</v>
      </c>
      <c r="I43" s="17">
        <f>+'[1]DIMENSIÓN 1'!Y122</f>
        <v>1</v>
      </c>
      <c r="J43" s="72">
        <v>1</v>
      </c>
      <c r="K43" s="61">
        <f t="shared" si="0"/>
        <v>1</v>
      </c>
      <c r="L43" s="45">
        <f t="shared" si="1"/>
        <v>1</v>
      </c>
      <c r="M43" s="46">
        <f t="shared" si="2"/>
        <v>1</v>
      </c>
      <c r="N43" s="102">
        <v>146519</v>
      </c>
      <c r="O43" s="17">
        <v>137766</v>
      </c>
      <c r="P43" s="17">
        <v>0</v>
      </c>
      <c r="Q43" s="20">
        <f t="shared" si="3"/>
        <v>0.9402603075369065</v>
      </c>
      <c r="R43" s="46" t="str">
        <f t="shared" si="4"/>
        <v> -</v>
      </c>
      <c r="S43" s="147"/>
      <c r="T43" s="141"/>
      <c r="U43" s="142"/>
    </row>
    <row r="44" spans="2:21" ht="30" customHeight="1">
      <c r="B44" s="154"/>
      <c r="C44" s="154"/>
      <c r="D44" s="154"/>
      <c r="E44" s="157"/>
      <c r="F44" s="22">
        <v>42005</v>
      </c>
      <c r="G44" s="22">
        <v>42369</v>
      </c>
      <c r="H44" s="8" t="s">
        <v>57</v>
      </c>
      <c r="I44" s="17">
        <f>+'[1]DIMENSIÓN 1'!Y123</f>
        <v>1</v>
      </c>
      <c r="J44" s="72">
        <v>1</v>
      </c>
      <c r="K44" s="61">
        <f t="shared" si="0"/>
        <v>1</v>
      </c>
      <c r="L44" s="45">
        <f t="shared" si="1"/>
        <v>1</v>
      </c>
      <c r="M44" s="46">
        <f t="shared" si="2"/>
        <v>1</v>
      </c>
      <c r="N44" s="102">
        <v>100319</v>
      </c>
      <c r="O44" s="17">
        <v>91566</v>
      </c>
      <c r="P44" s="17">
        <v>0</v>
      </c>
      <c r="Q44" s="20">
        <f t="shared" si="3"/>
        <v>0.9127483328183096</v>
      </c>
      <c r="R44" s="46" t="str">
        <f t="shared" si="4"/>
        <v> -</v>
      </c>
      <c r="S44" s="148" t="s">
        <v>148</v>
      </c>
      <c r="T44" s="143">
        <v>42005</v>
      </c>
      <c r="U44" s="144">
        <v>42369</v>
      </c>
    </row>
    <row r="45" spans="2:21" ht="43.5" customHeight="1">
      <c r="B45" s="154"/>
      <c r="C45" s="154"/>
      <c r="D45" s="154"/>
      <c r="E45" s="157"/>
      <c r="F45" s="22">
        <v>42005</v>
      </c>
      <c r="G45" s="22">
        <v>42369</v>
      </c>
      <c r="H45" s="8" t="s">
        <v>58</v>
      </c>
      <c r="I45" s="17">
        <f>+'[1]DIMENSIÓN 1'!Y124</f>
        <v>1</v>
      </c>
      <c r="J45" s="72">
        <v>0</v>
      </c>
      <c r="K45" s="61">
        <f t="shared" si="0"/>
        <v>0</v>
      </c>
      <c r="L45" s="45">
        <f t="shared" si="1"/>
        <v>1</v>
      </c>
      <c r="M45" s="46">
        <f t="shared" si="2"/>
        <v>0</v>
      </c>
      <c r="N45" s="102">
        <v>45015</v>
      </c>
      <c r="O45" s="17">
        <v>0</v>
      </c>
      <c r="P45" s="17">
        <v>0</v>
      </c>
      <c r="Q45" s="20">
        <f t="shared" si="3"/>
        <v>0</v>
      </c>
      <c r="R45" s="46" t="str">
        <f t="shared" si="4"/>
        <v> -</v>
      </c>
      <c r="S45" s="149"/>
      <c r="T45" s="134"/>
      <c r="U45" s="137"/>
    </row>
    <row r="46" spans="2:21" ht="54.75" customHeight="1">
      <c r="B46" s="154"/>
      <c r="C46" s="154"/>
      <c r="D46" s="154"/>
      <c r="E46" s="157"/>
      <c r="F46" s="22">
        <v>42005</v>
      </c>
      <c r="G46" s="22">
        <v>42369</v>
      </c>
      <c r="H46" s="8" t="s">
        <v>59</v>
      </c>
      <c r="I46" s="17">
        <f>+'[1]DIMENSIÓN 1'!Y125</f>
        <v>2</v>
      </c>
      <c r="J46" s="72">
        <v>2</v>
      </c>
      <c r="K46" s="61">
        <f t="shared" si="0"/>
        <v>1</v>
      </c>
      <c r="L46" s="45">
        <f t="shared" si="1"/>
        <v>1</v>
      </c>
      <c r="M46" s="46">
        <f t="shared" si="2"/>
        <v>1</v>
      </c>
      <c r="N46" s="102">
        <v>181519</v>
      </c>
      <c r="O46" s="17">
        <v>172776</v>
      </c>
      <c r="P46" s="17">
        <v>0</v>
      </c>
      <c r="Q46" s="20">
        <f t="shared" si="3"/>
        <v>0.9518342432472634</v>
      </c>
      <c r="R46" s="46" t="str">
        <f t="shared" si="4"/>
        <v> -</v>
      </c>
      <c r="S46" s="149"/>
      <c r="T46" s="134"/>
      <c r="U46" s="137"/>
    </row>
    <row r="47" spans="2:21" ht="42.75" customHeight="1">
      <c r="B47" s="154"/>
      <c r="C47" s="154"/>
      <c r="D47" s="154"/>
      <c r="E47" s="157"/>
      <c r="F47" s="22">
        <v>42005</v>
      </c>
      <c r="G47" s="22">
        <v>42369</v>
      </c>
      <c r="H47" s="8" t="s">
        <v>60</v>
      </c>
      <c r="I47" s="17">
        <f>+'[1]DIMENSIÓN 1'!Y126</f>
        <v>1000</v>
      </c>
      <c r="J47" s="72">
        <v>1100</v>
      </c>
      <c r="K47" s="61">
        <f t="shared" si="0"/>
        <v>1.1</v>
      </c>
      <c r="L47" s="45">
        <f t="shared" si="1"/>
        <v>1</v>
      </c>
      <c r="M47" s="46">
        <f t="shared" si="2"/>
        <v>1</v>
      </c>
      <c r="N47" s="102">
        <v>170319</v>
      </c>
      <c r="O47" s="17">
        <v>161566</v>
      </c>
      <c r="P47" s="17">
        <v>145000</v>
      </c>
      <c r="Q47" s="20">
        <f t="shared" si="3"/>
        <v>0.9486081999072329</v>
      </c>
      <c r="R47" s="46">
        <f t="shared" si="4"/>
        <v>0.8974660510255871</v>
      </c>
      <c r="S47" s="147"/>
      <c r="T47" s="141"/>
      <c r="U47" s="142"/>
    </row>
    <row r="48" spans="2:21" ht="41.25" customHeight="1">
      <c r="B48" s="154"/>
      <c r="C48" s="154"/>
      <c r="D48" s="154"/>
      <c r="E48" s="157"/>
      <c r="F48" s="22">
        <v>42005</v>
      </c>
      <c r="G48" s="22">
        <v>42369</v>
      </c>
      <c r="H48" s="8" t="s">
        <v>61</v>
      </c>
      <c r="I48" s="17">
        <f>+'[1]DIMENSIÓN 1'!Y127</f>
        <v>650</v>
      </c>
      <c r="J48" s="72">
        <v>360</v>
      </c>
      <c r="K48" s="61">
        <f t="shared" si="0"/>
        <v>0.5538461538461539</v>
      </c>
      <c r="L48" s="45">
        <f t="shared" si="1"/>
        <v>1</v>
      </c>
      <c r="M48" s="46">
        <f t="shared" si="2"/>
        <v>0.5538461538461539</v>
      </c>
      <c r="N48" s="102">
        <v>316605</v>
      </c>
      <c r="O48" s="17">
        <v>230738</v>
      </c>
      <c r="P48" s="17">
        <v>0</v>
      </c>
      <c r="Q48" s="20">
        <f t="shared" si="3"/>
        <v>0.7287882377094487</v>
      </c>
      <c r="R48" s="46" t="str">
        <f t="shared" si="4"/>
        <v> -</v>
      </c>
      <c r="S48" s="149" t="s">
        <v>147</v>
      </c>
      <c r="T48" s="143">
        <v>42005</v>
      </c>
      <c r="U48" s="144">
        <v>42369</v>
      </c>
    </row>
    <row r="49" spans="2:21" ht="42" customHeight="1">
      <c r="B49" s="154"/>
      <c r="C49" s="154"/>
      <c r="D49" s="154"/>
      <c r="E49" s="157"/>
      <c r="F49" s="22">
        <v>42005</v>
      </c>
      <c r="G49" s="22">
        <v>42369</v>
      </c>
      <c r="H49" s="8" t="s">
        <v>62</v>
      </c>
      <c r="I49" s="17">
        <f>+'[1]DIMENSIÓN 1'!Y128</f>
        <v>175</v>
      </c>
      <c r="J49" s="72">
        <v>40</v>
      </c>
      <c r="K49" s="61">
        <f t="shared" si="0"/>
        <v>0.22857142857142856</v>
      </c>
      <c r="L49" s="45">
        <f t="shared" si="1"/>
        <v>1</v>
      </c>
      <c r="M49" s="46">
        <f t="shared" si="2"/>
        <v>0.22857142857142856</v>
      </c>
      <c r="N49" s="102">
        <v>280587</v>
      </c>
      <c r="O49" s="17">
        <v>161566</v>
      </c>
      <c r="P49" s="17">
        <v>0</v>
      </c>
      <c r="Q49" s="20">
        <f t="shared" si="3"/>
        <v>0.5758142750733284</v>
      </c>
      <c r="R49" s="46" t="str">
        <f t="shared" si="4"/>
        <v> -</v>
      </c>
      <c r="S49" s="149"/>
      <c r="T49" s="134"/>
      <c r="U49" s="137"/>
    </row>
    <row r="50" spans="2:21" ht="42.75" customHeight="1" thickBot="1">
      <c r="B50" s="154"/>
      <c r="C50" s="154"/>
      <c r="D50" s="154"/>
      <c r="E50" s="158"/>
      <c r="F50" s="24">
        <v>42005</v>
      </c>
      <c r="G50" s="24">
        <v>42369</v>
      </c>
      <c r="H50" s="9" t="s">
        <v>146</v>
      </c>
      <c r="I50" s="18">
        <f>+'[1]DIMENSIÓN 1'!Y129</f>
        <v>20</v>
      </c>
      <c r="J50" s="73">
        <v>60</v>
      </c>
      <c r="K50" s="64">
        <f t="shared" si="0"/>
        <v>3</v>
      </c>
      <c r="L50" s="47">
        <f t="shared" si="1"/>
        <v>1</v>
      </c>
      <c r="M50" s="48">
        <f t="shared" si="2"/>
        <v>1</v>
      </c>
      <c r="N50" s="95">
        <v>120319</v>
      </c>
      <c r="O50" s="18">
        <v>111566</v>
      </c>
      <c r="P50" s="18">
        <v>0</v>
      </c>
      <c r="Q50" s="21">
        <f t="shared" si="3"/>
        <v>0.9272517225043426</v>
      </c>
      <c r="R50" s="48" t="str">
        <f t="shared" si="4"/>
        <v> -</v>
      </c>
      <c r="S50" s="146"/>
      <c r="T50" s="135"/>
      <c r="U50" s="138"/>
    </row>
    <row r="51" spans="2:21" ht="54" customHeight="1">
      <c r="B51" s="154"/>
      <c r="C51" s="154"/>
      <c r="D51" s="154"/>
      <c r="E51" s="195" t="s">
        <v>104</v>
      </c>
      <c r="F51" s="117">
        <v>42005</v>
      </c>
      <c r="G51" s="117">
        <v>42369</v>
      </c>
      <c r="H51" s="28" t="s">
        <v>63</v>
      </c>
      <c r="I51" s="29">
        <f>+'[1]DIMENSIÓN 1'!Y131</f>
        <v>375</v>
      </c>
      <c r="J51" s="74">
        <v>73</v>
      </c>
      <c r="K51" s="63">
        <f t="shared" si="0"/>
        <v>0.19466666666666665</v>
      </c>
      <c r="L51" s="49">
        <f t="shared" si="1"/>
        <v>1</v>
      </c>
      <c r="M51" s="50">
        <f t="shared" si="2"/>
        <v>0.19466666666666665</v>
      </c>
      <c r="N51" s="42">
        <v>235319</v>
      </c>
      <c r="O51" s="29">
        <v>226566</v>
      </c>
      <c r="P51" s="29">
        <v>0</v>
      </c>
      <c r="Q51" s="30">
        <f t="shared" si="3"/>
        <v>0.9628036835104687</v>
      </c>
      <c r="R51" s="54" t="str">
        <f t="shared" si="4"/>
        <v> -</v>
      </c>
      <c r="S51" s="149" t="s">
        <v>151</v>
      </c>
      <c r="T51" s="134">
        <v>42005</v>
      </c>
      <c r="U51" s="137">
        <v>42369</v>
      </c>
    </row>
    <row r="52" spans="2:21" ht="80.25" customHeight="1">
      <c r="B52" s="154"/>
      <c r="C52" s="154"/>
      <c r="D52" s="154"/>
      <c r="E52" s="157"/>
      <c r="F52" s="22">
        <v>42005</v>
      </c>
      <c r="G52" s="22">
        <v>42369</v>
      </c>
      <c r="H52" s="8" t="s">
        <v>64</v>
      </c>
      <c r="I52" s="17">
        <f>+'[1]DIMENSIÓN 1'!Y132</f>
        <v>1</v>
      </c>
      <c r="J52" s="72">
        <v>1</v>
      </c>
      <c r="K52" s="61">
        <f t="shared" si="0"/>
        <v>1</v>
      </c>
      <c r="L52" s="45">
        <f t="shared" si="1"/>
        <v>1</v>
      </c>
      <c r="M52" s="46">
        <f t="shared" si="2"/>
        <v>1</v>
      </c>
      <c r="N52" s="41">
        <v>600000</v>
      </c>
      <c r="O52" s="17">
        <v>600000</v>
      </c>
      <c r="P52" s="17">
        <v>0</v>
      </c>
      <c r="Q52" s="20">
        <f t="shared" si="3"/>
        <v>1</v>
      </c>
      <c r="R52" s="53" t="str">
        <f t="shared" si="4"/>
        <v> -</v>
      </c>
      <c r="S52" s="147"/>
      <c r="T52" s="141"/>
      <c r="U52" s="142"/>
    </row>
    <row r="53" spans="2:21" ht="67.5" customHeight="1">
      <c r="B53" s="154"/>
      <c r="C53" s="154"/>
      <c r="D53" s="154"/>
      <c r="E53" s="157"/>
      <c r="F53" s="22">
        <v>42005</v>
      </c>
      <c r="G53" s="22">
        <v>42369</v>
      </c>
      <c r="H53" s="8" t="s">
        <v>65</v>
      </c>
      <c r="I53" s="17">
        <f>+'[1]DIMENSIÓN 1'!Y133</f>
        <v>1</v>
      </c>
      <c r="J53" s="72">
        <v>1</v>
      </c>
      <c r="K53" s="61">
        <f t="shared" si="0"/>
        <v>1</v>
      </c>
      <c r="L53" s="45">
        <f t="shared" si="1"/>
        <v>1</v>
      </c>
      <c r="M53" s="46">
        <f t="shared" si="2"/>
        <v>1</v>
      </c>
      <c r="N53" s="41">
        <v>90319</v>
      </c>
      <c r="O53" s="17">
        <v>81566</v>
      </c>
      <c r="P53" s="17">
        <v>0</v>
      </c>
      <c r="Q53" s="20">
        <f t="shared" si="3"/>
        <v>0.9030879438434881</v>
      </c>
      <c r="R53" s="53" t="str">
        <f t="shared" si="4"/>
        <v> -</v>
      </c>
      <c r="S53" s="148" t="s">
        <v>152</v>
      </c>
      <c r="T53" s="143">
        <v>42005</v>
      </c>
      <c r="U53" s="144">
        <v>42369</v>
      </c>
    </row>
    <row r="54" spans="2:21" ht="40.5" customHeight="1">
      <c r="B54" s="154"/>
      <c r="C54" s="154"/>
      <c r="D54" s="154"/>
      <c r="E54" s="157"/>
      <c r="F54" s="22">
        <v>42005</v>
      </c>
      <c r="G54" s="22">
        <v>42369</v>
      </c>
      <c r="H54" s="8" t="s">
        <v>66</v>
      </c>
      <c r="I54" s="17">
        <f>+'[1]DIMENSIÓN 1'!Y134</f>
        <v>50</v>
      </c>
      <c r="J54" s="72">
        <v>200</v>
      </c>
      <c r="K54" s="61">
        <f t="shared" si="0"/>
        <v>4</v>
      </c>
      <c r="L54" s="45">
        <f t="shared" si="1"/>
        <v>1</v>
      </c>
      <c r="M54" s="46">
        <f t="shared" si="2"/>
        <v>1</v>
      </c>
      <c r="N54" s="41">
        <v>90319</v>
      </c>
      <c r="O54" s="17">
        <v>81566</v>
      </c>
      <c r="P54" s="17">
        <v>0</v>
      </c>
      <c r="Q54" s="20">
        <f t="shared" si="3"/>
        <v>0.9030879438434881</v>
      </c>
      <c r="R54" s="53" t="str">
        <f t="shared" si="4"/>
        <v> -</v>
      </c>
      <c r="S54" s="147"/>
      <c r="T54" s="141"/>
      <c r="U54" s="142"/>
    </row>
    <row r="55" spans="2:21" ht="39.75" customHeight="1">
      <c r="B55" s="154"/>
      <c r="C55" s="154"/>
      <c r="D55" s="154"/>
      <c r="E55" s="157"/>
      <c r="F55" s="22">
        <v>42005</v>
      </c>
      <c r="G55" s="22">
        <v>42369</v>
      </c>
      <c r="H55" s="8" t="s">
        <v>67</v>
      </c>
      <c r="I55" s="17">
        <f>+'[1]DIMENSIÓN 1'!Y135</f>
        <v>12</v>
      </c>
      <c r="J55" s="72">
        <v>0</v>
      </c>
      <c r="K55" s="61">
        <f t="shared" si="0"/>
        <v>0</v>
      </c>
      <c r="L55" s="45">
        <f t="shared" si="1"/>
        <v>1</v>
      </c>
      <c r="M55" s="46">
        <f t="shared" si="2"/>
        <v>0</v>
      </c>
      <c r="N55" s="41">
        <v>51620</v>
      </c>
      <c r="O55" s="17">
        <v>0</v>
      </c>
      <c r="P55" s="17">
        <v>0</v>
      </c>
      <c r="Q55" s="20">
        <f t="shared" si="3"/>
        <v>0</v>
      </c>
      <c r="R55" s="53" t="str">
        <f t="shared" si="4"/>
        <v> -</v>
      </c>
      <c r="S55" s="148" t="s">
        <v>150</v>
      </c>
      <c r="T55" s="143">
        <v>42005</v>
      </c>
      <c r="U55" s="144">
        <v>42369</v>
      </c>
    </row>
    <row r="56" spans="2:21" ht="66.75" customHeight="1" thickBot="1">
      <c r="B56" s="154"/>
      <c r="C56" s="154"/>
      <c r="D56" s="154"/>
      <c r="E56" s="194"/>
      <c r="F56" s="112">
        <v>42005</v>
      </c>
      <c r="G56" s="112">
        <v>42369</v>
      </c>
      <c r="H56" s="25" t="s">
        <v>68</v>
      </c>
      <c r="I56" s="17">
        <f>+'[1]DIMENSIÓN 1'!Y136</f>
        <v>1</v>
      </c>
      <c r="J56" s="75">
        <v>1</v>
      </c>
      <c r="K56" s="61">
        <f t="shared" si="0"/>
        <v>1</v>
      </c>
      <c r="L56" s="51">
        <f t="shared" si="1"/>
        <v>1</v>
      </c>
      <c r="M56" s="91">
        <f t="shared" si="2"/>
        <v>1</v>
      </c>
      <c r="N56" s="41">
        <v>210699</v>
      </c>
      <c r="O56" s="26">
        <v>209684</v>
      </c>
      <c r="P56" s="26">
        <v>0</v>
      </c>
      <c r="Q56" s="27">
        <f t="shared" si="3"/>
        <v>0.9951827013891855</v>
      </c>
      <c r="R56" s="55" t="str">
        <f t="shared" si="4"/>
        <v> -</v>
      </c>
      <c r="S56" s="149"/>
      <c r="T56" s="134"/>
      <c r="U56" s="137"/>
    </row>
    <row r="57" spans="2:21" ht="42" customHeight="1">
      <c r="B57" s="154"/>
      <c r="C57" s="154"/>
      <c r="D57" s="154"/>
      <c r="E57" s="156" t="s">
        <v>105</v>
      </c>
      <c r="F57" s="23">
        <v>42005</v>
      </c>
      <c r="G57" s="23">
        <v>42369</v>
      </c>
      <c r="H57" s="7" t="s">
        <v>69</v>
      </c>
      <c r="I57" s="16">
        <f>+'[1]DIMENSIÓN 1'!Y141</f>
        <v>19116</v>
      </c>
      <c r="J57" s="71">
        <v>17420</v>
      </c>
      <c r="K57" s="61">
        <f t="shared" si="0"/>
        <v>0.9112785101485666</v>
      </c>
      <c r="L57" s="43">
        <f t="shared" si="1"/>
        <v>1</v>
      </c>
      <c r="M57" s="44">
        <f t="shared" si="2"/>
        <v>0.9112785101485666</v>
      </c>
      <c r="N57" s="101">
        <v>440319</v>
      </c>
      <c r="O57" s="16">
        <v>426744</v>
      </c>
      <c r="P57" s="16">
        <v>0</v>
      </c>
      <c r="Q57" s="19">
        <f t="shared" si="3"/>
        <v>0.9691700789654774</v>
      </c>
      <c r="R57" s="44" t="str">
        <f t="shared" si="4"/>
        <v> -</v>
      </c>
      <c r="S57" s="145" t="s">
        <v>154</v>
      </c>
      <c r="T57" s="133">
        <v>42005</v>
      </c>
      <c r="U57" s="136">
        <v>42369</v>
      </c>
    </row>
    <row r="58" spans="2:21" ht="55.5" customHeight="1" thickBot="1">
      <c r="B58" s="154"/>
      <c r="C58" s="154"/>
      <c r="D58" s="154"/>
      <c r="E58" s="158"/>
      <c r="F58" s="24">
        <v>42005</v>
      </c>
      <c r="G58" s="24">
        <v>42369</v>
      </c>
      <c r="H58" s="9" t="s">
        <v>70</v>
      </c>
      <c r="I58" s="18">
        <f>+'[1]DIMENSIÓN 1'!Y142</f>
        <v>900</v>
      </c>
      <c r="J58" s="73">
        <v>900</v>
      </c>
      <c r="K58" s="64">
        <f t="shared" si="0"/>
        <v>1</v>
      </c>
      <c r="L58" s="47">
        <f t="shared" si="1"/>
        <v>1</v>
      </c>
      <c r="M58" s="48">
        <f t="shared" si="2"/>
        <v>1</v>
      </c>
      <c r="N58" s="95">
        <v>158319</v>
      </c>
      <c r="O58" s="18">
        <v>111566</v>
      </c>
      <c r="P58" s="18">
        <v>0</v>
      </c>
      <c r="Q58" s="21">
        <f t="shared" si="3"/>
        <v>0.704691161515674</v>
      </c>
      <c r="R58" s="48" t="str">
        <f t="shared" si="4"/>
        <v> -</v>
      </c>
      <c r="S58" s="146"/>
      <c r="T58" s="135"/>
      <c r="U58" s="138"/>
    </row>
    <row r="59" spans="2:21" ht="28.5" customHeight="1" thickBot="1">
      <c r="B59" s="154"/>
      <c r="C59" s="154"/>
      <c r="D59" s="154"/>
      <c r="E59" s="77" t="s">
        <v>106</v>
      </c>
      <c r="F59" s="113">
        <v>42005</v>
      </c>
      <c r="G59" s="113">
        <v>42369</v>
      </c>
      <c r="H59" s="38" t="s">
        <v>71</v>
      </c>
      <c r="I59" s="111">
        <f>+'[1]DIMENSIÓN 1'!Y143</f>
        <v>1</v>
      </c>
      <c r="J59" s="78">
        <v>1</v>
      </c>
      <c r="K59" s="64">
        <f t="shared" si="0"/>
        <v>1</v>
      </c>
      <c r="L59" s="120">
        <f t="shared" si="1"/>
        <v>1</v>
      </c>
      <c r="M59" s="121">
        <f t="shared" si="2"/>
        <v>1</v>
      </c>
      <c r="N59" s="122">
        <v>0</v>
      </c>
      <c r="O59" s="123">
        <v>0</v>
      </c>
      <c r="P59" s="123">
        <v>0</v>
      </c>
      <c r="Q59" s="124" t="str">
        <f t="shared" si="3"/>
        <v> -</v>
      </c>
      <c r="R59" s="121" t="str">
        <f t="shared" si="4"/>
        <v> -</v>
      </c>
      <c r="S59" s="116" t="s">
        <v>153</v>
      </c>
      <c r="T59" s="113">
        <v>42005</v>
      </c>
      <c r="U59" s="115">
        <v>42369</v>
      </c>
    </row>
    <row r="60" spans="2:21" ht="28.5" customHeight="1">
      <c r="B60" s="154"/>
      <c r="C60" s="154"/>
      <c r="D60" s="151"/>
      <c r="E60" s="156" t="s">
        <v>107</v>
      </c>
      <c r="F60" s="23">
        <v>42005</v>
      </c>
      <c r="G60" s="23">
        <v>42369</v>
      </c>
      <c r="H60" s="7" t="s">
        <v>72</v>
      </c>
      <c r="I60" s="16">
        <f>+'[1]DIMENSIÓN 1'!Y144</f>
        <v>0</v>
      </c>
      <c r="J60" s="71">
        <v>0</v>
      </c>
      <c r="K60" s="63" t="e">
        <f t="shared" si="0"/>
        <v>#DIV/0!</v>
      </c>
      <c r="L60" s="49">
        <f t="shared" si="1"/>
        <v>1</v>
      </c>
      <c r="M60" s="50" t="str">
        <f t="shared" si="2"/>
        <v> -</v>
      </c>
      <c r="N60" s="119">
        <v>0</v>
      </c>
      <c r="O60" s="29">
        <v>0</v>
      </c>
      <c r="P60" s="29">
        <v>0</v>
      </c>
      <c r="Q60" s="30" t="str">
        <f t="shared" si="3"/>
        <v> -</v>
      </c>
      <c r="R60" s="50" t="str">
        <f t="shared" si="4"/>
        <v> -</v>
      </c>
      <c r="S60" s="130" t="s">
        <v>161</v>
      </c>
      <c r="T60" s="133">
        <v>42005</v>
      </c>
      <c r="U60" s="136">
        <v>42369</v>
      </c>
    </row>
    <row r="61" spans="2:21" ht="41.25" customHeight="1">
      <c r="B61" s="154"/>
      <c r="C61" s="154"/>
      <c r="D61" s="151"/>
      <c r="E61" s="157"/>
      <c r="F61" s="22">
        <v>42005</v>
      </c>
      <c r="G61" s="22">
        <v>42369</v>
      </c>
      <c r="H61" s="8" t="s">
        <v>73</v>
      </c>
      <c r="I61" s="17">
        <f>+'[1]DIMENSIÓN 1'!Y145</f>
        <v>1</v>
      </c>
      <c r="J61" s="72">
        <v>2</v>
      </c>
      <c r="K61" s="61">
        <f t="shared" si="0"/>
        <v>2</v>
      </c>
      <c r="L61" s="45">
        <f t="shared" si="1"/>
        <v>1</v>
      </c>
      <c r="M61" s="46">
        <f t="shared" si="2"/>
        <v>1</v>
      </c>
      <c r="N61" s="102">
        <v>105638</v>
      </c>
      <c r="O61" s="17">
        <v>63631</v>
      </c>
      <c r="P61" s="17">
        <v>0</v>
      </c>
      <c r="Q61" s="20">
        <f t="shared" si="3"/>
        <v>0.6023495333118765</v>
      </c>
      <c r="R61" s="46" t="str">
        <f t="shared" si="4"/>
        <v> -</v>
      </c>
      <c r="S61" s="131"/>
      <c r="T61" s="134"/>
      <c r="U61" s="137"/>
    </row>
    <row r="62" spans="2:21" ht="82.5" customHeight="1">
      <c r="B62" s="154"/>
      <c r="C62" s="154"/>
      <c r="D62" s="151"/>
      <c r="E62" s="157"/>
      <c r="F62" s="22">
        <v>42005</v>
      </c>
      <c r="G62" s="22">
        <v>42369</v>
      </c>
      <c r="H62" s="8" t="s">
        <v>74</v>
      </c>
      <c r="I62" s="17">
        <f>+'[1]DIMENSIÓN 1'!Y146</f>
        <v>2</v>
      </c>
      <c r="J62" s="72">
        <v>3</v>
      </c>
      <c r="K62" s="61">
        <f t="shared" si="0"/>
        <v>1.5</v>
      </c>
      <c r="L62" s="45">
        <f t="shared" si="1"/>
        <v>1</v>
      </c>
      <c r="M62" s="46">
        <f t="shared" si="2"/>
        <v>1</v>
      </c>
      <c r="N62" s="102">
        <v>62319</v>
      </c>
      <c r="O62" s="17">
        <v>58566</v>
      </c>
      <c r="P62" s="17">
        <v>0</v>
      </c>
      <c r="Q62" s="20">
        <f t="shared" si="3"/>
        <v>0.9397775959177779</v>
      </c>
      <c r="R62" s="46" t="str">
        <f t="shared" si="4"/>
        <v> -</v>
      </c>
      <c r="S62" s="131"/>
      <c r="T62" s="134"/>
      <c r="U62" s="137"/>
    </row>
    <row r="63" spans="2:21" ht="42" customHeight="1" thickBot="1">
      <c r="B63" s="154"/>
      <c r="C63" s="154"/>
      <c r="D63" s="151"/>
      <c r="E63" s="158"/>
      <c r="F63" s="24">
        <v>42005</v>
      </c>
      <c r="G63" s="24">
        <v>42369</v>
      </c>
      <c r="H63" s="9" t="s">
        <v>75</v>
      </c>
      <c r="I63" s="18">
        <f>+'[1]DIMENSIÓN 1'!Y147</f>
        <v>1</v>
      </c>
      <c r="J63" s="73">
        <v>1</v>
      </c>
      <c r="K63" s="62">
        <f t="shared" si="0"/>
        <v>1</v>
      </c>
      <c r="L63" s="47">
        <f t="shared" si="1"/>
        <v>1</v>
      </c>
      <c r="M63" s="48">
        <f t="shared" si="2"/>
        <v>1</v>
      </c>
      <c r="N63" s="95">
        <v>100319</v>
      </c>
      <c r="O63" s="18">
        <v>91566</v>
      </c>
      <c r="P63" s="18">
        <v>0</v>
      </c>
      <c r="Q63" s="21">
        <f t="shared" si="3"/>
        <v>0.9127483328183096</v>
      </c>
      <c r="R63" s="48" t="str">
        <f t="shared" si="4"/>
        <v> -</v>
      </c>
      <c r="S63" s="132"/>
      <c r="T63" s="135"/>
      <c r="U63" s="138"/>
    </row>
    <row r="64" spans="2:21" ht="30" customHeight="1">
      <c r="B64" s="154"/>
      <c r="C64" s="154"/>
      <c r="D64" s="151"/>
      <c r="E64" s="156" t="s">
        <v>108</v>
      </c>
      <c r="F64" s="23">
        <v>42005</v>
      </c>
      <c r="G64" s="23">
        <v>42369</v>
      </c>
      <c r="H64" s="7" t="s">
        <v>76</v>
      </c>
      <c r="I64" s="29">
        <f>+'[1]DIMENSIÓN 1'!Y148</f>
        <v>1</v>
      </c>
      <c r="J64" s="74">
        <v>0</v>
      </c>
      <c r="K64" s="63">
        <f t="shared" si="0"/>
        <v>0</v>
      </c>
      <c r="L64" s="49">
        <f t="shared" si="1"/>
        <v>1</v>
      </c>
      <c r="M64" s="50">
        <f t="shared" si="2"/>
        <v>0</v>
      </c>
      <c r="N64" s="119">
        <v>3013</v>
      </c>
      <c r="O64" s="16">
        <v>0</v>
      </c>
      <c r="P64" s="16">
        <v>0</v>
      </c>
      <c r="Q64" s="19">
        <f t="shared" si="3"/>
        <v>0</v>
      </c>
      <c r="R64" s="44" t="str">
        <f t="shared" si="4"/>
        <v> -</v>
      </c>
      <c r="S64" s="131" t="s">
        <v>156</v>
      </c>
      <c r="T64" s="134">
        <v>42005</v>
      </c>
      <c r="U64" s="137">
        <v>42369</v>
      </c>
    </row>
    <row r="65" spans="2:21" ht="28.5" customHeight="1">
      <c r="B65" s="154"/>
      <c r="C65" s="154"/>
      <c r="D65" s="151"/>
      <c r="E65" s="157"/>
      <c r="F65" s="22">
        <v>42005</v>
      </c>
      <c r="G65" s="22">
        <v>42369</v>
      </c>
      <c r="H65" s="8" t="s">
        <v>77</v>
      </c>
      <c r="I65" s="17">
        <f>+'[1]DIMENSIÓN 1'!Y149</f>
        <v>1</v>
      </c>
      <c r="J65" s="72">
        <v>1</v>
      </c>
      <c r="K65" s="61">
        <f t="shared" si="0"/>
        <v>1</v>
      </c>
      <c r="L65" s="45">
        <f t="shared" si="1"/>
        <v>1</v>
      </c>
      <c r="M65" s="46">
        <f t="shared" si="2"/>
        <v>1</v>
      </c>
      <c r="N65" s="102">
        <v>63119</v>
      </c>
      <c r="O65" s="17">
        <v>54366</v>
      </c>
      <c r="P65" s="17">
        <v>0</v>
      </c>
      <c r="Q65" s="20">
        <f t="shared" si="3"/>
        <v>0.8613254329124352</v>
      </c>
      <c r="R65" s="46" t="str">
        <f t="shared" si="4"/>
        <v> -</v>
      </c>
      <c r="S65" s="131"/>
      <c r="T65" s="134"/>
      <c r="U65" s="137"/>
    </row>
    <row r="66" spans="2:21" ht="41.25" customHeight="1">
      <c r="B66" s="154"/>
      <c r="C66" s="154"/>
      <c r="D66" s="151"/>
      <c r="E66" s="157"/>
      <c r="F66" s="22">
        <v>42005</v>
      </c>
      <c r="G66" s="22">
        <v>42369</v>
      </c>
      <c r="H66" s="8" t="s">
        <v>78</v>
      </c>
      <c r="I66" s="17">
        <f>+'[1]DIMENSIÓN 1'!Y150</f>
        <v>600</v>
      </c>
      <c r="J66" s="72">
        <v>365</v>
      </c>
      <c r="K66" s="61">
        <f t="shared" si="0"/>
        <v>0.6083333333333333</v>
      </c>
      <c r="L66" s="45">
        <f t="shared" si="1"/>
        <v>1</v>
      </c>
      <c r="M66" s="46">
        <f t="shared" si="2"/>
        <v>0.6083333333333333</v>
      </c>
      <c r="N66" s="102">
        <v>473000</v>
      </c>
      <c r="O66" s="17">
        <v>472820</v>
      </c>
      <c r="P66" s="17">
        <v>0</v>
      </c>
      <c r="Q66" s="20">
        <f t="shared" si="3"/>
        <v>0.9996194503171247</v>
      </c>
      <c r="R66" s="46" t="str">
        <f t="shared" si="4"/>
        <v> -</v>
      </c>
      <c r="S66" s="139"/>
      <c r="T66" s="141"/>
      <c r="U66" s="142"/>
    </row>
    <row r="67" spans="2:21" ht="41.25" customHeight="1">
      <c r="B67" s="154"/>
      <c r="C67" s="154"/>
      <c r="D67" s="151"/>
      <c r="E67" s="157"/>
      <c r="F67" s="22">
        <v>42005</v>
      </c>
      <c r="G67" s="22">
        <v>42369</v>
      </c>
      <c r="H67" s="8" t="s">
        <v>79</v>
      </c>
      <c r="I67" s="17">
        <f>+'[1]DIMENSIÓN 1'!Y151</f>
        <v>450</v>
      </c>
      <c r="J67" s="72">
        <v>450</v>
      </c>
      <c r="K67" s="61">
        <f t="shared" si="0"/>
        <v>1</v>
      </c>
      <c r="L67" s="45">
        <f t="shared" si="1"/>
        <v>1</v>
      </c>
      <c r="M67" s="46">
        <f t="shared" si="2"/>
        <v>1</v>
      </c>
      <c r="N67" s="102">
        <v>178759</v>
      </c>
      <c r="O67" s="17">
        <v>151106</v>
      </c>
      <c r="P67" s="17">
        <v>0</v>
      </c>
      <c r="Q67" s="20">
        <f t="shared" si="3"/>
        <v>0.8453056909022763</v>
      </c>
      <c r="R67" s="46" t="str">
        <f t="shared" si="4"/>
        <v> -</v>
      </c>
      <c r="S67" s="140" t="s">
        <v>160</v>
      </c>
      <c r="T67" s="143">
        <v>42005</v>
      </c>
      <c r="U67" s="144">
        <v>42369</v>
      </c>
    </row>
    <row r="68" spans="2:21" ht="30" customHeight="1">
      <c r="B68" s="154"/>
      <c r="C68" s="154"/>
      <c r="D68" s="151"/>
      <c r="E68" s="157"/>
      <c r="F68" s="22">
        <v>42005</v>
      </c>
      <c r="G68" s="22">
        <v>42369</v>
      </c>
      <c r="H68" s="8" t="s">
        <v>80</v>
      </c>
      <c r="I68" s="17">
        <f>+'[1]DIMENSIÓN 1'!Y152</f>
        <v>25</v>
      </c>
      <c r="J68" s="72">
        <v>25</v>
      </c>
      <c r="K68" s="61">
        <f t="shared" si="0"/>
        <v>1</v>
      </c>
      <c r="L68" s="45">
        <f t="shared" si="1"/>
        <v>1</v>
      </c>
      <c r="M68" s="46">
        <f t="shared" si="2"/>
        <v>1</v>
      </c>
      <c r="N68" s="102">
        <v>120000</v>
      </c>
      <c r="O68" s="17">
        <v>113436</v>
      </c>
      <c r="P68" s="17">
        <v>0</v>
      </c>
      <c r="Q68" s="20">
        <f t="shared" si="3"/>
        <v>0.9453</v>
      </c>
      <c r="R68" s="46" t="str">
        <f t="shared" si="4"/>
        <v> -</v>
      </c>
      <c r="S68" s="139"/>
      <c r="T68" s="141"/>
      <c r="U68" s="142"/>
    </row>
    <row r="69" spans="2:21" ht="30" customHeight="1">
      <c r="B69" s="154"/>
      <c r="C69" s="154"/>
      <c r="D69" s="151"/>
      <c r="E69" s="157"/>
      <c r="F69" s="22">
        <v>42005</v>
      </c>
      <c r="G69" s="22">
        <v>42369</v>
      </c>
      <c r="H69" s="8" t="s">
        <v>172</v>
      </c>
      <c r="I69" s="17">
        <f>+'[1]DIMENSIÓN 1'!Y153</f>
        <v>50</v>
      </c>
      <c r="J69" s="72">
        <v>13</v>
      </c>
      <c r="K69" s="61">
        <f t="shared" si="0"/>
        <v>0.26</v>
      </c>
      <c r="L69" s="45">
        <f t="shared" si="1"/>
        <v>1</v>
      </c>
      <c r="M69" s="46">
        <f t="shared" si="2"/>
        <v>0.26</v>
      </c>
      <c r="N69" s="102">
        <v>66319</v>
      </c>
      <c r="O69" s="17">
        <v>57566</v>
      </c>
      <c r="P69" s="17">
        <v>0</v>
      </c>
      <c r="Q69" s="20">
        <f t="shared" si="3"/>
        <v>0.8680167071276708</v>
      </c>
      <c r="R69" s="46" t="str">
        <f t="shared" si="4"/>
        <v> -</v>
      </c>
      <c r="S69" s="140" t="s">
        <v>159</v>
      </c>
      <c r="T69" s="143">
        <v>42005</v>
      </c>
      <c r="U69" s="144">
        <v>42369</v>
      </c>
    </row>
    <row r="70" spans="2:21" ht="42.75" customHeight="1" thickBot="1">
      <c r="B70" s="154"/>
      <c r="C70" s="154"/>
      <c r="D70" s="151"/>
      <c r="E70" s="158"/>
      <c r="F70" s="24">
        <v>42005</v>
      </c>
      <c r="G70" s="24">
        <v>42369</v>
      </c>
      <c r="H70" s="9" t="s">
        <v>81</v>
      </c>
      <c r="I70" s="18">
        <f>+'[1]DIMENSIÓN 1'!Y154</f>
        <v>2</v>
      </c>
      <c r="J70" s="73">
        <v>7</v>
      </c>
      <c r="K70" s="62">
        <f t="shared" si="0"/>
        <v>3.5</v>
      </c>
      <c r="L70" s="47">
        <f t="shared" si="1"/>
        <v>1</v>
      </c>
      <c r="M70" s="48">
        <f t="shared" si="2"/>
        <v>1</v>
      </c>
      <c r="N70" s="95">
        <v>121067</v>
      </c>
      <c r="O70" s="18">
        <v>118632</v>
      </c>
      <c r="P70" s="18">
        <v>0</v>
      </c>
      <c r="Q70" s="21">
        <f t="shared" si="3"/>
        <v>0.9798871699141798</v>
      </c>
      <c r="R70" s="48" t="str">
        <f t="shared" si="4"/>
        <v> -</v>
      </c>
      <c r="S70" s="131"/>
      <c r="T70" s="134"/>
      <c r="U70" s="137"/>
    </row>
    <row r="71" spans="2:21" ht="30" customHeight="1">
      <c r="B71" s="154"/>
      <c r="C71" s="154"/>
      <c r="D71" s="151"/>
      <c r="E71" s="156" t="s">
        <v>109</v>
      </c>
      <c r="F71" s="23">
        <v>42005</v>
      </c>
      <c r="G71" s="23">
        <v>42369</v>
      </c>
      <c r="H71" s="7" t="s">
        <v>82</v>
      </c>
      <c r="I71" s="29">
        <f>+'[1]DIMENSIÓN 1'!Y155</f>
        <v>200</v>
      </c>
      <c r="J71" s="74">
        <v>0</v>
      </c>
      <c r="K71" s="63">
        <f t="shared" si="0"/>
        <v>0</v>
      </c>
      <c r="L71" s="49">
        <f t="shared" si="1"/>
        <v>1</v>
      </c>
      <c r="M71" s="50">
        <f t="shared" si="2"/>
        <v>0</v>
      </c>
      <c r="N71" s="119">
        <v>5300</v>
      </c>
      <c r="O71" s="16">
        <v>0</v>
      </c>
      <c r="P71" s="16">
        <v>0</v>
      </c>
      <c r="Q71" s="19">
        <f t="shared" si="3"/>
        <v>0</v>
      </c>
      <c r="R71" s="44" t="str">
        <f t="shared" si="4"/>
        <v> -</v>
      </c>
      <c r="S71" s="130" t="s">
        <v>158</v>
      </c>
      <c r="T71" s="133">
        <v>42005</v>
      </c>
      <c r="U71" s="136">
        <v>42369</v>
      </c>
    </row>
    <row r="72" spans="2:21" ht="41.25" customHeight="1">
      <c r="B72" s="154"/>
      <c r="C72" s="154"/>
      <c r="D72" s="151"/>
      <c r="E72" s="157"/>
      <c r="F72" s="22">
        <v>42005</v>
      </c>
      <c r="G72" s="22">
        <v>42369</v>
      </c>
      <c r="H72" s="8" t="s">
        <v>83</v>
      </c>
      <c r="I72" s="17">
        <f>+'[1]DIMENSIÓN 1'!Y156</f>
        <v>3</v>
      </c>
      <c r="J72" s="72">
        <v>3</v>
      </c>
      <c r="K72" s="61">
        <f t="shared" si="0"/>
        <v>1</v>
      </c>
      <c r="L72" s="45">
        <f t="shared" si="1"/>
        <v>1</v>
      </c>
      <c r="M72" s="46">
        <f t="shared" si="2"/>
        <v>1</v>
      </c>
      <c r="N72" s="102">
        <v>71719</v>
      </c>
      <c r="O72" s="17">
        <v>62966</v>
      </c>
      <c r="P72" s="17">
        <v>0</v>
      </c>
      <c r="Q72" s="20">
        <f t="shared" si="3"/>
        <v>0.8779542380680154</v>
      </c>
      <c r="R72" s="46" t="str">
        <f t="shared" si="4"/>
        <v> -</v>
      </c>
      <c r="S72" s="131"/>
      <c r="T72" s="134"/>
      <c r="U72" s="137"/>
    </row>
    <row r="73" spans="2:21" ht="27.75" customHeight="1">
      <c r="B73" s="154"/>
      <c r="C73" s="154"/>
      <c r="D73" s="151"/>
      <c r="E73" s="157"/>
      <c r="F73" s="22">
        <v>42005</v>
      </c>
      <c r="G73" s="22">
        <v>42369</v>
      </c>
      <c r="H73" s="8" t="s">
        <v>84</v>
      </c>
      <c r="I73" s="17">
        <f>+'[1]DIMENSIÓN 1'!Y157</f>
        <v>2</v>
      </c>
      <c r="J73" s="72">
        <v>2</v>
      </c>
      <c r="K73" s="61">
        <f t="shared" si="0"/>
        <v>1</v>
      </c>
      <c r="L73" s="45">
        <f t="shared" si="1"/>
        <v>1</v>
      </c>
      <c r="M73" s="46">
        <f t="shared" si="2"/>
        <v>1</v>
      </c>
      <c r="N73" s="102">
        <v>55319</v>
      </c>
      <c r="O73" s="17">
        <v>53254</v>
      </c>
      <c r="P73" s="17">
        <v>0</v>
      </c>
      <c r="Q73" s="20">
        <f t="shared" si="3"/>
        <v>0.9626710533451436</v>
      </c>
      <c r="R73" s="46" t="str">
        <f t="shared" si="4"/>
        <v> -</v>
      </c>
      <c r="S73" s="131"/>
      <c r="T73" s="134"/>
      <c r="U73" s="137"/>
    </row>
    <row r="74" spans="2:21" ht="42" customHeight="1" thickBot="1">
      <c r="B74" s="154"/>
      <c r="C74" s="154"/>
      <c r="D74" s="151"/>
      <c r="E74" s="158"/>
      <c r="F74" s="24">
        <v>42005</v>
      </c>
      <c r="G74" s="24">
        <v>42369</v>
      </c>
      <c r="H74" s="9" t="s">
        <v>85</v>
      </c>
      <c r="I74" s="18">
        <f>+'[1]DIMENSIÓN 1'!Y158</f>
        <v>100</v>
      </c>
      <c r="J74" s="73">
        <v>0</v>
      </c>
      <c r="K74" s="62">
        <f t="shared" si="0"/>
        <v>0</v>
      </c>
      <c r="L74" s="47">
        <f t="shared" si="1"/>
        <v>1</v>
      </c>
      <c r="M74" s="48">
        <f t="shared" si="2"/>
        <v>0</v>
      </c>
      <c r="N74" s="95">
        <v>14000</v>
      </c>
      <c r="O74" s="18">
        <v>0</v>
      </c>
      <c r="P74" s="18">
        <v>0</v>
      </c>
      <c r="Q74" s="21">
        <f t="shared" si="3"/>
        <v>0</v>
      </c>
      <c r="R74" s="48" t="str">
        <f t="shared" si="4"/>
        <v> -</v>
      </c>
      <c r="S74" s="132"/>
      <c r="T74" s="135"/>
      <c r="U74" s="138"/>
    </row>
    <row r="75" spans="2:21" ht="55.5" customHeight="1">
      <c r="B75" s="154"/>
      <c r="C75" s="154"/>
      <c r="D75" s="151"/>
      <c r="E75" s="156" t="s">
        <v>110</v>
      </c>
      <c r="F75" s="23">
        <v>42005</v>
      </c>
      <c r="G75" s="23">
        <v>42369</v>
      </c>
      <c r="H75" s="28" t="s">
        <v>86</v>
      </c>
      <c r="I75" s="29">
        <f>+'[1]DIMENSIÓN 1'!Y159</f>
        <v>3</v>
      </c>
      <c r="J75" s="74">
        <v>3</v>
      </c>
      <c r="K75" s="63">
        <f t="shared" si="0"/>
        <v>1</v>
      </c>
      <c r="L75" s="49">
        <f t="shared" si="1"/>
        <v>1</v>
      </c>
      <c r="M75" s="50">
        <f t="shared" si="2"/>
        <v>1</v>
      </c>
      <c r="N75" s="119">
        <v>100019</v>
      </c>
      <c r="O75" s="16">
        <v>98698</v>
      </c>
      <c r="P75" s="16">
        <v>0</v>
      </c>
      <c r="Q75" s="19">
        <f t="shared" si="3"/>
        <v>0.9867925094232096</v>
      </c>
      <c r="R75" s="44" t="str">
        <f t="shared" si="4"/>
        <v> -</v>
      </c>
      <c r="S75" s="131" t="s">
        <v>157</v>
      </c>
      <c r="T75" s="134">
        <v>42005</v>
      </c>
      <c r="U75" s="137">
        <v>42369</v>
      </c>
    </row>
    <row r="76" spans="2:21" ht="42" customHeight="1">
      <c r="B76" s="154"/>
      <c r="C76" s="154"/>
      <c r="D76" s="151"/>
      <c r="E76" s="157"/>
      <c r="F76" s="22">
        <v>42005</v>
      </c>
      <c r="G76" s="22">
        <v>42369</v>
      </c>
      <c r="H76" s="8" t="s">
        <v>87</v>
      </c>
      <c r="I76" s="17">
        <f>+'[1]DIMENSIÓN 1'!Y160</f>
        <v>50</v>
      </c>
      <c r="J76" s="72">
        <v>50</v>
      </c>
      <c r="K76" s="61">
        <f t="shared" si="0"/>
        <v>1</v>
      </c>
      <c r="L76" s="45">
        <f t="shared" si="1"/>
        <v>1</v>
      </c>
      <c r="M76" s="46">
        <f t="shared" si="2"/>
        <v>1</v>
      </c>
      <c r="N76" s="102">
        <v>80019</v>
      </c>
      <c r="O76" s="17">
        <v>61266</v>
      </c>
      <c r="P76" s="17">
        <v>0</v>
      </c>
      <c r="Q76" s="20">
        <f t="shared" si="3"/>
        <v>0.7656431597495594</v>
      </c>
      <c r="R76" s="46" t="str">
        <f t="shared" si="4"/>
        <v> -</v>
      </c>
      <c r="S76" s="139"/>
      <c r="T76" s="141"/>
      <c r="U76" s="142"/>
    </row>
    <row r="77" spans="2:21" ht="68.25" customHeight="1" thickBot="1">
      <c r="B77" s="154"/>
      <c r="C77" s="154"/>
      <c r="D77" s="151"/>
      <c r="E77" s="158"/>
      <c r="F77" s="24">
        <v>42005</v>
      </c>
      <c r="G77" s="24">
        <v>42369</v>
      </c>
      <c r="H77" s="9" t="s">
        <v>88</v>
      </c>
      <c r="I77" s="17">
        <f>+'[1]DIMENSIÓN 1'!Y161</f>
        <v>100</v>
      </c>
      <c r="J77" s="73">
        <v>360</v>
      </c>
      <c r="K77" s="62">
        <f t="shared" si="0"/>
        <v>3.6</v>
      </c>
      <c r="L77" s="47">
        <f t="shared" si="1"/>
        <v>1</v>
      </c>
      <c r="M77" s="48">
        <f t="shared" si="2"/>
        <v>1</v>
      </c>
      <c r="N77" s="95">
        <v>119919</v>
      </c>
      <c r="O77" s="18">
        <v>91566</v>
      </c>
      <c r="P77" s="18">
        <v>0</v>
      </c>
      <c r="Q77" s="21">
        <f t="shared" si="3"/>
        <v>0.7635654066494884</v>
      </c>
      <c r="R77" s="48" t="str">
        <f t="shared" si="4"/>
        <v> -</v>
      </c>
      <c r="S77" s="118" t="s">
        <v>156</v>
      </c>
      <c r="T77" s="112">
        <v>42005</v>
      </c>
      <c r="U77" s="114">
        <v>42369</v>
      </c>
    </row>
    <row r="78" spans="2:21" ht="40.5" customHeight="1">
      <c r="B78" s="154"/>
      <c r="C78" s="154"/>
      <c r="D78" s="151"/>
      <c r="E78" s="156" t="s">
        <v>111</v>
      </c>
      <c r="F78" s="23">
        <v>42005</v>
      </c>
      <c r="G78" s="23">
        <v>42369</v>
      </c>
      <c r="H78" s="7" t="s">
        <v>89</v>
      </c>
      <c r="I78" s="16">
        <f>+'[1]DIMENSIÓN 1'!Y174</f>
        <v>2022</v>
      </c>
      <c r="J78" s="71">
        <v>0</v>
      </c>
      <c r="K78" s="63">
        <f t="shared" si="0"/>
        <v>0</v>
      </c>
      <c r="L78" s="49">
        <f t="shared" si="1"/>
        <v>1</v>
      </c>
      <c r="M78" s="50">
        <f t="shared" si="2"/>
        <v>0</v>
      </c>
      <c r="N78" s="119">
        <v>20300</v>
      </c>
      <c r="O78" s="29">
        <v>0</v>
      </c>
      <c r="P78" s="29">
        <v>0</v>
      </c>
      <c r="Q78" s="30">
        <f t="shared" si="3"/>
        <v>0</v>
      </c>
      <c r="R78" s="50" t="str">
        <f t="shared" si="4"/>
        <v> -</v>
      </c>
      <c r="S78" s="130" t="s">
        <v>156</v>
      </c>
      <c r="T78" s="133">
        <v>42005</v>
      </c>
      <c r="U78" s="136">
        <v>42369</v>
      </c>
    </row>
    <row r="79" spans="2:21" ht="42.75" customHeight="1">
      <c r="B79" s="154"/>
      <c r="C79" s="154"/>
      <c r="D79" s="151"/>
      <c r="E79" s="157"/>
      <c r="F79" s="22">
        <v>42005</v>
      </c>
      <c r="G79" s="22">
        <v>42369</v>
      </c>
      <c r="H79" s="8" t="s">
        <v>90</v>
      </c>
      <c r="I79" s="17">
        <f>+'[1]DIMENSIÓN 1'!Y175</f>
        <v>75</v>
      </c>
      <c r="J79" s="72">
        <v>77</v>
      </c>
      <c r="K79" s="61">
        <f aca="true" t="shared" si="5" ref="K79:K104">+J79/I79</f>
        <v>1.0266666666666666</v>
      </c>
      <c r="L79" s="45">
        <f aca="true" t="shared" si="6" ref="L79:L105">DAYS360(F79,$C$8)/DAYS360(F79,G79)</f>
        <v>1</v>
      </c>
      <c r="M79" s="46">
        <f aca="true" t="shared" si="7" ref="M79:M105">IF(I79=0," -",IF(K79&gt;100%,100%,K79))</f>
        <v>1</v>
      </c>
      <c r="N79" s="102">
        <v>82719</v>
      </c>
      <c r="O79" s="17">
        <v>83776</v>
      </c>
      <c r="P79" s="17">
        <v>0</v>
      </c>
      <c r="Q79" s="20">
        <f>IF(N79=0," -",O79/N79)</f>
        <v>1.0127782008970128</v>
      </c>
      <c r="R79" s="46" t="str">
        <f aca="true" t="shared" si="8" ref="R79:R106">IF(P79=0," -",IF(O79=0,100%,P79/O79))</f>
        <v> -</v>
      </c>
      <c r="S79" s="131"/>
      <c r="T79" s="134"/>
      <c r="U79" s="137"/>
    </row>
    <row r="80" spans="2:21" ht="42.75" customHeight="1" thickBot="1">
      <c r="B80" s="154"/>
      <c r="C80" s="155"/>
      <c r="D80" s="152"/>
      <c r="E80" s="158"/>
      <c r="F80" s="24">
        <v>42005</v>
      </c>
      <c r="G80" s="24">
        <v>42369</v>
      </c>
      <c r="H80" s="9" t="s">
        <v>91</v>
      </c>
      <c r="I80" s="18">
        <f>+'[1]DIMENSIÓN 1'!Y176</f>
        <v>250</v>
      </c>
      <c r="J80" s="73">
        <v>257</v>
      </c>
      <c r="K80" s="62">
        <f t="shared" si="5"/>
        <v>1.028</v>
      </c>
      <c r="L80" s="47">
        <f t="shared" si="6"/>
        <v>1</v>
      </c>
      <c r="M80" s="48">
        <f t="shared" si="7"/>
        <v>1</v>
      </c>
      <c r="N80" s="95">
        <v>122719</v>
      </c>
      <c r="O80" s="18">
        <v>81016</v>
      </c>
      <c r="P80" s="18">
        <v>0</v>
      </c>
      <c r="Q80" s="21">
        <f>IF(N80=0," -",O80/N80)</f>
        <v>0.6601748710468631</v>
      </c>
      <c r="R80" s="48" t="str">
        <f t="shared" si="8"/>
        <v> -</v>
      </c>
      <c r="S80" s="132"/>
      <c r="T80" s="135"/>
      <c r="U80" s="138"/>
    </row>
    <row r="81" spans="2:21" ht="11.25" customHeight="1" thickBot="1">
      <c r="B81" s="151"/>
      <c r="C81" s="87"/>
      <c r="D81" s="85"/>
      <c r="E81" s="96"/>
      <c r="F81" s="97"/>
      <c r="G81" s="97"/>
      <c r="H81" s="98"/>
      <c r="I81" s="99"/>
      <c r="J81" s="99"/>
      <c r="K81" s="86"/>
      <c r="L81" s="100"/>
      <c r="M81" s="100"/>
      <c r="N81" s="99"/>
      <c r="O81" s="99"/>
      <c r="P81" s="99"/>
      <c r="Q81" s="99"/>
      <c r="R81" s="99"/>
      <c r="S81" s="89"/>
      <c r="T81" s="88"/>
      <c r="U81" s="90"/>
    </row>
    <row r="82" spans="2:21" ht="81" customHeight="1">
      <c r="B82" s="154"/>
      <c r="C82" s="153" t="s">
        <v>116</v>
      </c>
      <c r="D82" s="153" t="s">
        <v>114</v>
      </c>
      <c r="E82" s="195" t="s">
        <v>112</v>
      </c>
      <c r="F82" s="117">
        <v>42005</v>
      </c>
      <c r="G82" s="117">
        <v>42369</v>
      </c>
      <c r="H82" s="28" t="s">
        <v>92</v>
      </c>
      <c r="I82" s="29">
        <f>+'[1]DIMENSIÓN 1'!Y282</f>
        <v>12000</v>
      </c>
      <c r="J82" s="74">
        <v>48</v>
      </c>
      <c r="K82" s="63">
        <f t="shared" si="5"/>
        <v>0.004</v>
      </c>
      <c r="L82" s="49">
        <f t="shared" si="6"/>
        <v>1</v>
      </c>
      <c r="M82" s="46">
        <f t="shared" si="7"/>
        <v>0.004</v>
      </c>
      <c r="N82" s="42">
        <v>50319</v>
      </c>
      <c r="O82" s="29">
        <v>41566</v>
      </c>
      <c r="P82" s="29">
        <v>0</v>
      </c>
      <c r="Q82" s="20">
        <f aca="true" t="shared" si="9" ref="Q82:Q88">IF(N82=0," -",O82/N82)</f>
        <v>0.8260498022615712</v>
      </c>
      <c r="R82" s="53" t="str">
        <f t="shared" si="8"/>
        <v> -</v>
      </c>
      <c r="S82" s="149" t="s">
        <v>169</v>
      </c>
      <c r="T82" s="134">
        <v>42005</v>
      </c>
      <c r="U82" s="137">
        <v>42369</v>
      </c>
    </row>
    <row r="83" spans="2:21" ht="68.25" customHeight="1">
      <c r="B83" s="154"/>
      <c r="C83" s="154"/>
      <c r="D83" s="154"/>
      <c r="E83" s="157"/>
      <c r="F83" s="22">
        <v>42005</v>
      </c>
      <c r="G83" s="22">
        <v>42369</v>
      </c>
      <c r="H83" s="8" t="s">
        <v>93</v>
      </c>
      <c r="I83" s="29">
        <f>+'[1]DIMENSIÓN 1'!Y283</f>
        <v>15000</v>
      </c>
      <c r="J83" s="72">
        <v>496</v>
      </c>
      <c r="K83" s="61">
        <f t="shared" si="5"/>
        <v>0.03306666666666667</v>
      </c>
      <c r="L83" s="45">
        <f t="shared" si="6"/>
        <v>1</v>
      </c>
      <c r="M83" s="46">
        <f t="shared" si="7"/>
        <v>0.03306666666666667</v>
      </c>
      <c r="N83" s="42">
        <v>141849</v>
      </c>
      <c r="O83" s="17">
        <v>133096</v>
      </c>
      <c r="P83" s="17">
        <v>0</v>
      </c>
      <c r="Q83" s="20">
        <f t="shared" si="9"/>
        <v>0.9382935374940958</v>
      </c>
      <c r="R83" s="53" t="str">
        <f t="shared" si="8"/>
        <v> -</v>
      </c>
      <c r="S83" s="149"/>
      <c r="T83" s="134"/>
      <c r="U83" s="137"/>
    </row>
    <row r="84" spans="2:21" ht="70.5" customHeight="1">
      <c r="B84" s="154"/>
      <c r="C84" s="154"/>
      <c r="D84" s="154"/>
      <c r="E84" s="157"/>
      <c r="F84" s="22">
        <v>42005</v>
      </c>
      <c r="G84" s="22">
        <v>42369</v>
      </c>
      <c r="H84" s="8" t="s">
        <v>94</v>
      </c>
      <c r="I84" s="29">
        <f>+'[1]DIMENSIÓN 1'!Y284</f>
        <v>3000</v>
      </c>
      <c r="J84" s="72">
        <v>145</v>
      </c>
      <c r="K84" s="61">
        <f t="shared" si="5"/>
        <v>0.04833333333333333</v>
      </c>
      <c r="L84" s="45">
        <f t="shared" si="6"/>
        <v>1</v>
      </c>
      <c r="M84" s="46">
        <f t="shared" si="7"/>
        <v>0.04833333333333333</v>
      </c>
      <c r="N84" s="42">
        <v>48319</v>
      </c>
      <c r="O84" s="17">
        <v>39566</v>
      </c>
      <c r="P84" s="17">
        <v>0</v>
      </c>
      <c r="Q84" s="20">
        <f t="shared" si="9"/>
        <v>0.8188497278503281</v>
      </c>
      <c r="R84" s="53" t="str">
        <f t="shared" si="8"/>
        <v> -</v>
      </c>
      <c r="S84" s="149"/>
      <c r="T84" s="134"/>
      <c r="U84" s="137"/>
    </row>
    <row r="85" spans="2:21" ht="81.75" customHeight="1">
      <c r="B85" s="154"/>
      <c r="C85" s="154"/>
      <c r="D85" s="154"/>
      <c r="E85" s="157"/>
      <c r="F85" s="22">
        <v>42005</v>
      </c>
      <c r="G85" s="22">
        <v>42369</v>
      </c>
      <c r="H85" s="8" t="s">
        <v>95</v>
      </c>
      <c r="I85" s="29">
        <f>+'[1]DIMENSIÓN 1'!Y285</f>
        <v>5000</v>
      </c>
      <c r="J85" s="72">
        <v>102</v>
      </c>
      <c r="K85" s="61">
        <f t="shared" si="5"/>
        <v>0.0204</v>
      </c>
      <c r="L85" s="45">
        <f t="shared" si="6"/>
        <v>1</v>
      </c>
      <c r="M85" s="46">
        <f t="shared" si="7"/>
        <v>0.0204</v>
      </c>
      <c r="N85" s="42">
        <v>50319</v>
      </c>
      <c r="O85" s="17">
        <v>41566</v>
      </c>
      <c r="P85" s="17">
        <v>0</v>
      </c>
      <c r="Q85" s="20">
        <f t="shared" si="9"/>
        <v>0.8260498022615712</v>
      </c>
      <c r="R85" s="53" t="str">
        <f t="shared" si="8"/>
        <v> -</v>
      </c>
      <c r="S85" s="149"/>
      <c r="T85" s="134"/>
      <c r="U85" s="137"/>
    </row>
    <row r="86" spans="2:21" ht="68.25" customHeight="1">
      <c r="B86" s="154"/>
      <c r="C86" s="154"/>
      <c r="D86" s="154"/>
      <c r="E86" s="157"/>
      <c r="F86" s="22">
        <v>42005</v>
      </c>
      <c r="G86" s="22">
        <v>42369</v>
      </c>
      <c r="H86" s="8" t="s">
        <v>96</v>
      </c>
      <c r="I86" s="29">
        <f>+'[1]DIMENSIÓN 1'!Y286</f>
        <v>3000</v>
      </c>
      <c r="J86" s="72">
        <v>0</v>
      </c>
      <c r="K86" s="61">
        <f t="shared" si="5"/>
        <v>0</v>
      </c>
      <c r="L86" s="45">
        <f t="shared" si="6"/>
        <v>1</v>
      </c>
      <c r="M86" s="46">
        <f t="shared" si="7"/>
        <v>0</v>
      </c>
      <c r="N86" s="42">
        <v>0</v>
      </c>
      <c r="O86" s="17">
        <v>0</v>
      </c>
      <c r="P86" s="17">
        <v>0</v>
      </c>
      <c r="Q86" s="20" t="str">
        <f t="shared" si="9"/>
        <v> -</v>
      </c>
      <c r="R86" s="53" t="str">
        <f t="shared" si="8"/>
        <v> -</v>
      </c>
      <c r="S86" s="149"/>
      <c r="T86" s="134"/>
      <c r="U86" s="137"/>
    </row>
    <row r="87" spans="2:21" ht="54.75" customHeight="1">
      <c r="B87" s="154"/>
      <c r="C87" s="154"/>
      <c r="D87" s="154"/>
      <c r="E87" s="157"/>
      <c r="F87" s="22">
        <v>42005</v>
      </c>
      <c r="G87" s="22">
        <v>42369</v>
      </c>
      <c r="H87" s="8" t="s">
        <v>97</v>
      </c>
      <c r="I87" s="29">
        <f>+'[1]DIMENSIÓN 1'!Y287</f>
        <v>8000</v>
      </c>
      <c r="J87" s="72">
        <v>1353</v>
      </c>
      <c r="K87" s="61">
        <f t="shared" si="5"/>
        <v>0.169125</v>
      </c>
      <c r="L87" s="45">
        <f t="shared" si="6"/>
        <v>1</v>
      </c>
      <c r="M87" s="46">
        <f t="shared" si="7"/>
        <v>0.169125</v>
      </c>
      <c r="N87" s="42">
        <v>86319</v>
      </c>
      <c r="O87" s="17">
        <v>77566</v>
      </c>
      <c r="P87" s="17">
        <v>0</v>
      </c>
      <c r="Q87" s="20">
        <f t="shared" si="9"/>
        <v>0.8985970643774835</v>
      </c>
      <c r="R87" s="53" t="str">
        <f t="shared" si="8"/>
        <v> -</v>
      </c>
      <c r="S87" s="149"/>
      <c r="T87" s="134"/>
      <c r="U87" s="137"/>
    </row>
    <row r="88" spans="2:21" ht="68.25" customHeight="1" thickBot="1">
      <c r="B88" s="155"/>
      <c r="C88" s="155"/>
      <c r="D88" s="155"/>
      <c r="E88" s="158"/>
      <c r="F88" s="24">
        <v>42005</v>
      </c>
      <c r="G88" s="24">
        <v>42369</v>
      </c>
      <c r="H88" s="9" t="s">
        <v>98</v>
      </c>
      <c r="I88" s="29">
        <f>+'[1]DIMENSIÓN 1'!Y288</f>
        <v>30000</v>
      </c>
      <c r="J88" s="73">
        <v>6715</v>
      </c>
      <c r="K88" s="62">
        <f t="shared" si="5"/>
        <v>0.22383333333333333</v>
      </c>
      <c r="L88" s="51">
        <f t="shared" si="6"/>
        <v>1</v>
      </c>
      <c r="M88" s="46">
        <f t="shared" si="7"/>
        <v>0.22383333333333333</v>
      </c>
      <c r="N88" s="42">
        <v>122747</v>
      </c>
      <c r="O88" s="26">
        <v>113994</v>
      </c>
      <c r="P88" s="26">
        <v>0</v>
      </c>
      <c r="Q88" s="20">
        <f t="shared" si="9"/>
        <v>0.9286907215654965</v>
      </c>
      <c r="R88" s="53" t="str">
        <f t="shared" si="8"/>
        <v> -</v>
      </c>
      <c r="S88" s="146"/>
      <c r="T88" s="135"/>
      <c r="U88" s="138"/>
    </row>
    <row r="89" spans="2:21" ht="11.25" customHeight="1" thickBot="1">
      <c r="B89" s="31"/>
      <c r="C89" s="32"/>
      <c r="D89" s="32"/>
      <c r="E89" s="103"/>
      <c r="F89" s="104"/>
      <c r="G89" s="104"/>
      <c r="H89" s="105"/>
      <c r="I89" s="106"/>
      <c r="J89" s="106"/>
      <c r="K89" s="65"/>
      <c r="L89" s="35"/>
      <c r="M89" s="35"/>
      <c r="N89" s="34"/>
      <c r="O89" s="34"/>
      <c r="P89" s="34"/>
      <c r="Q89" s="34"/>
      <c r="R89" s="34"/>
      <c r="S89" s="36"/>
      <c r="T89" s="33"/>
      <c r="U89" s="37"/>
    </row>
    <row r="90" spans="2:21" ht="69.75" customHeight="1">
      <c r="B90" s="153" t="s">
        <v>171</v>
      </c>
      <c r="C90" s="153" t="s">
        <v>130</v>
      </c>
      <c r="D90" s="150" t="s">
        <v>129</v>
      </c>
      <c r="E90" s="156" t="s">
        <v>128</v>
      </c>
      <c r="F90" s="23">
        <v>42005</v>
      </c>
      <c r="G90" s="23">
        <v>42369</v>
      </c>
      <c r="H90" s="7" t="s">
        <v>118</v>
      </c>
      <c r="I90" s="16">
        <f>+'[1]DIMENSIÓN 2'!Y61</f>
        <v>1450</v>
      </c>
      <c r="J90" s="71">
        <v>1831</v>
      </c>
      <c r="K90" s="63">
        <f t="shared" si="5"/>
        <v>1.2627586206896553</v>
      </c>
      <c r="L90" s="49">
        <f t="shared" si="6"/>
        <v>1</v>
      </c>
      <c r="M90" s="46">
        <f t="shared" si="7"/>
        <v>1</v>
      </c>
      <c r="N90" s="129">
        <v>513319</v>
      </c>
      <c r="O90" s="29">
        <v>504669</v>
      </c>
      <c r="P90" s="29">
        <v>0</v>
      </c>
      <c r="Q90" s="20">
        <f>IF(N90=0," -",O90/N90)</f>
        <v>0.9831488801310686</v>
      </c>
      <c r="R90" s="53" t="str">
        <f t="shared" si="8"/>
        <v> -</v>
      </c>
      <c r="S90" s="145" t="s">
        <v>162</v>
      </c>
      <c r="T90" s="133">
        <v>42005</v>
      </c>
      <c r="U90" s="136">
        <v>42369</v>
      </c>
    </row>
    <row r="91" spans="2:21" ht="54.75" customHeight="1">
      <c r="B91" s="154"/>
      <c r="C91" s="154"/>
      <c r="D91" s="151"/>
      <c r="E91" s="157"/>
      <c r="F91" s="22">
        <v>42005</v>
      </c>
      <c r="G91" s="22">
        <v>42369</v>
      </c>
      <c r="H91" s="8" t="s">
        <v>119</v>
      </c>
      <c r="I91" s="17">
        <f>+'[1]DIMENSIÓN 2'!Y62</f>
        <v>1</v>
      </c>
      <c r="J91" s="72">
        <v>1</v>
      </c>
      <c r="K91" s="61">
        <f t="shared" si="5"/>
        <v>1</v>
      </c>
      <c r="L91" s="45">
        <f t="shared" si="6"/>
        <v>1</v>
      </c>
      <c r="M91" s="46">
        <f t="shared" si="7"/>
        <v>1</v>
      </c>
      <c r="N91" s="42">
        <v>20000</v>
      </c>
      <c r="O91" s="17">
        <v>5333</v>
      </c>
      <c r="P91" s="17">
        <v>0</v>
      </c>
      <c r="Q91" s="20">
        <f>IF(N91=0," -",O91/N91)</f>
        <v>0.26665</v>
      </c>
      <c r="R91" s="53" t="str">
        <f t="shared" si="8"/>
        <v> -</v>
      </c>
      <c r="S91" s="149"/>
      <c r="T91" s="134"/>
      <c r="U91" s="137"/>
    </row>
    <row r="92" spans="2:21" ht="29.25" customHeight="1">
      <c r="B92" s="154"/>
      <c r="C92" s="154"/>
      <c r="D92" s="151"/>
      <c r="E92" s="157"/>
      <c r="F92" s="22">
        <v>42005</v>
      </c>
      <c r="G92" s="22">
        <v>42369</v>
      </c>
      <c r="H92" s="8" t="s">
        <v>120</v>
      </c>
      <c r="I92" s="17">
        <f>+'[1]DIMENSIÓN 2'!Y63</f>
        <v>1</v>
      </c>
      <c r="J92" s="72">
        <v>1</v>
      </c>
      <c r="K92" s="61">
        <f t="shared" si="5"/>
        <v>1</v>
      </c>
      <c r="L92" s="45">
        <f t="shared" si="6"/>
        <v>1</v>
      </c>
      <c r="M92" s="46">
        <f t="shared" si="7"/>
        <v>1</v>
      </c>
      <c r="N92" s="42">
        <v>160319</v>
      </c>
      <c r="O92" s="17">
        <v>131516</v>
      </c>
      <c r="P92" s="17">
        <v>0</v>
      </c>
      <c r="Q92" s="20">
        <f aca="true" t="shared" si="10" ref="Q92:Q99">IF(N92=0," -",O92/N92)</f>
        <v>0.8203394482251012</v>
      </c>
      <c r="R92" s="53" t="str">
        <f t="shared" si="8"/>
        <v> -</v>
      </c>
      <c r="S92" s="147"/>
      <c r="T92" s="141"/>
      <c r="U92" s="142"/>
    </row>
    <row r="93" spans="2:21" ht="41.25" customHeight="1">
      <c r="B93" s="154"/>
      <c r="C93" s="154"/>
      <c r="D93" s="151"/>
      <c r="E93" s="157"/>
      <c r="F93" s="22">
        <v>42005</v>
      </c>
      <c r="G93" s="22">
        <v>42369</v>
      </c>
      <c r="H93" s="8" t="s">
        <v>121</v>
      </c>
      <c r="I93" s="17">
        <f>+'[1]DIMENSIÓN 2'!Y64</f>
        <v>150</v>
      </c>
      <c r="J93" s="72">
        <v>300</v>
      </c>
      <c r="K93" s="61">
        <f t="shared" si="5"/>
        <v>2</v>
      </c>
      <c r="L93" s="45">
        <f t="shared" si="6"/>
        <v>1</v>
      </c>
      <c r="M93" s="46">
        <f t="shared" si="7"/>
        <v>1</v>
      </c>
      <c r="N93" s="42">
        <v>150000</v>
      </c>
      <c r="O93" s="17">
        <v>77685</v>
      </c>
      <c r="P93" s="17">
        <v>0</v>
      </c>
      <c r="Q93" s="20">
        <f t="shared" si="10"/>
        <v>0.5179</v>
      </c>
      <c r="R93" s="53" t="str">
        <f t="shared" si="8"/>
        <v> -</v>
      </c>
      <c r="S93" s="148" t="s">
        <v>163</v>
      </c>
      <c r="T93" s="143">
        <v>42005</v>
      </c>
      <c r="U93" s="144">
        <v>42369</v>
      </c>
    </row>
    <row r="94" spans="2:21" ht="40.5" customHeight="1">
      <c r="B94" s="154"/>
      <c r="C94" s="154"/>
      <c r="D94" s="151"/>
      <c r="E94" s="157"/>
      <c r="F94" s="22">
        <v>42005</v>
      </c>
      <c r="G94" s="22">
        <v>42369</v>
      </c>
      <c r="H94" s="8" t="s">
        <v>122</v>
      </c>
      <c r="I94" s="17">
        <f>+'[1]DIMENSIÓN 2'!Y65</f>
        <v>120</v>
      </c>
      <c r="J94" s="72">
        <v>110</v>
      </c>
      <c r="K94" s="61">
        <f t="shared" si="5"/>
        <v>0.9166666666666666</v>
      </c>
      <c r="L94" s="45">
        <f t="shared" si="6"/>
        <v>1</v>
      </c>
      <c r="M94" s="46">
        <f t="shared" si="7"/>
        <v>0.9166666666666666</v>
      </c>
      <c r="N94" s="42">
        <v>220319</v>
      </c>
      <c r="O94" s="17">
        <v>121546</v>
      </c>
      <c r="P94" s="17">
        <v>0</v>
      </c>
      <c r="Q94" s="20">
        <f t="shared" si="10"/>
        <v>0.5516818794566061</v>
      </c>
      <c r="R94" s="53" t="str">
        <f t="shared" si="8"/>
        <v> -</v>
      </c>
      <c r="S94" s="149"/>
      <c r="T94" s="134"/>
      <c r="U94" s="137"/>
    </row>
    <row r="95" spans="2:21" ht="28.5" customHeight="1">
      <c r="B95" s="154"/>
      <c r="C95" s="154"/>
      <c r="D95" s="151"/>
      <c r="E95" s="157"/>
      <c r="F95" s="22">
        <v>42005</v>
      </c>
      <c r="G95" s="22">
        <v>42369</v>
      </c>
      <c r="H95" s="8" t="s">
        <v>123</v>
      </c>
      <c r="I95" s="17">
        <f>+'[1]DIMENSIÓN 2'!Y66</f>
        <v>1</v>
      </c>
      <c r="J95" s="72">
        <v>0</v>
      </c>
      <c r="K95" s="61">
        <f t="shared" si="5"/>
        <v>0</v>
      </c>
      <c r="L95" s="45">
        <f t="shared" si="6"/>
        <v>1</v>
      </c>
      <c r="M95" s="46">
        <f t="shared" si="7"/>
        <v>0</v>
      </c>
      <c r="N95" s="42">
        <v>0</v>
      </c>
      <c r="O95" s="17">
        <v>0</v>
      </c>
      <c r="P95" s="17">
        <v>0</v>
      </c>
      <c r="Q95" s="20" t="str">
        <f t="shared" si="10"/>
        <v> -</v>
      </c>
      <c r="R95" s="53" t="str">
        <f t="shared" si="8"/>
        <v> -</v>
      </c>
      <c r="S95" s="149"/>
      <c r="T95" s="134"/>
      <c r="U95" s="137"/>
    </row>
    <row r="96" spans="2:21" ht="28.5" customHeight="1">
      <c r="B96" s="154"/>
      <c r="C96" s="154"/>
      <c r="D96" s="151"/>
      <c r="E96" s="157"/>
      <c r="F96" s="22">
        <v>42005</v>
      </c>
      <c r="G96" s="22">
        <v>42369</v>
      </c>
      <c r="H96" s="8" t="s">
        <v>124</v>
      </c>
      <c r="I96" s="17">
        <f>+'[1]DIMENSIÓN 2'!Y67</f>
        <v>2</v>
      </c>
      <c r="J96" s="72">
        <v>2</v>
      </c>
      <c r="K96" s="61">
        <f t="shared" si="5"/>
        <v>1</v>
      </c>
      <c r="L96" s="45">
        <f t="shared" si="6"/>
        <v>1</v>
      </c>
      <c r="M96" s="46">
        <f t="shared" si="7"/>
        <v>1</v>
      </c>
      <c r="N96" s="42">
        <v>250319</v>
      </c>
      <c r="O96" s="17">
        <v>248516</v>
      </c>
      <c r="P96" s="17">
        <v>0</v>
      </c>
      <c r="Q96" s="20">
        <f t="shared" si="10"/>
        <v>0.9927971907845589</v>
      </c>
      <c r="R96" s="53" t="str">
        <f t="shared" si="8"/>
        <v> -</v>
      </c>
      <c r="S96" s="147"/>
      <c r="T96" s="141"/>
      <c r="U96" s="142"/>
    </row>
    <row r="97" spans="2:21" ht="30" customHeight="1">
      <c r="B97" s="154"/>
      <c r="C97" s="154"/>
      <c r="D97" s="151"/>
      <c r="E97" s="157"/>
      <c r="F97" s="22">
        <v>42005</v>
      </c>
      <c r="G97" s="22">
        <v>42369</v>
      </c>
      <c r="H97" s="8" t="s">
        <v>125</v>
      </c>
      <c r="I97" s="17">
        <f>+'[1]DIMENSIÓN 2'!Y68</f>
        <v>3</v>
      </c>
      <c r="J97" s="72">
        <v>3</v>
      </c>
      <c r="K97" s="61">
        <f t="shared" si="5"/>
        <v>1</v>
      </c>
      <c r="L97" s="45">
        <f t="shared" si="6"/>
        <v>1</v>
      </c>
      <c r="M97" s="46">
        <f t="shared" si="7"/>
        <v>1</v>
      </c>
      <c r="N97" s="42">
        <v>400000</v>
      </c>
      <c r="O97" s="17">
        <v>387011</v>
      </c>
      <c r="P97" s="17">
        <v>0</v>
      </c>
      <c r="Q97" s="20">
        <f t="shared" si="10"/>
        <v>0.9675275</v>
      </c>
      <c r="R97" s="53" t="str">
        <f t="shared" si="8"/>
        <v> -</v>
      </c>
      <c r="S97" s="148" t="s">
        <v>164</v>
      </c>
      <c r="T97" s="143">
        <v>42005</v>
      </c>
      <c r="U97" s="144">
        <v>42369</v>
      </c>
    </row>
    <row r="98" spans="2:21" ht="40.5" customHeight="1">
      <c r="B98" s="154"/>
      <c r="C98" s="154"/>
      <c r="D98" s="151"/>
      <c r="E98" s="157"/>
      <c r="F98" s="22">
        <v>42005</v>
      </c>
      <c r="G98" s="22">
        <v>42369</v>
      </c>
      <c r="H98" s="8" t="s">
        <v>126</v>
      </c>
      <c r="I98" s="17">
        <f>+'[1]DIMENSIÓN 2'!Y69</f>
        <v>2</v>
      </c>
      <c r="J98" s="72">
        <v>1</v>
      </c>
      <c r="K98" s="61">
        <f t="shared" si="5"/>
        <v>0.5</v>
      </c>
      <c r="L98" s="45">
        <f t="shared" si="6"/>
        <v>1</v>
      </c>
      <c r="M98" s="46">
        <f t="shared" si="7"/>
        <v>0.5</v>
      </c>
      <c r="N98" s="42">
        <v>190319</v>
      </c>
      <c r="O98" s="17">
        <v>109144</v>
      </c>
      <c r="P98" s="17">
        <v>0</v>
      </c>
      <c r="Q98" s="20">
        <f t="shared" si="10"/>
        <v>0.57347926376242</v>
      </c>
      <c r="R98" s="53" t="str">
        <f t="shared" si="8"/>
        <v> -</v>
      </c>
      <c r="S98" s="149"/>
      <c r="T98" s="134"/>
      <c r="U98" s="137"/>
    </row>
    <row r="99" spans="2:21" ht="29.25" customHeight="1" thickBot="1">
      <c r="B99" s="155"/>
      <c r="C99" s="155"/>
      <c r="D99" s="152"/>
      <c r="E99" s="158"/>
      <c r="F99" s="24">
        <v>42005</v>
      </c>
      <c r="G99" s="24">
        <v>42369</v>
      </c>
      <c r="H99" s="9" t="s">
        <v>127</v>
      </c>
      <c r="I99" s="18">
        <f>+'[1]DIMENSIÓN 2'!Y70</f>
        <v>75</v>
      </c>
      <c r="J99" s="73">
        <v>100</v>
      </c>
      <c r="K99" s="62">
        <f t="shared" si="5"/>
        <v>1.3333333333333333</v>
      </c>
      <c r="L99" s="51">
        <f t="shared" si="6"/>
        <v>1</v>
      </c>
      <c r="M99" s="46">
        <f t="shared" si="7"/>
        <v>1</v>
      </c>
      <c r="N99" s="42">
        <v>120000</v>
      </c>
      <c r="O99" s="26">
        <v>0</v>
      </c>
      <c r="P99" s="26">
        <v>0</v>
      </c>
      <c r="Q99" s="20">
        <f t="shared" si="10"/>
        <v>0</v>
      </c>
      <c r="R99" s="53" t="str">
        <f t="shared" si="8"/>
        <v> -</v>
      </c>
      <c r="S99" s="146"/>
      <c r="T99" s="135"/>
      <c r="U99" s="138"/>
    </row>
    <row r="100" spans="2:21" ht="11.25" customHeight="1" thickBot="1">
      <c r="B100" s="31"/>
      <c r="C100" s="32"/>
      <c r="D100" s="32"/>
      <c r="E100" s="107"/>
      <c r="F100" s="108"/>
      <c r="G100" s="108"/>
      <c r="H100" s="109"/>
      <c r="I100" s="110"/>
      <c r="J100" s="110"/>
      <c r="K100" s="65"/>
      <c r="L100" s="35"/>
      <c r="M100" s="35"/>
      <c r="N100" s="34"/>
      <c r="O100" s="34"/>
      <c r="P100" s="34"/>
      <c r="Q100" s="34"/>
      <c r="R100" s="34"/>
      <c r="S100" s="36"/>
      <c r="T100" s="33"/>
      <c r="U100" s="37"/>
    </row>
    <row r="101" spans="2:21" ht="29.25" customHeight="1">
      <c r="B101" s="153" t="s">
        <v>139</v>
      </c>
      <c r="C101" s="153" t="s">
        <v>138</v>
      </c>
      <c r="D101" s="160" t="s">
        <v>137</v>
      </c>
      <c r="E101" s="156" t="s">
        <v>136</v>
      </c>
      <c r="F101" s="23">
        <v>42005</v>
      </c>
      <c r="G101" s="23">
        <v>42369</v>
      </c>
      <c r="H101" s="7" t="s">
        <v>131</v>
      </c>
      <c r="I101" s="16">
        <f>+'[1]DIMENSIÓN 4'!Y50</f>
        <v>1</v>
      </c>
      <c r="J101" s="71">
        <v>1</v>
      </c>
      <c r="K101" s="63">
        <f t="shared" si="5"/>
        <v>1</v>
      </c>
      <c r="L101" s="49">
        <f t="shared" si="6"/>
        <v>1</v>
      </c>
      <c r="M101" s="46">
        <f t="shared" si="7"/>
        <v>1</v>
      </c>
      <c r="N101" s="129">
        <v>1376794</v>
      </c>
      <c r="O101" s="29">
        <v>1367820</v>
      </c>
      <c r="P101" s="29">
        <v>0</v>
      </c>
      <c r="Q101" s="20">
        <f aca="true" t="shared" si="11" ref="Q101:Q106">IF(N101=0," -",O101/N101)</f>
        <v>0.9934819588115579</v>
      </c>
      <c r="R101" s="53" t="str">
        <f t="shared" si="8"/>
        <v> -</v>
      </c>
      <c r="S101" s="145" t="s">
        <v>155</v>
      </c>
      <c r="T101" s="133">
        <v>42005</v>
      </c>
      <c r="U101" s="136">
        <v>42369</v>
      </c>
    </row>
    <row r="102" spans="2:21" ht="80.25" customHeight="1">
      <c r="B102" s="154"/>
      <c r="C102" s="154"/>
      <c r="D102" s="154"/>
      <c r="E102" s="157"/>
      <c r="F102" s="22">
        <v>42005</v>
      </c>
      <c r="G102" s="22">
        <v>42369</v>
      </c>
      <c r="H102" s="8" t="s">
        <v>132</v>
      </c>
      <c r="I102" s="17">
        <f>+'[1]DIMENSIÓN 4'!Y51</f>
        <v>1</v>
      </c>
      <c r="J102" s="72">
        <v>1</v>
      </c>
      <c r="K102" s="61">
        <f t="shared" si="5"/>
        <v>1</v>
      </c>
      <c r="L102" s="45">
        <f t="shared" si="6"/>
        <v>1</v>
      </c>
      <c r="M102" s="46">
        <f t="shared" si="7"/>
        <v>1</v>
      </c>
      <c r="N102" s="42">
        <v>110319</v>
      </c>
      <c r="O102" s="17">
        <v>106566</v>
      </c>
      <c r="P102" s="17">
        <v>0</v>
      </c>
      <c r="Q102" s="20">
        <f t="shared" si="11"/>
        <v>0.965980474804884</v>
      </c>
      <c r="R102" s="53" t="str">
        <f t="shared" si="8"/>
        <v> -</v>
      </c>
      <c r="S102" s="147"/>
      <c r="T102" s="141"/>
      <c r="U102" s="142"/>
    </row>
    <row r="103" spans="2:21" ht="42" customHeight="1">
      <c r="B103" s="154"/>
      <c r="C103" s="154"/>
      <c r="D103" s="154"/>
      <c r="E103" s="157"/>
      <c r="F103" s="22">
        <v>42005</v>
      </c>
      <c r="G103" s="22">
        <v>42369</v>
      </c>
      <c r="H103" s="8" t="s">
        <v>133</v>
      </c>
      <c r="I103" s="17">
        <f>+'[1]DIMENSIÓN 4'!Y52</f>
        <v>0</v>
      </c>
      <c r="J103" s="72">
        <v>1</v>
      </c>
      <c r="K103" s="61" t="e">
        <f t="shared" si="5"/>
        <v>#DIV/0!</v>
      </c>
      <c r="L103" s="45">
        <f t="shared" si="6"/>
        <v>1</v>
      </c>
      <c r="M103" s="46" t="str">
        <f t="shared" si="7"/>
        <v> -</v>
      </c>
      <c r="N103" s="42">
        <v>140319</v>
      </c>
      <c r="O103" s="17">
        <v>95473</v>
      </c>
      <c r="P103" s="17">
        <v>0</v>
      </c>
      <c r="Q103" s="20">
        <f t="shared" si="11"/>
        <v>0.6803996607729531</v>
      </c>
      <c r="R103" s="53" t="str">
        <f t="shared" si="8"/>
        <v> -</v>
      </c>
      <c r="S103" s="148" t="s">
        <v>156</v>
      </c>
      <c r="T103" s="143">
        <v>42005</v>
      </c>
      <c r="U103" s="144">
        <v>42369</v>
      </c>
    </row>
    <row r="104" spans="2:21" ht="28.5" customHeight="1">
      <c r="B104" s="154"/>
      <c r="C104" s="154"/>
      <c r="D104" s="154"/>
      <c r="E104" s="157"/>
      <c r="F104" s="22">
        <v>42005</v>
      </c>
      <c r="G104" s="22">
        <v>42369</v>
      </c>
      <c r="H104" s="8" t="s">
        <v>134</v>
      </c>
      <c r="I104" s="17">
        <f>+'[1]DIMENSIÓN 4'!Y53</f>
        <v>1</v>
      </c>
      <c r="J104" s="72">
        <v>1</v>
      </c>
      <c r="K104" s="61">
        <f t="shared" si="5"/>
        <v>1</v>
      </c>
      <c r="L104" s="45">
        <f t="shared" si="6"/>
        <v>1</v>
      </c>
      <c r="M104" s="46">
        <f t="shared" si="7"/>
        <v>1</v>
      </c>
      <c r="N104" s="42">
        <v>0</v>
      </c>
      <c r="O104" s="17">
        <v>0</v>
      </c>
      <c r="P104" s="17">
        <v>0</v>
      </c>
      <c r="Q104" s="20" t="str">
        <f t="shared" si="11"/>
        <v> -</v>
      </c>
      <c r="R104" s="53" t="str">
        <f t="shared" si="8"/>
        <v> -</v>
      </c>
      <c r="S104" s="149"/>
      <c r="T104" s="134"/>
      <c r="U104" s="137"/>
    </row>
    <row r="105" spans="2:21" ht="29.25" customHeight="1" thickBot="1">
      <c r="B105" s="159"/>
      <c r="C105" s="159"/>
      <c r="D105" s="159"/>
      <c r="E105" s="158"/>
      <c r="F105" s="24">
        <v>42005</v>
      </c>
      <c r="G105" s="24">
        <v>42369</v>
      </c>
      <c r="H105" s="9" t="s">
        <v>135</v>
      </c>
      <c r="I105" s="18">
        <f>+'[1]DIMENSIÓN 4'!Y54</f>
        <v>1</v>
      </c>
      <c r="J105" s="73">
        <v>1</v>
      </c>
      <c r="K105" s="62">
        <f>+J105/I105</f>
        <v>1</v>
      </c>
      <c r="L105" s="45">
        <f t="shared" si="6"/>
        <v>1</v>
      </c>
      <c r="M105" s="46">
        <f t="shared" si="7"/>
        <v>1</v>
      </c>
      <c r="N105" s="42">
        <v>240308</v>
      </c>
      <c r="O105" s="26">
        <v>198651</v>
      </c>
      <c r="P105" s="26">
        <v>0</v>
      </c>
      <c r="Q105" s="20">
        <f t="shared" si="11"/>
        <v>0.8266516304076436</v>
      </c>
      <c r="R105" s="53" t="str">
        <f t="shared" si="8"/>
        <v> -</v>
      </c>
      <c r="S105" s="146"/>
      <c r="T105" s="135"/>
      <c r="U105" s="138"/>
    </row>
    <row r="106" spans="12:18" ht="16.5" thickBot="1">
      <c r="L106" s="66">
        <f>+AVERAGE(L13:L40,L42:L80,L82:L88,L90:L99,L101:L105)</f>
        <v>1</v>
      </c>
      <c r="M106" s="70">
        <f>+AVERAGE(M13:M40,M42:M80,M82:M88,M90:M99,M101:M105)</f>
        <v>0.7558117748415926</v>
      </c>
      <c r="N106" s="68">
        <f>+SUM(N13:N40,N42:N80,N82:N88,N91:N99,N102:N105)</f>
        <v>25442958</v>
      </c>
      <c r="O106" s="69">
        <f>+SUM(O13:O40,O42:O80,O82:O88,O90:O99,O101:O105)</f>
        <v>24805660</v>
      </c>
      <c r="P106" s="69">
        <f>+SUM(P13:P40,P42:P80,P82:P88,P90:P99,P101:P105)</f>
        <v>145000</v>
      </c>
      <c r="Q106" s="70">
        <f t="shared" si="11"/>
        <v>0.9749518904209172</v>
      </c>
      <c r="R106" s="67">
        <f t="shared" si="8"/>
        <v>0.005845440113264473</v>
      </c>
    </row>
  </sheetData>
  <sheetProtection/>
  <mergeCells count="132">
    <mergeCell ref="U101:U102"/>
    <mergeCell ref="S103:S105"/>
    <mergeCell ref="T103:T105"/>
    <mergeCell ref="U103:U105"/>
    <mergeCell ref="B101:B105"/>
    <mergeCell ref="C101:C105"/>
    <mergeCell ref="D101:D105"/>
    <mergeCell ref="E101:E105"/>
    <mergeCell ref="S101:S102"/>
    <mergeCell ref="T101:T102"/>
    <mergeCell ref="U90:U92"/>
    <mergeCell ref="S93:S96"/>
    <mergeCell ref="T93:T96"/>
    <mergeCell ref="U93:U96"/>
    <mergeCell ref="S97:S99"/>
    <mergeCell ref="T97:T99"/>
    <mergeCell ref="U97:U99"/>
    <mergeCell ref="B90:B99"/>
    <mergeCell ref="C90:C99"/>
    <mergeCell ref="D90:D99"/>
    <mergeCell ref="E90:E99"/>
    <mergeCell ref="S90:S92"/>
    <mergeCell ref="T90:T92"/>
    <mergeCell ref="E78:E80"/>
    <mergeCell ref="S78:S80"/>
    <mergeCell ref="T78:T80"/>
    <mergeCell ref="U78:U80"/>
    <mergeCell ref="C82:C88"/>
    <mergeCell ref="D82:D88"/>
    <mergeCell ref="E82:E88"/>
    <mergeCell ref="S82:S88"/>
    <mergeCell ref="T82:T88"/>
    <mergeCell ref="U82:U88"/>
    <mergeCell ref="E71:E74"/>
    <mergeCell ref="S71:S74"/>
    <mergeCell ref="T71:T74"/>
    <mergeCell ref="U71:U74"/>
    <mergeCell ref="E75:E77"/>
    <mergeCell ref="S75:S76"/>
    <mergeCell ref="T75:T76"/>
    <mergeCell ref="U75:U76"/>
    <mergeCell ref="E64:E70"/>
    <mergeCell ref="S64:S66"/>
    <mergeCell ref="T64:T66"/>
    <mergeCell ref="U64:U66"/>
    <mergeCell ref="S67:S68"/>
    <mergeCell ref="T67:T68"/>
    <mergeCell ref="U67:U68"/>
    <mergeCell ref="S69:S70"/>
    <mergeCell ref="T69:T70"/>
    <mergeCell ref="U69:U70"/>
    <mergeCell ref="E57:E58"/>
    <mergeCell ref="S57:S58"/>
    <mergeCell ref="T57:T58"/>
    <mergeCell ref="U57:U58"/>
    <mergeCell ref="E60:E63"/>
    <mergeCell ref="S60:S63"/>
    <mergeCell ref="T60:T63"/>
    <mergeCell ref="U60:U63"/>
    <mergeCell ref="E51:E56"/>
    <mergeCell ref="S51:S52"/>
    <mergeCell ref="T51:T52"/>
    <mergeCell ref="U51:U52"/>
    <mergeCell ref="S53:S54"/>
    <mergeCell ref="T53:T54"/>
    <mergeCell ref="U53:U54"/>
    <mergeCell ref="S55:S56"/>
    <mergeCell ref="T55:T56"/>
    <mergeCell ref="U55:U56"/>
    <mergeCell ref="E42:E50"/>
    <mergeCell ref="S42:S43"/>
    <mergeCell ref="T42:T43"/>
    <mergeCell ref="U42:U43"/>
    <mergeCell ref="S44:S47"/>
    <mergeCell ref="T44:T47"/>
    <mergeCell ref="U44:U47"/>
    <mergeCell ref="S48:S50"/>
    <mergeCell ref="T48:T50"/>
    <mergeCell ref="U48:U50"/>
    <mergeCell ref="U32:U35"/>
    <mergeCell ref="S36:S38"/>
    <mergeCell ref="T36:T38"/>
    <mergeCell ref="U36:U38"/>
    <mergeCell ref="E39:E40"/>
    <mergeCell ref="S39:S40"/>
    <mergeCell ref="T39:T40"/>
    <mergeCell ref="U39:U40"/>
    <mergeCell ref="U24:U27"/>
    <mergeCell ref="E28:E29"/>
    <mergeCell ref="S28:S29"/>
    <mergeCell ref="T28:T29"/>
    <mergeCell ref="U28:U29"/>
    <mergeCell ref="E30:E38"/>
    <mergeCell ref="S30:S31"/>
    <mergeCell ref="T30:T31"/>
    <mergeCell ref="U30:U31"/>
    <mergeCell ref="S32:S35"/>
    <mergeCell ref="U13:U17"/>
    <mergeCell ref="S18:S20"/>
    <mergeCell ref="T18:T20"/>
    <mergeCell ref="U18:U20"/>
    <mergeCell ref="S21:S23"/>
    <mergeCell ref="T21:T23"/>
    <mergeCell ref="U21:U23"/>
    <mergeCell ref="B13:B88"/>
    <mergeCell ref="C13:C80"/>
    <mergeCell ref="D13:D40"/>
    <mergeCell ref="E13:E27"/>
    <mergeCell ref="S13:S17"/>
    <mergeCell ref="T13:T17"/>
    <mergeCell ref="S24:S27"/>
    <mergeCell ref="T24:T27"/>
    <mergeCell ref="T32:T35"/>
    <mergeCell ref="D42:D80"/>
    <mergeCell ref="L9:M10"/>
    <mergeCell ref="N9:R11"/>
    <mergeCell ref="S9:U11"/>
    <mergeCell ref="H11:H12"/>
    <mergeCell ref="I11:I12"/>
    <mergeCell ref="J11:J12"/>
    <mergeCell ref="L11:L12"/>
    <mergeCell ref="M11:M12"/>
    <mergeCell ref="B2:U2"/>
    <mergeCell ref="B3:U3"/>
    <mergeCell ref="B4:U4"/>
    <mergeCell ref="E8:J8"/>
    <mergeCell ref="B9:B12"/>
    <mergeCell ref="C9:C12"/>
    <mergeCell ref="D9:D12"/>
    <mergeCell ref="E9:E12"/>
    <mergeCell ref="F9:G11"/>
    <mergeCell ref="H9:J10"/>
  </mergeCells>
  <printOptions horizontalCentered="1"/>
  <pageMargins left="0.984251968503937" right="0.3937007874015748" top="0.3937007874015748" bottom="0.3937007874015748" header="0.31496062992125984" footer="0.31496062992125984"/>
  <pageSetup horizontalDpi="600" verticalDpi="600" orientation="landscape" pageOrder="overThenDown" paperSize="5" scale="75"/>
  <headerFooter>
    <oddHeader>&amp;C&amp;F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MONICA</cp:lastModifiedBy>
  <cp:lastPrinted>2010-09-21T16:46:22Z</cp:lastPrinted>
  <dcterms:created xsi:type="dcterms:W3CDTF">2008-07-08T21:30:46Z</dcterms:created>
  <dcterms:modified xsi:type="dcterms:W3CDTF">2022-10-04T22:35:47Z</dcterms:modified>
  <cp:category/>
  <cp:version/>
  <cp:contentType/>
  <cp:contentStatus/>
</cp:coreProperties>
</file>