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0" windowWidth="0" windowHeight="18780" activeTab="0"/>
  </bookViews>
  <sheets>
    <sheet name="PLAN DE ACCIÓN 201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<sst xmlns="http://schemas.openxmlformats.org/spreadsheetml/2006/main" count="42" uniqueCount="39">
  <si>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</si>
  <si>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</si>
  <si>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</si>
  <si>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</si>
  <si>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</si>
  <si>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</si>
  <si>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</si>
  <si>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ESTRATEGIAS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</si>
  <si>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</si>
  <si>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</si>
  <si>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</si>
  <si>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</si>
  <si>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</si>
  <si>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</si>
  <si>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Descripción</t>
  </si>
  <si>
    <t>RECURSOS</t>
  </si>
  <si>
    <t>FECHA CORTE</t>
  </si>
  <si>
    <t>Porcentaje de Ejecución</t>
  </si>
  <si>
    <t>Nivel de Gestión</t>
  </si>
  <si>
    <t>Recursos Programados*</t>
  </si>
  <si>
    <t>Recursos Ejecutados*</t>
  </si>
  <si>
    <t>Recursos Gestionados*</t>
  </si>
  <si>
    <t>SUBPROGRAMA</t>
  </si>
  <si>
    <t>DIMENSIÓN</t>
  </si>
  <si>
    <t>EJE PROGRAMÁTICO</t>
  </si>
  <si>
    <t>ALCALDÍA DE BUCARAMANGA</t>
  </si>
  <si>
    <t>PLAN DE DESARROLLO 2012 - 2015 "BUCARAMANGA CAPITAL SOSTENIBLE"</t>
  </si>
  <si>
    <t>Número de procesos disciplinarios conocidos, adelantados y tramitados hasta obtener decisión de fondo.</t>
  </si>
  <si>
    <t>Número de directivos docentes, docentes, servidores públicos, ediles y directivos comunales capacitados sobre el proceso disciplinario, sus etapas, responsabilidad y sanciones.</t>
  </si>
  <si>
    <t>Número de directivos docentes y docentes capacitados sobre aspectos relacionados con el libre desarrollo de la personalidad de los estudiantes, el derecho de fundamental a la educación y contratación estatal.</t>
  </si>
  <si>
    <t>Número de videos institucionales realizados que contenga las políticas administrativas expuestas por el Señor Alcalde, los principios y valores que impulsa la Administración Municipal, normas de derecho disciplinario y los temas de formación personal.</t>
  </si>
  <si>
    <t>ÉTICA PÚBLICA COMPROMISO DE TODOS</t>
  </si>
  <si>
    <t>ÉTICA Y GESTIÓN ADMINISTRATIVA, HERRAMIENTAS DEL CONTROL EN LA ADMINISTRACIÓN PÚBLICA</t>
  </si>
  <si>
    <t>ADMINISTRACIÓN EFICIENTE ES UN BUEN GOBIERNO</t>
  </si>
  <si>
    <t>Realizar talleres en las instituciones educativas para la actualización permanente de docentes en las normas.</t>
  </si>
  <si>
    <t>Aplicar los principios de igualdad, moralidad, eficacia, economía, celeridad, imparcialidad, publicidad y contradicción.</t>
  </si>
  <si>
    <t>Realizar exposiciones sobre la ley 734 de 2002 y fallos de las Altas Cortes para capacitar a los Servidores Públicos Municipales.</t>
  </si>
  <si>
    <t>Actualizar a los servidores públicos en las políticas administrativas, principios y valores, temas disciplinarios y temas de formación personal.</t>
  </si>
  <si>
    <t>PLAN DE ACCIÓN - OFICINA DE CONTROL INTERNO DISCIPLINARIO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</si>
</sst>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OP&quot;#,##0;\-&quot;COP&quot;#,##0"/>
    <numFmt numFmtId="165" formatCode="&quot;COP&quot;#,##0;[Red]\-&quot;COP&quot;#,##0"/>
    <numFmt numFmtId="166" formatCode="&quot;COP&quot;#,##0.00;\-&quot;COP&quot;#,##0.00"/>
    <numFmt numFmtId="167" formatCode="&quot;COP&quot;#,##0.00;[Red]\-&quot;COP&quot;#,##0.00"/>
    <numFmt numFmtId="168" formatCode="_-&quot;COP&quot;* #,##0_-;\-&quot;COP&quot;* #,##0_-;_-&quot;COP&quot;* &quot;-&quot;_-;_-@_-"/>
    <numFmt numFmtId="169" formatCode="_-&quot;COP&quot;* #,##0.00_-;\-&quot;COP&quot;* #,##0.00_-;_-&quot;COP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0.0%"/>
    <numFmt numFmtId="201" formatCode="[$-240A]dddd\,\ dd&quot; de &quot;mmmm&quot; de &quot;yyyy"/>
    <numFmt numFmtId="202" formatCode="dd/mm/yyyy;@"/>
  </numFmts>
  <fonts count="45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i/>
      <sz val="11"/>
      <color indexed="23"/>
      <name val="Arial"/>
      <family val="2"/>
    </font>
    <font>
      <sz val="11"/>
      <color indexed="14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4" fontId="4" fillId="0" borderId="0" xfId="0" applyNumberFormat="1" applyFont="1" applyBorder="1" applyAlignment="1" applyProtection="1">
      <alignment horizontal="center" vertical="center" wrapText="1"/>
      <protection/>
    </xf>
    <xf numFmtId="0" fontId="42" fillId="0" borderId="12" xfId="0" applyFont="1" applyBorder="1" applyAlignment="1">
      <alignment horizontal="justify" vertical="center" wrapText="1"/>
    </xf>
    <xf numFmtId="0" fontId="42" fillId="0" borderId="13" xfId="0" applyFont="1" applyBorder="1" applyAlignment="1">
      <alignment horizontal="justify" vertical="center" wrapText="1"/>
    </xf>
    <xf numFmtId="0" fontId="42" fillId="0" borderId="14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3" fontId="42" fillId="0" borderId="12" xfId="0" applyNumberFormat="1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/>
    </xf>
    <xf numFmtId="3" fontId="42" fillId="0" borderId="13" xfId="0" applyNumberFormat="1" applyFont="1" applyBorder="1" applyAlignment="1">
      <alignment horizontal="center" vertical="center"/>
    </xf>
    <xf numFmtId="3" fontId="42" fillId="0" borderId="20" xfId="0" applyNumberFormat="1" applyFont="1" applyBorder="1" applyAlignment="1">
      <alignment horizontal="center" vertical="center"/>
    </xf>
    <xf numFmtId="3" fontId="42" fillId="0" borderId="14" xfId="0" applyNumberFormat="1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202" fontId="42" fillId="0" borderId="12" xfId="0" applyNumberFormat="1" applyFont="1" applyBorder="1" applyAlignment="1">
      <alignment horizontal="center" vertical="center"/>
    </xf>
    <xf numFmtId="202" fontId="42" fillId="0" borderId="19" xfId="0" applyNumberFormat="1" applyFont="1" applyBorder="1" applyAlignment="1">
      <alignment horizontal="center" vertical="center"/>
    </xf>
    <xf numFmtId="202" fontId="42" fillId="0" borderId="13" xfId="0" applyNumberFormat="1" applyFont="1" applyBorder="1" applyAlignment="1">
      <alignment horizontal="center" vertical="center"/>
    </xf>
    <xf numFmtId="202" fontId="42" fillId="0" borderId="20" xfId="0" applyNumberFormat="1" applyFont="1" applyBorder="1" applyAlignment="1">
      <alignment horizontal="center" vertical="center"/>
    </xf>
    <xf numFmtId="202" fontId="42" fillId="0" borderId="14" xfId="0" applyNumberFormat="1" applyFont="1" applyBorder="1" applyAlignment="1">
      <alignment horizontal="center" vertical="center"/>
    </xf>
    <xf numFmtId="202" fontId="42" fillId="0" borderId="21" xfId="0" applyNumberFormat="1" applyFont="1" applyBorder="1" applyAlignment="1">
      <alignment horizontal="center" vertical="center"/>
    </xf>
    <xf numFmtId="9" fontId="42" fillId="0" borderId="12" xfId="0" applyNumberFormat="1" applyFont="1" applyBorder="1" applyAlignment="1">
      <alignment horizontal="center" vertical="center"/>
    </xf>
    <xf numFmtId="9" fontId="42" fillId="0" borderId="19" xfId="0" applyNumberFormat="1" applyFont="1" applyBorder="1" applyAlignment="1">
      <alignment horizontal="center" vertical="center"/>
    </xf>
    <xf numFmtId="9" fontId="42" fillId="0" borderId="13" xfId="0" applyNumberFormat="1" applyFont="1" applyBorder="1" applyAlignment="1">
      <alignment horizontal="center" vertical="center"/>
    </xf>
    <xf numFmtId="9" fontId="42" fillId="0" borderId="20" xfId="0" applyNumberFormat="1" applyFont="1" applyBorder="1" applyAlignment="1">
      <alignment horizontal="center" vertical="center"/>
    </xf>
    <xf numFmtId="9" fontId="42" fillId="0" borderId="14" xfId="0" applyNumberFormat="1" applyFont="1" applyBorder="1" applyAlignment="1">
      <alignment horizontal="center" vertical="center"/>
    </xf>
    <xf numFmtId="9" fontId="42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9" fontId="42" fillId="0" borderId="25" xfId="0" applyNumberFormat="1" applyFont="1" applyBorder="1" applyAlignment="1">
      <alignment horizontal="center" vertical="center"/>
    </xf>
    <xf numFmtId="9" fontId="42" fillId="0" borderId="26" xfId="0" applyNumberFormat="1" applyFont="1" applyBorder="1" applyAlignment="1">
      <alignment horizontal="center" vertical="center"/>
    </xf>
    <xf numFmtId="9" fontId="42" fillId="0" borderId="27" xfId="0" applyNumberFormat="1" applyFont="1" applyBorder="1" applyAlignment="1">
      <alignment horizontal="center" vertical="center"/>
    </xf>
    <xf numFmtId="9" fontId="43" fillId="0" borderId="22" xfId="0" applyNumberFormat="1" applyFont="1" applyBorder="1" applyAlignment="1">
      <alignment horizontal="center" vertical="center" wrapText="1"/>
    </xf>
    <xf numFmtId="9" fontId="43" fillId="0" borderId="23" xfId="0" applyNumberFormat="1" applyFont="1" applyBorder="1" applyAlignment="1">
      <alignment horizontal="center" vertical="center" wrapText="1"/>
    </xf>
    <xf numFmtId="9" fontId="43" fillId="0" borderId="28" xfId="0" applyNumberFormat="1" applyFont="1" applyBorder="1" applyAlignment="1">
      <alignment horizontal="center" vertical="center" wrapText="1"/>
    </xf>
    <xf numFmtId="9" fontId="44" fillId="33" borderId="29" xfId="0" applyNumberFormat="1" applyFont="1" applyFill="1" applyBorder="1" applyAlignment="1">
      <alignment horizontal="center" vertical="center"/>
    </xf>
    <xf numFmtId="9" fontId="44" fillId="33" borderId="30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202" fontId="4" fillId="0" borderId="32" xfId="0" applyNumberFormat="1" applyFont="1" applyBorder="1" applyAlignment="1" applyProtection="1">
      <alignment horizontal="center" vertical="center" wrapText="1"/>
      <protection/>
    </xf>
    <xf numFmtId="9" fontId="42" fillId="0" borderId="33" xfId="0" applyNumberFormat="1" applyFont="1" applyBorder="1" applyAlignment="1">
      <alignment horizontal="center" vertical="center"/>
    </xf>
    <xf numFmtId="9" fontId="42" fillId="0" borderId="34" xfId="0" applyNumberFormat="1" applyFont="1" applyBorder="1" applyAlignment="1">
      <alignment horizontal="center" vertical="center"/>
    </xf>
    <xf numFmtId="9" fontId="42" fillId="0" borderId="35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horizontal="justify" vertical="center" wrapText="1"/>
    </xf>
    <xf numFmtId="0" fontId="7" fillId="0" borderId="37" xfId="0" applyFont="1" applyBorder="1" applyAlignment="1">
      <alignment horizontal="justify" vertical="center" wrapText="1"/>
    </xf>
    <xf numFmtId="0" fontId="7" fillId="0" borderId="38" xfId="0" applyFont="1" applyBorder="1" applyAlignment="1">
      <alignment horizontal="justify" vertical="center" wrapText="1"/>
    </xf>
    <xf numFmtId="3" fontId="44" fillId="33" borderId="39" xfId="0" applyNumberFormat="1" applyFont="1" applyFill="1" applyBorder="1" applyAlignment="1">
      <alignment horizontal="center" vertical="center"/>
    </xf>
    <xf numFmtId="3" fontId="44" fillId="33" borderId="40" xfId="0" applyNumberFormat="1" applyFont="1" applyFill="1" applyBorder="1" applyAlignment="1">
      <alignment horizontal="center" vertical="center"/>
    </xf>
    <xf numFmtId="3" fontId="42" fillId="0" borderId="25" xfId="0" applyNumberFormat="1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3" fontId="42" fillId="0" borderId="27" xfId="0" applyNumberFormat="1" applyFont="1" applyBorder="1" applyAlignment="1">
      <alignment horizontal="center" vertical="center"/>
    </xf>
    <xf numFmtId="9" fontId="44" fillId="33" borderId="4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4" fillId="0" borderId="44" xfId="0" applyFont="1" applyBorder="1" applyAlignment="1" applyProtection="1">
      <alignment horizontal="center" vertical="center" wrapText="1"/>
      <protection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42" fillId="0" borderId="51" xfId="0" applyFont="1" applyBorder="1" applyAlignment="1">
      <alignment horizontal="center" vertical="center" wrapText="1"/>
    </xf>
    <xf numFmtId="0" fontId="42" fillId="0" borderId="52" xfId="0" applyFont="1" applyBorder="1" applyAlignment="1">
      <alignment horizontal="center" vertical="center" wrapText="1"/>
    </xf>
    <xf numFmtId="0" fontId="42" fillId="0" borderId="53" xfId="0" applyFont="1" applyBorder="1" applyAlignment="1">
      <alignment horizontal="center" vertical="center" wrapText="1"/>
    </xf>
    <xf numFmtId="0" fontId="42" fillId="0" borderId="45" xfId="0" applyFont="1" applyBorder="1" applyAlignment="1">
      <alignment horizontal="center" vertical="center" wrapText="1"/>
    </xf>
    <xf numFmtId="0" fontId="42" fillId="0" borderId="46" xfId="0" applyFont="1" applyBorder="1" applyAlignment="1">
      <alignment horizontal="center" vertical="center" wrapText="1"/>
    </xf>
    <xf numFmtId="0" fontId="42" fillId="0" borderId="54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1095375</xdr:colOff>
      <xdr:row>1</xdr:row>
      <xdr:rowOff>152400</xdr:rowOff>
    </xdr:from>
    <xdr:to>
      <xdr:col>18</xdr:col>
      <xdr:colOff>361950</xdr:colOff>
      <xdr:row>4</xdr:row>
      <xdr:rowOff>114300</xdr:rowOff>
    </xdr:to>
    <xdr:pic>
      <xdr:nvPicPr>
        <xdr:cNvPr id="1" name="8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06950" y="333375"/>
          <a:ext cx="29908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361950</xdr:colOff>
      <xdr:row>0</xdr:row>
      <xdr:rowOff>152400</xdr:rowOff>
    </xdr:from>
    <xdr:to>
      <xdr:col>7</xdr:col>
      <xdr:colOff>609600</xdr:colOff>
      <xdr:row>5</xdr:row>
      <xdr:rowOff>85725</xdr:rowOff>
    </xdr:to>
    <xdr:pic>
      <xdr:nvPicPr>
        <xdr:cNvPr id="2" name="Imagen 2" descr="escu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0300" y="152400"/>
          <a:ext cx="11430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dresfarizac\Documents\Alcald&#237;a\Plan%20Indicativo\2012%20-%202015\Plan%20Indicativo%202012%20-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MENSIÓN 1"/>
      <sheetName val="DIMENSIÓN 2"/>
      <sheetName val="DIMENSIÓN 3"/>
      <sheetName val="DIMENSIÓN 4"/>
      <sheetName val="RESUMEN"/>
    </sheetNames>
    <sheetDataSet>
      <sheetData sheetId="3">
        <row r="44">
          <cell r="Y44">
            <v>130</v>
          </cell>
        </row>
        <row r="45">
          <cell r="Y45">
            <v>734</v>
          </cell>
        </row>
        <row r="46">
          <cell r="Y46">
            <v>146</v>
          </cell>
        </row>
        <row r="47">
          <cell r="Y4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7"/>
  <sheetViews>
    <sheetView tabSelected="1" zoomScalePageLayoutView="0" workbookViewId="0" topLeftCell="A1">
      <selection activeCell="A1" sqref="A1"/>
    </sheetView>
  </sheetViews>
  <sheetFormatPr defaultColWidth="11.00390625" defaultRowHeight="14.25"/>
  <cols>
    <col min="1" max="1" width="2.375" style="0" customWidth="1"/>
    <col min="2" max="2" width="14.375" style="0" customWidth="1"/>
    <col min="3" max="4" width="15.375" style="0" customWidth="1"/>
    <col min="5" max="5" width="18.25390625" style="0" customWidth="1"/>
    <col min="7" max="7" width="11.75390625" style="0" customWidth="1"/>
    <col min="8" max="8" width="36.25390625" style="0" customWidth="1"/>
    <col min="9" max="10" width="9.625" style="0" customWidth="1"/>
    <col min="11" max="11" width="9.625" style="0" hidden="1" customWidth="1"/>
    <col min="13" max="13" width="13.125" style="0" customWidth="1"/>
    <col min="14" max="16" width="23.625" style="0" customWidth="1"/>
    <col min="17" max="18" width="12.625" style="0" customWidth="1"/>
    <col min="19" max="19" width="42.625" style="0" customWidth="1"/>
    <col min="21" max="21" width="11.625" style="0" customWidth="1"/>
  </cols>
  <sheetData>
    <row r="2" spans="2:21" ht="18.75" customHeight="1">
      <c r="B2" s="61" t="s">
        <v>25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2:21" ht="18.75" customHeight="1">
      <c r="B3" s="61" t="s">
        <v>26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</row>
    <row r="4" spans="2:21" ht="18.75" customHeight="1">
      <c r="B4" s="61" t="s">
        <v>38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</row>
    <row r="6" ht="15" thickBot="1"/>
    <row r="7" spans="2:21" ht="15.75" thickBot="1">
      <c r="B7" s="3" t="s">
        <v>2</v>
      </c>
      <c r="C7" s="4" t="s">
        <v>16</v>
      </c>
      <c r="D7" s="5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2"/>
      <c r="T7" s="2"/>
      <c r="U7" s="2"/>
    </row>
    <row r="8" spans="2:21" ht="15.75" thickBot="1">
      <c r="B8" s="47">
        <v>2015</v>
      </c>
      <c r="C8" s="48">
        <v>42369</v>
      </c>
      <c r="D8" s="6"/>
      <c r="E8" s="62" t="s">
        <v>3</v>
      </c>
      <c r="F8" s="63"/>
      <c r="G8" s="63"/>
      <c r="H8" s="63"/>
      <c r="I8" s="63"/>
      <c r="J8" s="64"/>
      <c r="K8" s="5"/>
      <c r="L8" s="1"/>
      <c r="M8" s="1"/>
      <c r="N8" s="1"/>
      <c r="O8" s="1"/>
      <c r="P8" s="1"/>
      <c r="Q8" s="1"/>
      <c r="R8" s="1"/>
      <c r="S8" s="2"/>
      <c r="T8" s="2"/>
      <c r="U8" s="2"/>
    </row>
    <row r="9" spans="2:21" ht="15" customHeight="1">
      <c r="B9" s="65" t="s">
        <v>23</v>
      </c>
      <c r="C9" s="68" t="s">
        <v>24</v>
      </c>
      <c r="D9" s="65" t="s">
        <v>0</v>
      </c>
      <c r="E9" s="70" t="s">
        <v>22</v>
      </c>
      <c r="F9" s="73" t="s">
        <v>4</v>
      </c>
      <c r="G9" s="73"/>
      <c r="H9" s="73" t="s">
        <v>5</v>
      </c>
      <c r="I9" s="73"/>
      <c r="J9" s="75"/>
      <c r="K9" s="35"/>
      <c r="L9" s="70" t="s">
        <v>6</v>
      </c>
      <c r="M9" s="75"/>
      <c r="N9" s="79" t="s">
        <v>15</v>
      </c>
      <c r="O9" s="80"/>
      <c r="P9" s="81"/>
      <c r="Q9" s="81"/>
      <c r="R9" s="82"/>
      <c r="S9" s="70" t="s">
        <v>7</v>
      </c>
      <c r="T9" s="73"/>
      <c r="U9" s="75"/>
    </row>
    <row r="10" spans="2:21" ht="15" customHeight="1">
      <c r="B10" s="66"/>
      <c r="C10" s="69"/>
      <c r="D10" s="66"/>
      <c r="E10" s="71"/>
      <c r="F10" s="74"/>
      <c r="G10" s="74"/>
      <c r="H10" s="74"/>
      <c r="I10" s="74"/>
      <c r="J10" s="76"/>
      <c r="K10" s="36"/>
      <c r="L10" s="71"/>
      <c r="M10" s="76"/>
      <c r="N10" s="83"/>
      <c r="O10" s="84"/>
      <c r="P10" s="85"/>
      <c r="Q10" s="85"/>
      <c r="R10" s="86"/>
      <c r="S10" s="71"/>
      <c r="T10" s="74"/>
      <c r="U10" s="76"/>
    </row>
    <row r="11" spans="2:21" ht="15" customHeight="1">
      <c r="B11" s="66"/>
      <c r="C11" s="69"/>
      <c r="D11" s="66"/>
      <c r="E11" s="71"/>
      <c r="F11" s="74"/>
      <c r="G11" s="74"/>
      <c r="H11" s="74" t="s">
        <v>8</v>
      </c>
      <c r="I11" s="88" t="s">
        <v>1</v>
      </c>
      <c r="J11" s="77" t="s">
        <v>9</v>
      </c>
      <c r="K11" s="37"/>
      <c r="L11" s="90" t="s">
        <v>10</v>
      </c>
      <c r="M11" s="92" t="s">
        <v>11</v>
      </c>
      <c r="N11" s="83"/>
      <c r="O11" s="84"/>
      <c r="P11" s="85"/>
      <c r="Q11" s="85"/>
      <c r="R11" s="86"/>
      <c r="S11" s="71"/>
      <c r="T11" s="74"/>
      <c r="U11" s="76"/>
    </row>
    <row r="12" spans="2:21" ht="37.5" customHeight="1" thickBot="1">
      <c r="B12" s="67"/>
      <c r="C12" s="69"/>
      <c r="D12" s="67"/>
      <c r="E12" s="72"/>
      <c r="F12" s="10" t="s">
        <v>12</v>
      </c>
      <c r="G12" s="10" t="s">
        <v>13</v>
      </c>
      <c r="H12" s="87"/>
      <c r="I12" s="89"/>
      <c r="J12" s="78"/>
      <c r="K12" s="38"/>
      <c r="L12" s="91"/>
      <c r="M12" s="93"/>
      <c r="N12" s="11" t="s">
        <v>19</v>
      </c>
      <c r="O12" s="12" t="s">
        <v>20</v>
      </c>
      <c r="P12" s="13" t="s">
        <v>21</v>
      </c>
      <c r="Q12" s="13" t="s">
        <v>17</v>
      </c>
      <c r="R12" s="14" t="s">
        <v>18</v>
      </c>
      <c r="S12" s="15" t="s">
        <v>14</v>
      </c>
      <c r="T12" s="10" t="s">
        <v>12</v>
      </c>
      <c r="U12" s="16" t="s">
        <v>13</v>
      </c>
    </row>
    <row r="13" spans="2:21" ht="45" customHeight="1">
      <c r="B13" s="103" t="s">
        <v>33</v>
      </c>
      <c r="C13" s="100" t="s">
        <v>33</v>
      </c>
      <c r="D13" s="97" t="s">
        <v>32</v>
      </c>
      <c r="E13" s="94" t="s">
        <v>31</v>
      </c>
      <c r="F13" s="23">
        <v>42005</v>
      </c>
      <c r="G13" s="23">
        <v>42369</v>
      </c>
      <c r="H13" s="7" t="s">
        <v>27</v>
      </c>
      <c r="I13" s="17">
        <f>+'[1]DIMENSIÓN 4'!Y44</f>
        <v>130</v>
      </c>
      <c r="J13" s="18">
        <v>83</v>
      </c>
      <c r="K13" s="42">
        <f>+J13/I13</f>
        <v>0.6384615384615384</v>
      </c>
      <c r="L13" s="39">
        <f>DAYS360(F13,$C$8)/DAYS360(F13,G13)</f>
        <v>1</v>
      </c>
      <c r="M13" s="49">
        <f>IF(I13=0," -",IF(K13&gt;100%,100%,K13))</f>
        <v>0.6384615384615384</v>
      </c>
      <c r="N13" s="57">
        <v>189000</v>
      </c>
      <c r="O13" s="17">
        <v>109800</v>
      </c>
      <c r="P13" s="17">
        <v>0</v>
      </c>
      <c r="Q13" s="29">
        <f>IF(N13=0," -",O13/N13)</f>
        <v>0.580952380952381</v>
      </c>
      <c r="R13" s="30" t="str">
        <f>IF(P13=0," -",IF(O13=0,100%,P13/O13))</f>
        <v> -</v>
      </c>
      <c r="S13" s="52" t="s">
        <v>34</v>
      </c>
      <c r="T13" s="23">
        <v>42005</v>
      </c>
      <c r="U13" s="24">
        <v>42369</v>
      </c>
    </row>
    <row r="14" spans="2:21" ht="67.5" customHeight="1">
      <c r="B14" s="104"/>
      <c r="C14" s="101"/>
      <c r="D14" s="98"/>
      <c r="E14" s="95"/>
      <c r="F14" s="25">
        <v>42005</v>
      </c>
      <c r="G14" s="25">
        <v>42369</v>
      </c>
      <c r="H14" s="8" t="s">
        <v>28</v>
      </c>
      <c r="I14" s="19">
        <f>+'[1]DIMENSIÓN 4'!Y45</f>
        <v>734</v>
      </c>
      <c r="J14" s="20">
        <v>704</v>
      </c>
      <c r="K14" s="43">
        <f>+J14/I14</f>
        <v>0.9591280653950953</v>
      </c>
      <c r="L14" s="40">
        <f>DAYS360(F14,$C$8)/DAYS360(F14,G14)</f>
        <v>1</v>
      </c>
      <c r="M14" s="50">
        <f>IF(I14=0," -",IF(K14&gt;100%,100%,K14))</f>
        <v>0.9591280653950953</v>
      </c>
      <c r="N14" s="58">
        <v>0</v>
      </c>
      <c r="O14" s="19">
        <v>0</v>
      </c>
      <c r="P14" s="19">
        <v>0</v>
      </c>
      <c r="Q14" s="31" t="str">
        <f>IF(N14=0," -",O14/N14)</f>
        <v> -</v>
      </c>
      <c r="R14" s="32" t="str">
        <f>IF(P14=0," -",IF(O14=0,100%,P14/O14))</f>
        <v> -</v>
      </c>
      <c r="S14" s="53" t="s">
        <v>35</v>
      </c>
      <c r="T14" s="25">
        <v>42005</v>
      </c>
      <c r="U14" s="26">
        <v>42369</v>
      </c>
    </row>
    <row r="15" spans="2:21" ht="67.5" customHeight="1">
      <c r="B15" s="104"/>
      <c r="C15" s="101"/>
      <c r="D15" s="98"/>
      <c r="E15" s="95"/>
      <c r="F15" s="25">
        <v>42005</v>
      </c>
      <c r="G15" s="25">
        <v>42369</v>
      </c>
      <c r="H15" s="8" t="s">
        <v>29</v>
      </c>
      <c r="I15" s="19">
        <f>+'[1]DIMENSIÓN 4'!Y46</f>
        <v>146</v>
      </c>
      <c r="J15" s="20">
        <v>128</v>
      </c>
      <c r="K15" s="43">
        <f>+J15/I15</f>
        <v>0.8767123287671232</v>
      </c>
      <c r="L15" s="40">
        <f>DAYS360(F15,$C$8)/DAYS360(F15,G15)</f>
        <v>1</v>
      </c>
      <c r="M15" s="50">
        <f>IF(I15=0," -",IF(K15&gt;100%,100%,K15))</f>
        <v>0.8767123287671232</v>
      </c>
      <c r="N15" s="58">
        <v>0</v>
      </c>
      <c r="O15" s="19">
        <v>0</v>
      </c>
      <c r="P15" s="19">
        <v>0</v>
      </c>
      <c r="Q15" s="31" t="str">
        <f>IF(N15=0," -",O15/N15)</f>
        <v> -</v>
      </c>
      <c r="R15" s="32" t="str">
        <f>IF(P15=0," -",IF(O15=0,100%,P15/O15))</f>
        <v> -</v>
      </c>
      <c r="S15" s="53" t="s">
        <v>36</v>
      </c>
      <c r="T15" s="25">
        <v>42005</v>
      </c>
      <c r="U15" s="26">
        <v>42369</v>
      </c>
    </row>
    <row r="16" spans="2:21" ht="83.25" customHeight="1" thickBot="1">
      <c r="B16" s="105"/>
      <c r="C16" s="102"/>
      <c r="D16" s="99"/>
      <c r="E16" s="96"/>
      <c r="F16" s="27">
        <v>42005</v>
      </c>
      <c r="G16" s="27">
        <v>42369</v>
      </c>
      <c r="H16" s="9" t="s">
        <v>30</v>
      </c>
      <c r="I16" s="21">
        <f>+'[1]DIMENSIÓN 4'!Y47</f>
        <v>0</v>
      </c>
      <c r="J16" s="22">
        <v>0</v>
      </c>
      <c r="K16" s="44" t="e">
        <f>+J16/I16</f>
        <v>#DIV/0!</v>
      </c>
      <c r="L16" s="41">
        <f>DAYS360(F16,$C$8)/DAYS360(F16,G16)</f>
        <v>1</v>
      </c>
      <c r="M16" s="51" t="str">
        <f>IF(I16=0," -",IF(K16&gt;100%,100%,K16))</f>
        <v> -</v>
      </c>
      <c r="N16" s="59">
        <v>0</v>
      </c>
      <c r="O16" s="21">
        <v>0</v>
      </c>
      <c r="P16" s="21">
        <v>0</v>
      </c>
      <c r="Q16" s="33" t="str">
        <f>IF(N16=0," -",O16/N16)</f>
        <v> -</v>
      </c>
      <c r="R16" s="34" t="str">
        <f>IF(P16=0," -",IF(O16=0,100%,P16/O16))</f>
        <v> -</v>
      </c>
      <c r="S16" s="54" t="s">
        <v>37</v>
      </c>
      <c r="T16" s="27">
        <v>42005</v>
      </c>
      <c r="U16" s="28">
        <v>42369</v>
      </c>
    </row>
    <row r="17" spans="12:18" ht="16.5" thickBot="1">
      <c r="L17" s="45">
        <f>+AVERAGE(L13:L16)</f>
        <v>1</v>
      </c>
      <c r="M17" s="46">
        <f>+AVERAGE(M13:M16)</f>
        <v>0.8247673108745857</v>
      </c>
      <c r="N17" s="55">
        <f>+SUM(N13:N16)</f>
        <v>189000</v>
      </c>
      <c r="O17" s="56">
        <f>+SUM(O13:O16)</f>
        <v>109800</v>
      </c>
      <c r="P17" s="56">
        <f>+SUM(P13:P16)</f>
        <v>0</v>
      </c>
      <c r="Q17" s="60">
        <f>IF(N17=0," -",O17/N17)</f>
        <v>0.580952380952381</v>
      </c>
      <c r="R17" s="46" t="str">
        <f>IF(P17=0," -",IF(O17=0,100%,P17/O17))</f>
        <v> -</v>
      </c>
    </row>
  </sheetData>
  <sheetProtection/>
  <mergeCells count="22">
    <mergeCell ref="B13:B16"/>
    <mergeCell ref="C13:C16"/>
    <mergeCell ref="D13:D16"/>
    <mergeCell ref="E13:E16"/>
    <mergeCell ref="L9:M10"/>
    <mergeCell ref="N9:R11"/>
    <mergeCell ref="S9:U11"/>
    <mergeCell ref="H11:H12"/>
    <mergeCell ref="I11:I12"/>
    <mergeCell ref="J11:J12"/>
    <mergeCell ref="L11:L12"/>
    <mergeCell ref="M11:M12"/>
    <mergeCell ref="B2:U2"/>
    <mergeCell ref="B3:U3"/>
    <mergeCell ref="B4:U4"/>
    <mergeCell ref="E8:J8"/>
    <mergeCell ref="B9:B12"/>
    <mergeCell ref="C9:C12"/>
    <mergeCell ref="D9:D12"/>
    <mergeCell ref="E9:E12"/>
    <mergeCell ref="F9:G11"/>
    <mergeCell ref="H9:J10"/>
  </mergeCells>
  <printOptions horizontalCentered="1"/>
  <pageMargins left="0.984251968503937" right="0.3937007874015748" top="0.3937007874015748" bottom="0.3937007874015748" header="0.31496062992125984" footer="0.31496062992125984"/>
  <pageSetup horizontalDpi="600" verticalDpi="600" orientation="landscape" pageOrder="overThenDown" paperSize="5" scale="75"/>
  <headerFooter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MONICA</cp:lastModifiedBy>
  <cp:lastPrinted>2010-09-21T16:46:22Z</cp:lastPrinted>
  <dcterms:created xsi:type="dcterms:W3CDTF">2008-07-08T21:30:46Z</dcterms:created>
  <dcterms:modified xsi:type="dcterms:W3CDTF">2022-10-04T22:34:54Z</dcterms:modified>
  <cp:category/>
  <cp:version/>
  <cp:contentType/>
  <cp:contentStatus/>
</cp:coreProperties>
</file>