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<sst xmlns="http://schemas.openxmlformats.org/spreadsheetml/2006/main" count="47" uniqueCount="45">
  <si>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</si>
  <si>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</si>
  <si>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</si>
  <si>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</si>
  <si>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</si>
  <si>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</si>
  <si>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</si>
  <si>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</si>
  <si>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</si>
  <si>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</si>
  <si>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</si>
  <si>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</si>
  <si>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</si>
  <si>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</si>
  <si>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</si>
  <si>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</si>
  <si>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</si>
  <si>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</si>
  <si>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</si>
  <si>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</si>
  <si>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</si>
  <si>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</si>
  <si>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</si>
  <si>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</si>
  <si>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</si>
  <si>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</si>
  <si>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</si>
  <si>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Planes institucionales de capacitación y formación y de bienestar y estímulos mantenidos.</t>
  </si>
  <si>
    <t>Número de planes de mantenimiento preventivo y/o correctivo formulados e implementados para los edificios CAM FASE I y II.</t>
  </si>
  <si>
    <t>Número de sistemas de gestión y control certificados mantenidos.</t>
  </si>
  <si>
    <t>Número de auditorías de seguimiento por el ente certificador realizadas.</t>
  </si>
  <si>
    <t>Número de auditorías de recertificación por el ente certificador realizadas.</t>
  </si>
  <si>
    <t>Número de planes de gestión documental formulados e implementados.</t>
  </si>
  <si>
    <t>BIENESTAR PARA TODAS Y TODOS</t>
  </si>
  <si>
    <t>INSTALACIONES INTEGRALES</t>
  </si>
  <si>
    <t>FORTALECIMIENTO INSTITUCIONAL Y LOGÍSTICO</t>
  </si>
  <si>
    <t>ADMINISTRACIÓN EFICIENTE Y BIENESTAR PARA TODAS Y TODOS</t>
  </si>
  <si>
    <t>ADMINISTRACIÓN EFICIENTE ES UN BUEN GOBIERNO</t>
  </si>
  <si>
    <t>SOSTENIBILIDAD FISCAL Y GOBERNANZA</t>
  </si>
  <si>
    <t>Hacer adecuaciones y mejoramientos permanentes a las diferentes instalaciones.</t>
  </si>
  <si>
    <t>Coordinar programas de bienestar social en temas de vivienda, salud, educación, deportivos y culturales que mejoren la calidad de vida de los servidores públicos.</t>
  </si>
  <si>
    <t>Suministrar unidades de conservación documental así como medios y material de preservación archivística.</t>
  </si>
  <si>
    <t>Fortalecer las auditorías internas a los procesos existentes, en búsqueda de solucionar las no conformidades menores o mayores existentes.</t>
  </si>
  <si>
    <t>Fortalecer el equipo de trabajo en los dos sistemas de gestión.</t>
  </si>
  <si>
    <t>PLAN DE ACCIÓN - SECRETARÍA ADMINISTRATIVA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</si>
</sst>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/mm/yyyy;@"/>
    <numFmt numFmtId="203" formatCode="dd/mm/yyyy;@"/>
    <numFmt numFmtId="204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/>
    </xf>
    <xf numFmtId="9" fontId="42" fillId="0" borderId="11" xfId="0" applyNumberFormat="1" applyFont="1" applyBorder="1" applyAlignment="1">
      <alignment horizontal="center" vertical="center"/>
    </xf>
    <xf numFmtId="9" fontId="42" fillId="0" borderId="22" xfId="0" applyNumberFormat="1" applyFont="1" applyBorder="1" applyAlignment="1">
      <alignment horizontal="center" vertical="center"/>
    </xf>
    <xf numFmtId="0" fontId="42" fillId="0" borderId="23" xfId="0" applyFont="1" applyBorder="1" applyAlignment="1">
      <alignment horizontal="justify" vertical="center" wrapText="1"/>
    </xf>
    <xf numFmtId="9" fontId="42" fillId="0" borderId="24" xfId="0" applyNumberFormat="1" applyFont="1" applyBorder="1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/>
    </xf>
    <xf numFmtId="9" fontId="42" fillId="0" borderId="25" xfId="0" applyNumberFormat="1" applyFont="1" applyBorder="1" applyAlignment="1">
      <alignment horizontal="center" vertical="center"/>
    </xf>
    <xf numFmtId="9" fontId="42" fillId="0" borderId="13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justify" vertical="center" wrapText="1"/>
    </xf>
    <xf numFmtId="203" fontId="42" fillId="0" borderId="11" xfId="0" applyNumberFormat="1" applyFont="1" applyBorder="1" applyAlignment="1">
      <alignment horizontal="center" vertical="center"/>
    </xf>
    <xf numFmtId="203" fontId="42" fillId="0" borderId="18" xfId="0" applyNumberFormat="1" applyFont="1" applyBorder="1" applyAlignment="1">
      <alignment horizontal="center" vertical="center"/>
    </xf>
    <xf numFmtId="203" fontId="42" fillId="0" borderId="22" xfId="0" applyNumberFormat="1" applyFont="1" applyBorder="1" applyAlignment="1">
      <alignment horizontal="center" vertical="center"/>
    </xf>
    <xf numFmtId="203" fontId="42" fillId="0" borderId="27" xfId="0" applyNumberFormat="1" applyFont="1" applyBorder="1" applyAlignment="1">
      <alignment horizontal="center" vertical="center"/>
    </xf>
    <xf numFmtId="203" fontId="42" fillId="0" borderId="28" xfId="0" applyNumberFormat="1" applyFont="1" applyBorder="1" applyAlignment="1">
      <alignment horizontal="center" vertical="center"/>
    </xf>
    <xf numFmtId="203" fontId="42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33" xfId="0" applyNumberFormat="1" applyFont="1" applyBorder="1" applyAlignment="1">
      <alignment horizontal="center" vertical="center"/>
    </xf>
    <xf numFmtId="9" fontId="42" fillId="0" borderId="29" xfId="0" applyNumberFormat="1" applyFont="1" applyBorder="1" applyAlignment="1">
      <alignment horizontal="center" vertical="center"/>
    </xf>
    <xf numFmtId="9" fontId="42" fillId="0" borderId="28" xfId="0" applyNumberFormat="1" applyFont="1" applyBorder="1" applyAlignment="1">
      <alignment horizontal="center" vertical="center"/>
    </xf>
    <xf numFmtId="9" fontId="42" fillId="0" borderId="34" xfId="0" applyNumberFormat="1" applyFont="1" applyBorder="1" applyAlignment="1">
      <alignment horizontal="center" vertical="center"/>
    </xf>
    <xf numFmtId="9" fontId="42" fillId="0" borderId="35" xfId="0" applyNumberFormat="1" applyFont="1" applyBorder="1" applyAlignment="1">
      <alignment horizontal="center" vertical="center"/>
    </xf>
    <xf numFmtId="9" fontId="42" fillId="0" borderId="36" xfId="0" applyNumberFormat="1" applyFont="1" applyBorder="1" applyAlignment="1">
      <alignment horizontal="center" vertical="center"/>
    </xf>
    <xf numFmtId="9" fontId="43" fillId="0" borderId="21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3" fillId="0" borderId="38" xfId="0" applyNumberFormat="1" applyFont="1" applyBorder="1" applyAlignment="1">
      <alignment horizontal="center" vertical="center" wrapText="1"/>
    </xf>
    <xf numFmtId="9" fontId="43" fillId="0" borderId="39" xfId="0" applyNumberFormat="1" applyFont="1" applyBorder="1" applyAlignment="1">
      <alignment horizontal="center" vertical="center" wrapText="1"/>
    </xf>
    <xf numFmtId="9" fontId="43" fillId="0" borderId="40" xfId="0" applyNumberFormat="1" applyFont="1" applyBorder="1" applyAlignment="1">
      <alignment horizontal="center" vertical="center" wrapText="1"/>
    </xf>
    <xf numFmtId="9" fontId="44" fillId="33" borderId="41" xfId="0" applyNumberFormat="1" applyFont="1" applyFill="1" applyBorder="1" applyAlignment="1">
      <alignment horizontal="center" vertical="center"/>
    </xf>
    <xf numFmtId="9" fontId="44" fillId="33" borderId="42" xfId="0" applyNumberFormat="1" applyFont="1" applyFill="1" applyBorder="1" applyAlignment="1">
      <alignment horizontal="center" vertical="center"/>
    </xf>
    <xf numFmtId="9" fontId="42" fillId="0" borderId="43" xfId="0" applyNumberFormat="1" applyFont="1" applyBorder="1" applyAlignment="1">
      <alignment horizontal="center" vertical="center"/>
    </xf>
    <xf numFmtId="9" fontId="42" fillId="0" borderId="44" xfId="0" applyNumberFormat="1" applyFont="1" applyBorder="1" applyAlignment="1">
      <alignment horizontal="center" vertical="center"/>
    </xf>
    <xf numFmtId="203" fontId="42" fillId="0" borderId="12" xfId="0" applyNumberFormat="1" applyFont="1" applyBorder="1" applyAlignment="1">
      <alignment horizontal="center" vertical="center"/>
    </xf>
    <xf numFmtId="203" fontId="42" fillId="0" borderId="13" xfId="0" applyNumberFormat="1" applyFont="1" applyBorder="1" applyAlignment="1">
      <alignment horizontal="center" vertical="center"/>
    </xf>
    <xf numFmtId="203" fontId="42" fillId="0" borderId="33" xfId="0" applyNumberFormat="1" applyFont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203" fontId="41" fillId="0" borderId="45" xfId="0" applyNumberFormat="1" applyFont="1" applyBorder="1" applyAlignment="1">
      <alignment horizontal="center" vertical="center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9" fontId="42" fillId="0" borderId="47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horizontal="justify" vertical="center" wrapText="1"/>
    </xf>
    <xf numFmtId="0" fontId="42" fillId="0" borderId="49" xfId="0" applyFont="1" applyBorder="1" applyAlignment="1">
      <alignment horizontal="justify" vertical="center" wrapText="1"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/>
    </xf>
    <xf numFmtId="3" fontId="44" fillId="33" borderId="50" xfId="0" applyNumberFormat="1" applyFont="1" applyFill="1" applyBorder="1" applyAlignment="1">
      <alignment horizontal="center" vertical="center"/>
    </xf>
    <xf numFmtId="3" fontId="44" fillId="33" borderId="51" xfId="0" applyNumberFormat="1" applyFont="1" applyFill="1" applyBorder="1" applyAlignment="1">
      <alignment horizontal="center" vertical="center"/>
    </xf>
    <xf numFmtId="3" fontId="42" fillId="0" borderId="43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3" fontId="42" fillId="0" borderId="36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/>
    </xf>
    <xf numFmtId="9" fontId="44" fillId="33" borderId="52" xfId="0" applyNumberFormat="1" applyFont="1" applyFill="1" applyBorder="1" applyAlignment="1">
      <alignment horizontal="center" vertical="center"/>
    </xf>
    <xf numFmtId="204" fontId="42" fillId="0" borderId="4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justify" vertical="center" wrapText="1"/>
    </xf>
    <xf numFmtId="0" fontId="42" fillId="0" borderId="48" xfId="0" applyFont="1" applyBorder="1" applyAlignment="1">
      <alignment horizontal="justify" vertical="center" wrapText="1"/>
    </xf>
    <xf numFmtId="203" fontId="42" fillId="0" borderId="12" xfId="0" applyNumberFormat="1" applyFont="1" applyBorder="1" applyAlignment="1">
      <alignment horizontal="center" vertical="center"/>
    </xf>
    <xf numFmtId="203" fontId="42" fillId="0" borderId="13" xfId="0" applyNumberFormat="1" applyFont="1" applyBorder="1" applyAlignment="1">
      <alignment horizontal="center" vertical="center"/>
    </xf>
    <xf numFmtId="203" fontId="42" fillId="0" borderId="44" xfId="0" applyNumberFormat="1" applyFont="1" applyBorder="1" applyAlignment="1">
      <alignment horizontal="center" vertical="center"/>
    </xf>
    <xf numFmtId="203" fontId="42" fillId="0" borderId="33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857250</xdr:colOff>
      <xdr:row>1</xdr:row>
      <xdr:rowOff>123825</xdr:rowOff>
    </xdr:from>
    <xdr:to>
      <xdr:col>17</xdr:col>
      <xdr:colOff>609600</xdr:colOff>
      <xdr:row>3</xdr:row>
      <xdr:rowOff>200025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304800"/>
          <a:ext cx="2514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0</xdr:row>
      <xdr:rowOff>114300</xdr:rowOff>
    </xdr:from>
    <xdr:to>
      <xdr:col>6</xdr:col>
      <xdr:colOff>314325</xdr:colOff>
      <xdr:row>5</xdr:row>
      <xdr:rowOff>0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143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i&#769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3">
        <row r="11">
          <cell r="Y11">
            <v>2</v>
          </cell>
        </row>
        <row r="12">
          <cell r="Y12">
            <v>1</v>
          </cell>
        </row>
        <row r="13">
          <cell r="Y13">
            <v>1</v>
          </cell>
        </row>
        <row r="14">
          <cell r="Y14">
            <v>1</v>
          </cell>
        </row>
        <row r="15">
          <cell r="Y15">
            <v>0</v>
          </cell>
        </row>
        <row r="16">
          <cell r="Y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9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79" t="s">
        <v>25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21" ht="18.75" customHeight="1">
      <c r="B3" s="79" t="s">
        <v>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2:21" ht="18.75" customHeight="1">
      <c r="B4" s="79" t="s">
        <v>44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6" ht="15" thickBot="1"/>
    <row r="7" spans="2:21" ht="15.75" thickBot="1">
      <c r="B7" s="18" t="s">
        <v>2</v>
      </c>
      <c r="C7" s="3" t="s">
        <v>16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55">
        <v>2015</v>
      </c>
      <c r="C8" s="56">
        <v>42369</v>
      </c>
      <c r="D8" s="5"/>
      <c r="E8" s="92" t="s">
        <v>3</v>
      </c>
      <c r="F8" s="93"/>
      <c r="G8" s="93"/>
      <c r="H8" s="93"/>
      <c r="I8" s="93"/>
      <c r="J8" s="94"/>
      <c r="K8" s="4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95" t="s">
        <v>23</v>
      </c>
      <c r="C9" s="98" t="s">
        <v>24</v>
      </c>
      <c r="D9" s="100" t="s">
        <v>0</v>
      </c>
      <c r="E9" s="100" t="s">
        <v>22</v>
      </c>
      <c r="F9" s="103" t="s">
        <v>4</v>
      </c>
      <c r="G9" s="103"/>
      <c r="H9" s="103" t="s">
        <v>5</v>
      </c>
      <c r="I9" s="103"/>
      <c r="J9" s="105"/>
      <c r="K9" s="33"/>
      <c r="L9" s="100" t="s">
        <v>6</v>
      </c>
      <c r="M9" s="105"/>
      <c r="N9" s="116" t="s">
        <v>15</v>
      </c>
      <c r="O9" s="117"/>
      <c r="P9" s="118"/>
      <c r="Q9" s="118"/>
      <c r="R9" s="119"/>
      <c r="S9" s="124" t="s">
        <v>7</v>
      </c>
      <c r="T9" s="103"/>
      <c r="U9" s="105"/>
    </row>
    <row r="10" spans="2:21" ht="15" customHeight="1">
      <c r="B10" s="96"/>
      <c r="C10" s="98"/>
      <c r="D10" s="101"/>
      <c r="E10" s="101"/>
      <c r="F10" s="104"/>
      <c r="G10" s="104"/>
      <c r="H10" s="104"/>
      <c r="I10" s="104"/>
      <c r="J10" s="106"/>
      <c r="K10" s="34"/>
      <c r="L10" s="101"/>
      <c r="M10" s="106"/>
      <c r="N10" s="120"/>
      <c r="O10" s="121"/>
      <c r="P10" s="122"/>
      <c r="Q10" s="122"/>
      <c r="R10" s="123"/>
      <c r="S10" s="125"/>
      <c r="T10" s="104"/>
      <c r="U10" s="106"/>
    </row>
    <row r="11" spans="2:21" ht="15" customHeight="1">
      <c r="B11" s="96"/>
      <c r="C11" s="98"/>
      <c r="D11" s="101"/>
      <c r="E11" s="101"/>
      <c r="F11" s="104"/>
      <c r="G11" s="104"/>
      <c r="H11" s="104" t="s">
        <v>8</v>
      </c>
      <c r="I11" s="127" t="s">
        <v>1</v>
      </c>
      <c r="J11" s="107" t="s">
        <v>9</v>
      </c>
      <c r="K11" s="35"/>
      <c r="L11" s="129" t="s">
        <v>10</v>
      </c>
      <c r="M11" s="131" t="s">
        <v>11</v>
      </c>
      <c r="N11" s="120"/>
      <c r="O11" s="121"/>
      <c r="P11" s="122"/>
      <c r="Q11" s="122"/>
      <c r="R11" s="123"/>
      <c r="S11" s="125"/>
      <c r="T11" s="104"/>
      <c r="U11" s="106"/>
    </row>
    <row r="12" spans="2:21" ht="37.5" customHeight="1" thickBot="1">
      <c r="B12" s="97"/>
      <c r="C12" s="99"/>
      <c r="D12" s="109"/>
      <c r="E12" s="102"/>
      <c r="F12" s="9" t="s">
        <v>12</v>
      </c>
      <c r="G12" s="9" t="s">
        <v>13</v>
      </c>
      <c r="H12" s="126"/>
      <c r="I12" s="128"/>
      <c r="J12" s="108"/>
      <c r="K12" s="36"/>
      <c r="L12" s="130"/>
      <c r="M12" s="132"/>
      <c r="N12" s="10" t="s">
        <v>19</v>
      </c>
      <c r="O12" s="11" t="s">
        <v>20</v>
      </c>
      <c r="P12" s="12" t="s">
        <v>21</v>
      </c>
      <c r="Q12" s="12" t="s">
        <v>17</v>
      </c>
      <c r="R12" s="13" t="s">
        <v>18</v>
      </c>
      <c r="S12" s="17" t="s">
        <v>14</v>
      </c>
      <c r="T12" s="9" t="s">
        <v>12</v>
      </c>
      <c r="U12" s="14" t="s">
        <v>13</v>
      </c>
    </row>
    <row r="13" spans="2:21" ht="45" customHeight="1" thickBot="1">
      <c r="B13" s="89" t="s">
        <v>38</v>
      </c>
      <c r="C13" s="86" t="s">
        <v>37</v>
      </c>
      <c r="D13" s="83" t="s">
        <v>36</v>
      </c>
      <c r="E13" s="16" t="s">
        <v>33</v>
      </c>
      <c r="F13" s="27">
        <v>42005</v>
      </c>
      <c r="G13" s="27">
        <v>42369</v>
      </c>
      <c r="H13" s="6" t="s">
        <v>27</v>
      </c>
      <c r="I13" s="57">
        <f>+'[1]DIMENSIÓN 4'!Y11</f>
        <v>2</v>
      </c>
      <c r="J13" s="58">
        <v>2</v>
      </c>
      <c r="K13" s="43">
        <f aca="true" t="shared" si="0" ref="K13:K18">+J13/I13</f>
        <v>1</v>
      </c>
      <c r="L13" s="40">
        <f aca="true" t="shared" si="1" ref="L13:L18">DAYS360(F13,$C$8)/DAYS360(F13,G13)</f>
        <v>1</v>
      </c>
      <c r="M13" s="39">
        <f aca="true" t="shared" si="2" ref="M13:M18">IF(I13=0," -",IF(K13&gt;100%,100%,K13))</f>
        <v>1</v>
      </c>
      <c r="N13" s="64">
        <v>800000</v>
      </c>
      <c r="O13" s="57">
        <v>800000</v>
      </c>
      <c r="P13" s="57">
        <v>111913</v>
      </c>
      <c r="Q13" s="19">
        <f>IF(N13=0," -",O13/N13)</f>
        <v>1</v>
      </c>
      <c r="R13" s="20">
        <f>IF(P13=0," -",IF(O13=0,100%,P13/O13))</f>
        <v>0.13989125</v>
      </c>
      <c r="S13" s="21" t="s">
        <v>40</v>
      </c>
      <c r="T13" s="27">
        <v>42005</v>
      </c>
      <c r="U13" s="29">
        <v>42369</v>
      </c>
    </row>
    <row r="14" spans="2:21" ht="45" customHeight="1" thickBot="1">
      <c r="B14" s="90"/>
      <c r="C14" s="87"/>
      <c r="D14" s="84"/>
      <c r="E14" s="16" t="s">
        <v>34</v>
      </c>
      <c r="F14" s="27">
        <v>42005</v>
      </c>
      <c r="G14" s="27">
        <v>42369</v>
      </c>
      <c r="H14" s="6" t="s">
        <v>28</v>
      </c>
      <c r="I14" s="57">
        <f>+'[1]DIMENSIÓN 4'!Y12</f>
        <v>1</v>
      </c>
      <c r="J14" s="58">
        <v>1</v>
      </c>
      <c r="K14" s="44">
        <f t="shared" si="0"/>
        <v>1</v>
      </c>
      <c r="L14" s="40">
        <f t="shared" si="1"/>
        <v>1</v>
      </c>
      <c r="M14" s="39">
        <f t="shared" si="2"/>
        <v>1</v>
      </c>
      <c r="N14" s="68">
        <v>1030000</v>
      </c>
      <c r="O14" s="69">
        <v>1028063</v>
      </c>
      <c r="P14" s="69">
        <v>0</v>
      </c>
      <c r="Q14" s="70">
        <f aca="true" t="shared" si="3" ref="Q14:Q19">IF(N14=0," -",O14/N14)</f>
        <v>0.9981194174757282</v>
      </c>
      <c r="R14" s="39" t="str">
        <f aca="true" t="shared" si="4" ref="R14:R19">IF(P14=0," -",IF(O14=0,100%,P14/O14))</f>
        <v> -</v>
      </c>
      <c r="S14" s="26" t="s">
        <v>39</v>
      </c>
      <c r="T14" s="30">
        <v>42005</v>
      </c>
      <c r="U14" s="31">
        <v>42369</v>
      </c>
    </row>
    <row r="15" spans="2:21" ht="30" customHeight="1">
      <c r="B15" s="90"/>
      <c r="C15" s="87"/>
      <c r="D15" s="84"/>
      <c r="E15" s="80" t="s">
        <v>35</v>
      </c>
      <c r="F15" s="52">
        <v>42005</v>
      </c>
      <c r="G15" s="52">
        <v>42369</v>
      </c>
      <c r="H15" s="7" t="s">
        <v>29</v>
      </c>
      <c r="I15" s="59">
        <f>+'[1]DIMENSIÓN 4'!Y13</f>
        <v>1</v>
      </c>
      <c r="J15" s="60">
        <v>1</v>
      </c>
      <c r="K15" s="45">
        <f t="shared" si="0"/>
        <v>1</v>
      </c>
      <c r="L15" s="50">
        <f t="shared" si="1"/>
        <v>1</v>
      </c>
      <c r="M15" s="22">
        <f t="shared" si="2"/>
        <v>1</v>
      </c>
      <c r="N15" s="73">
        <v>88810</v>
      </c>
      <c r="O15" s="59">
        <v>88810</v>
      </c>
      <c r="P15" s="59">
        <v>218000</v>
      </c>
      <c r="Q15" s="23">
        <f t="shared" si="3"/>
        <v>1</v>
      </c>
      <c r="R15" s="51">
        <f t="shared" si="4"/>
        <v>2.4546785271928835</v>
      </c>
      <c r="S15" s="110" t="s">
        <v>42</v>
      </c>
      <c r="T15" s="112">
        <v>42005</v>
      </c>
      <c r="U15" s="114">
        <v>42369</v>
      </c>
    </row>
    <row r="16" spans="2:21" ht="30" customHeight="1">
      <c r="B16" s="90"/>
      <c r="C16" s="87"/>
      <c r="D16" s="84"/>
      <c r="E16" s="81"/>
      <c r="F16" s="53">
        <v>42005</v>
      </c>
      <c r="G16" s="53">
        <v>42369</v>
      </c>
      <c r="H16" s="8" t="s">
        <v>30</v>
      </c>
      <c r="I16" s="61">
        <f>+'[1]DIMENSIÓN 4'!Y14</f>
        <v>1</v>
      </c>
      <c r="J16" s="62">
        <v>1</v>
      </c>
      <c r="K16" s="46">
        <f t="shared" si="0"/>
        <v>1</v>
      </c>
      <c r="L16" s="41">
        <f t="shared" si="1"/>
        <v>1</v>
      </c>
      <c r="M16" s="24">
        <f t="shared" si="2"/>
        <v>1</v>
      </c>
      <c r="N16" s="74">
        <v>7673</v>
      </c>
      <c r="O16" s="61">
        <v>7637</v>
      </c>
      <c r="P16" s="61">
        <v>0</v>
      </c>
      <c r="Q16" s="25">
        <f t="shared" si="3"/>
        <v>0.9953082236413398</v>
      </c>
      <c r="R16" s="37" t="str">
        <f t="shared" si="4"/>
        <v> -</v>
      </c>
      <c r="S16" s="111"/>
      <c r="T16" s="113"/>
      <c r="U16" s="115"/>
    </row>
    <row r="17" spans="2:21" ht="30" customHeight="1">
      <c r="B17" s="90"/>
      <c r="C17" s="87"/>
      <c r="D17" s="84"/>
      <c r="E17" s="81"/>
      <c r="F17" s="53">
        <v>42005</v>
      </c>
      <c r="G17" s="53">
        <v>42369</v>
      </c>
      <c r="H17" s="8" t="s">
        <v>31</v>
      </c>
      <c r="I17" s="61">
        <f>+'[1]DIMENSIÓN 4'!Y15</f>
        <v>0</v>
      </c>
      <c r="J17" s="62">
        <v>0</v>
      </c>
      <c r="K17" s="46" t="e">
        <f t="shared" si="0"/>
        <v>#DIV/0!</v>
      </c>
      <c r="L17" s="41">
        <f t="shared" si="1"/>
        <v>1</v>
      </c>
      <c r="M17" s="24" t="str">
        <f t="shared" si="2"/>
        <v> -</v>
      </c>
      <c r="N17" s="74">
        <v>0</v>
      </c>
      <c r="O17" s="61">
        <v>0</v>
      </c>
      <c r="P17" s="61">
        <v>0</v>
      </c>
      <c r="Q17" s="25" t="str">
        <f t="shared" si="3"/>
        <v> -</v>
      </c>
      <c r="R17" s="37" t="str">
        <f t="shared" si="4"/>
        <v> -</v>
      </c>
      <c r="S17" s="66" t="s">
        <v>43</v>
      </c>
      <c r="T17" s="53">
        <v>42005</v>
      </c>
      <c r="U17" s="54">
        <v>42369</v>
      </c>
    </row>
    <row r="18" spans="2:21" ht="30" customHeight="1" thickBot="1">
      <c r="B18" s="91"/>
      <c r="C18" s="88"/>
      <c r="D18" s="85"/>
      <c r="E18" s="82"/>
      <c r="F18" s="28">
        <v>42005</v>
      </c>
      <c r="G18" s="28">
        <v>42369</v>
      </c>
      <c r="H18" s="15" t="s">
        <v>32</v>
      </c>
      <c r="I18" s="63">
        <f>+'[1]DIMENSIÓN 4'!Y16</f>
        <v>1</v>
      </c>
      <c r="J18" s="78">
        <v>0.5</v>
      </c>
      <c r="K18" s="47">
        <f t="shared" si="0"/>
        <v>0.5</v>
      </c>
      <c r="L18" s="42">
        <f t="shared" si="1"/>
        <v>1</v>
      </c>
      <c r="M18" s="65">
        <f t="shared" si="2"/>
        <v>0.5</v>
      </c>
      <c r="N18" s="75">
        <v>738165</v>
      </c>
      <c r="O18" s="63">
        <v>737357</v>
      </c>
      <c r="P18" s="63">
        <v>426143</v>
      </c>
      <c r="Q18" s="76">
        <f t="shared" si="3"/>
        <v>0.9989053937805233</v>
      </c>
      <c r="R18" s="38">
        <f t="shared" si="4"/>
        <v>0.5779330771932727</v>
      </c>
      <c r="S18" s="67" t="s">
        <v>41</v>
      </c>
      <c r="T18" s="28">
        <v>42005</v>
      </c>
      <c r="U18" s="32">
        <v>42369</v>
      </c>
    </row>
    <row r="19" spans="12:18" ht="16.5" thickBot="1">
      <c r="L19" s="48">
        <f>+AVERAGE(L13:L18)</f>
        <v>1</v>
      </c>
      <c r="M19" s="49">
        <f>+AVERAGE(M13:M18)</f>
        <v>0.9</v>
      </c>
      <c r="N19" s="71">
        <f>+SUM(N13:N18)</f>
        <v>2664648</v>
      </c>
      <c r="O19" s="72">
        <f>+SUM(O13:O18)</f>
        <v>2661867</v>
      </c>
      <c r="P19" s="72">
        <f>+SUM(P13:P18)</f>
        <v>756056</v>
      </c>
      <c r="Q19" s="77">
        <f t="shared" si="3"/>
        <v>0.9989563349455538</v>
      </c>
      <c r="R19" s="49">
        <f t="shared" si="4"/>
        <v>0.2840322224964658</v>
      </c>
    </row>
  </sheetData>
  <sheetProtection/>
  <mergeCells count="25">
    <mergeCell ref="U15:U16"/>
    <mergeCell ref="B13:B18"/>
    <mergeCell ref="C13:C18"/>
    <mergeCell ref="D13:D18"/>
    <mergeCell ref="E15:E18"/>
    <mergeCell ref="S15:S16"/>
    <mergeCell ref="T15:T16"/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2022-10-04T22:34:07Z</dcterms:modified>
  <cp:category/>
  <cp:version/>
  <cp:contentType/>
  <cp:contentStatus/>
</cp:coreProperties>
</file>