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8" i="8"/>
  <c r="N18" i="8"/>
  <c r="L19" i="8"/>
  <c r="N19" i="8"/>
  <c r="L20" i="8"/>
  <c r="N20" i="8"/>
  <c r="L21" i="8"/>
  <c r="N21" i="8"/>
  <c r="L22" i="8"/>
  <c r="N22" i="8"/>
  <c r="L23" i="8"/>
  <c r="N23" i="8"/>
  <c r="N24" i="8"/>
  <c r="L25" i="8"/>
  <c r="N25" i="8"/>
  <c r="L26" i="8"/>
  <c r="N26" i="8"/>
  <c r="L27" i="8"/>
  <c r="N27" i="8"/>
  <c r="L28" i="8"/>
  <c r="N28" i="8"/>
  <c r="L29" i="8"/>
  <c r="N29" i="8"/>
  <c r="L30" i="8"/>
  <c r="N30" i="8"/>
  <c r="N31" i="8"/>
  <c r="I30" i="8"/>
  <c r="I29" i="8"/>
  <c r="I25" i="8"/>
  <c r="I24" i="8"/>
  <c r="I21" i="8"/>
  <c r="I19" i="8"/>
  <c r="I16" i="8"/>
  <c r="I14" i="8"/>
  <c r="I13" i="8"/>
  <c r="I12" i="8"/>
  <c r="I28" i="8"/>
  <c r="I27" i="8"/>
  <c r="I26" i="8"/>
  <c r="I23" i="8"/>
  <c r="I22" i="8"/>
  <c r="I20" i="8"/>
  <c r="I18" i="8"/>
  <c r="I15" i="8"/>
  <c r="R31" i="8"/>
  <c r="T31" i="8"/>
  <c r="P31" i="8"/>
  <c r="Q31" i="8"/>
  <c r="S31" i="8"/>
  <c r="M12" i="8"/>
  <c r="M13" i="8"/>
  <c r="M14" i="8"/>
  <c r="M15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L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<sst xmlns="http://schemas.openxmlformats.org/spreadsheetml/2006/main" count="63" uniqueCount="55">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</sst>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</cellXfs>
  <cellStyles count="1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2" t="s">
        <v>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20.100000000000001" customHeight="1" x14ac:dyDescent="0.2">
      <c r="B3" s="92" t="s">
        <v>19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2:20" ht="20.100000000000001" customHeight="1" x14ac:dyDescent="0.2">
      <c r="B4" s="92" t="s">
        <v>27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2017</v>
      </c>
      <c r="C8" s="15">
        <v>43100</v>
      </c>
      <c r="D8" s="93" t="s">
        <v>3</v>
      </c>
      <c r="E8" s="94"/>
      <c r="F8" s="94"/>
      <c r="G8" s="94"/>
      <c r="H8" s="94"/>
      <c r="I8" s="94"/>
      <c r="J8" s="94"/>
      <c r="K8" s="9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6" t="s">
        <v>17</v>
      </c>
      <c r="C9" s="99" t="s">
        <v>18</v>
      </c>
      <c r="D9" s="101" t="s">
        <v>0</v>
      </c>
      <c r="E9" s="104" t="s">
        <v>4</v>
      </c>
      <c r="F9" s="104"/>
      <c r="G9" s="104" t="s">
        <v>5</v>
      </c>
      <c r="H9" s="104"/>
      <c r="I9" s="104"/>
      <c r="J9" s="104"/>
      <c r="K9" s="106"/>
      <c r="L9" s="6"/>
      <c r="M9" s="101" t="s">
        <v>6</v>
      </c>
      <c r="N9" s="106"/>
      <c r="O9" s="115" t="s">
        <v>24</v>
      </c>
      <c r="P9" s="116"/>
      <c r="Q9" s="116"/>
      <c r="R9" s="116"/>
      <c r="S9" s="116"/>
      <c r="T9" s="117"/>
    </row>
    <row r="10" spans="2:20" ht="17.100000000000001" customHeight="1" x14ac:dyDescent="0.2">
      <c r="B10" s="97"/>
      <c r="C10" s="100"/>
      <c r="D10" s="102"/>
      <c r="E10" s="105"/>
      <c r="F10" s="105"/>
      <c r="G10" s="105" t="s">
        <v>7</v>
      </c>
      <c r="H10" s="80" t="s">
        <v>25</v>
      </c>
      <c r="I10" s="80" t="s">
        <v>26</v>
      </c>
      <c r="J10" s="109" t="s">
        <v>1</v>
      </c>
      <c r="K10" s="107" t="s">
        <v>8</v>
      </c>
      <c r="L10" s="7"/>
      <c r="M10" s="111" t="s">
        <v>9</v>
      </c>
      <c r="N10" s="113" t="s">
        <v>10</v>
      </c>
      <c r="O10" s="118"/>
      <c r="P10" s="119"/>
      <c r="Q10" s="119"/>
      <c r="R10" s="119"/>
      <c r="S10" s="119"/>
      <c r="T10" s="120"/>
    </row>
    <row r="11" spans="2:20" ht="37.5" customHeight="1" thickBot="1" x14ac:dyDescent="0.25">
      <c r="B11" s="98"/>
      <c r="C11" s="100"/>
      <c r="D11" s="103"/>
      <c r="E11" s="30" t="s">
        <v>11</v>
      </c>
      <c r="F11" s="30" t="s">
        <v>12</v>
      </c>
      <c r="G11" s="80"/>
      <c r="H11" s="81"/>
      <c r="I11" s="121"/>
      <c r="J11" s="110"/>
      <c r="K11" s="108"/>
      <c r="L11" s="16"/>
      <c r="M11" s="112"/>
      <c r="N11" s="114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82" t="s">
        <v>53</v>
      </c>
      <c r="C12" s="82" t="s">
        <v>52</v>
      </c>
      <c r="D12" s="85" t="s">
        <v>46</v>
      </c>
      <c r="E12" s="36">
        <v>42736</v>
      </c>
      <c r="F12" s="36">
        <v>43100</v>
      </c>
      <c r="G12" s="37" t="s">
        <v>28</v>
      </c>
      <c r="H12" s="38">
        <v>1</v>
      </c>
      <c r="I12" s="50" t="e">
        <f>+J12+(#REF!-#REF!)</f>
        <v>#REF!</v>
      </c>
      <c r="J12" s="38">
        <v>1</v>
      </c>
      <c r="K12" s="59">
        <v>0</v>
      </c>
      <c r="L12" s="11">
        <f>+K12/J12</f>
        <v>0</v>
      </c>
      <c r="M12" s="12">
        <f>DAYS360(E12,$C$8)/DAYS360(E12,F12)</f>
        <v>1</v>
      </c>
      <c r="N12" s="13">
        <f>IF(J12=0," -",IF(L12&gt;100%,100%,L12))</f>
        <v>0</v>
      </c>
      <c r="O12" s="78" t="s">
        <v>54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83"/>
      <c r="C13" s="83"/>
      <c r="D13" s="86"/>
      <c r="E13" s="46">
        <v>42736</v>
      </c>
      <c r="F13" s="46">
        <v>43100</v>
      </c>
      <c r="G13" s="10" t="s">
        <v>29</v>
      </c>
      <c r="H13" s="47">
        <v>1</v>
      </c>
      <c r="I13" s="41" t="e">
        <f>+J13+(#REF!-#REF!)</f>
        <v>#REF!</v>
      </c>
      <c r="J13" s="47">
        <v>1</v>
      </c>
      <c r="K13" s="60">
        <v>0</v>
      </c>
      <c r="L13" s="65">
        <f t="shared" ref="L13:L30" si="0">+K13/J13</f>
        <v>0</v>
      </c>
      <c r="M13" s="68">
        <f t="shared" ref="M13:M30" si="1">DAYS360(E13,$C$8)/DAYS360(E13,F13)</f>
        <v>1</v>
      </c>
      <c r="N13" s="49">
        <f t="shared" ref="N13:N30" si="2">IF(J13=0," -",IF(L13&gt;100%,100%,L13))</f>
        <v>0</v>
      </c>
      <c r="O13" s="32" t="s">
        <v>54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83"/>
      <c r="C14" s="83"/>
      <c r="D14" s="87" t="s">
        <v>47</v>
      </c>
      <c r="E14" s="36">
        <v>42736</v>
      </c>
      <c r="F14" s="36">
        <v>43100</v>
      </c>
      <c r="G14" s="37" t="s">
        <v>30</v>
      </c>
      <c r="H14" s="38">
        <v>1</v>
      </c>
      <c r="I14" s="50" t="e">
        <f>+J14+(#REF!-#REF!)</f>
        <v>#REF!</v>
      </c>
      <c r="J14" s="38">
        <v>1</v>
      </c>
      <c r="K14" s="59">
        <v>0</v>
      </c>
      <c r="L14" s="11">
        <f t="shared" si="0"/>
        <v>0</v>
      </c>
      <c r="M14" s="12">
        <f t="shared" si="1"/>
        <v>1</v>
      </c>
      <c r="N14" s="13">
        <f t="shared" si="2"/>
        <v>0</v>
      </c>
      <c r="O14" s="78" t="s">
        <v>54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83"/>
      <c r="C15" s="83"/>
      <c r="D15" s="88"/>
      <c r="E15" s="39">
        <v>42736</v>
      </c>
      <c r="F15" s="39">
        <v>43100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54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83"/>
      <c r="C16" s="91"/>
      <c r="D16" s="51" t="s">
        <v>48</v>
      </c>
      <c r="E16" s="52">
        <v>42736</v>
      </c>
      <c r="F16" s="52">
        <v>43100</v>
      </c>
      <c r="G16" s="53" t="s">
        <v>32</v>
      </c>
      <c r="H16" s="54">
        <v>1</v>
      </c>
      <c r="I16" s="50" t="e">
        <f>+J16+(#REF!-#REF!)</f>
        <v>#REF!</v>
      </c>
      <c r="J16" s="54">
        <v>1</v>
      </c>
      <c r="K16" s="62">
        <v>1</v>
      </c>
      <c r="L16" s="67">
        <f t="shared" si="0"/>
        <v>1</v>
      </c>
      <c r="M16" s="70">
        <f t="shared" si="1"/>
        <v>1</v>
      </c>
      <c r="N16" s="71">
        <f t="shared" si="2"/>
        <v>1</v>
      </c>
      <c r="O16" s="45" t="s">
        <v>54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83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83"/>
      <c r="C18" s="82" t="s">
        <v>51</v>
      </c>
      <c r="D18" s="89" t="s">
        <v>49</v>
      </c>
      <c r="E18" s="34">
        <v>42736</v>
      </c>
      <c r="F18" s="34">
        <v>43100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1</v>
      </c>
      <c r="N18" s="13">
        <f t="shared" si="2"/>
        <v>1</v>
      </c>
      <c r="O18" s="44">
        <v>2210289</v>
      </c>
      <c r="P18" s="35">
        <v>287480</v>
      </c>
      <c r="Q18" s="35">
        <v>247987</v>
      </c>
      <c r="R18" s="35">
        <v>0</v>
      </c>
      <c r="S18" s="22">
        <f t="shared" si="3"/>
        <v>0.86262348685125922</v>
      </c>
      <c r="T18" s="19" t="str">
        <f t="shared" si="4"/>
        <v xml:space="preserve"> -</v>
      </c>
    </row>
    <row r="19" spans="2:20" ht="60" x14ac:dyDescent="0.2">
      <c r="B19" s="83"/>
      <c r="C19" s="83"/>
      <c r="D19" s="89"/>
      <c r="E19" s="34">
        <v>42736</v>
      </c>
      <c r="F19" s="34">
        <v>43100</v>
      </c>
      <c r="G19" s="9" t="s">
        <v>34</v>
      </c>
      <c r="H19" s="35">
        <v>1</v>
      </c>
      <c r="I19" s="35" t="e">
        <f>+J19+(#REF!-#REF!)</f>
        <v>#REF!</v>
      </c>
      <c r="J19" s="35">
        <v>1</v>
      </c>
      <c r="K19" s="63">
        <v>0</v>
      </c>
      <c r="L19" s="17">
        <f t="shared" si="0"/>
        <v>0</v>
      </c>
      <c r="M19" s="18">
        <f t="shared" si="1"/>
        <v>1</v>
      </c>
      <c r="N19" s="19">
        <f t="shared" si="2"/>
        <v>0</v>
      </c>
      <c r="O19" s="44" t="s">
        <v>54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83"/>
      <c r="C20" s="83"/>
      <c r="D20" s="89"/>
      <c r="E20" s="34">
        <v>42736</v>
      </c>
      <c r="F20" s="34">
        <v>43100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83"/>
      <c r="C21" s="83"/>
      <c r="D21" s="86"/>
      <c r="E21" s="46">
        <v>42736</v>
      </c>
      <c r="F21" s="46">
        <v>43100</v>
      </c>
      <c r="G21" s="10" t="s">
        <v>36</v>
      </c>
      <c r="H21" s="47">
        <v>2</v>
      </c>
      <c r="I21" s="41" t="e">
        <f>+J21+(#REF!-#REF!)</f>
        <v>#REF!</v>
      </c>
      <c r="J21" s="47">
        <v>1</v>
      </c>
      <c r="K21" s="60">
        <v>1</v>
      </c>
      <c r="L21" s="65">
        <f t="shared" si="0"/>
        <v>1</v>
      </c>
      <c r="M21" s="68">
        <f t="shared" si="1"/>
        <v>1</v>
      </c>
      <c r="N21" s="49">
        <f t="shared" si="2"/>
        <v>1</v>
      </c>
      <c r="O21" s="32">
        <v>2210302</v>
      </c>
      <c r="P21" s="47">
        <v>639325</v>
      </c>
      <c r="Q21" s="47">
        <v>633955</v>
      </c>
      <c r="R21" s="47">
        <v>0</v>
      </c>
      <c r="S21" s="48">
        <f t="shared" si="3"/>
        <v>0.99160051616939737</v>
      </c>
      <c r="T21" s="49" t="str">
        <f t="shared" si="4"/>
        <v xml:space="preserve"> -</v>
      </c>
    </row>
    <row r="22" spans="2:20" ht="45" x14ac:dyDescent="0.2">
      <c r="B22" s="83"/>
      <c r="C22" s="83"/>
      <c r="D22" s="87" t="s">
        <v>50</v>
      </c>
      <c r="E22" s="36">
        <v>42736</v>
      </c>
      <c r="F22" s="36">
        <v>43100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600000</v>
      </c>
      <c r="Q22" s="38">
        <v>0</v>
      </c>
      <c r="R22" s="38">
        <v>0</v>
      </c>
      <c r="S22" s="14">
        <f t="shared" si="3"/>
        <v>0</v>
      </c>
      <c r="T22" s="13" t="str">
        <f t="shared" si="4"/>
        <v xml:space="preserve"> -</v>
      </c>
    </row>
    <row r="23" spans="2:20" ht="30" x14ac:dyDescent="0.2">
      <c r="B23" s="83"/>
      <c r="C23" s="83"/>
      <c r="D23" s="90"/>
      <c r="E23" s="34">
        <v>42736</v>
      </c>
      <c r="F23" s="34">
        <v>43100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53052</v>
      </c>
      <c r="Q23" s="35">
        <v>49573</v>
      </c>
      <c r="R23" s="35">
        <v>0</v>
      </c>
      <c r="S23" s="22">
        <f t="shared" si="3"/>
        <v>0.93442283043052099</v>
      </c>
      <c r="T23" s="19" t="str">
        <f t="shared" si="4"/>
        <v xml:space="preserve"> -</v>
      </c>
    </row>
    <row r="24" spans="2:20" ht="30" x14ac:dyDescent="0.2">
      <c r="B24" s="83"/>
      <c r="C24" s="83"/>
      <c r="D24" s="90"/>
      <c r="E24" s="34">
        <v>42736</v>
      </c>
      <c r="F24" s="34">
        <v>43100</v>
      </c>
      <c r="G24" s="9" t="s">
        <v>39</v>
      </c>
      <c r="H24" s="35">
        <v>3</v>
      </c>
      <c r="I24" s="35" t="e">
        <f>+J24+(#REF!-#REF!)</f>
        <v>#REF!</v>
      </c>
      <c r="J24" s="35">
        <v>0</v>
      </c>
      <c r="K24" s="63">
        <v>0</v>
      </c>
      <c r="L24" s="17" t="e">
        <f t="shared" si="0"/>
        <v>#DIV/0!</v>
      </c>
      <c r="M24" s="18">
        <f t="shared" si="1"/>
        <v>1</v>
      </c>
      <c r="N24" s="19" t="str">
        <f t="shared" si="2"/>
        <v xml:space="preserve"> -</v>
      </c>
      <c r="O24" s="44">
        <v>2210527</v>
      </c>
      <c r="P24" s="35">
        <v>0</v>
      </c>
      <c r="Q24" s="35">
        <v>0</v>
      </c>
      <c r="R24" s="35">
        <v>0</v>
      </c>
      <c r="S24" s="22" t="str">
        <f t="shared" si="3"/>
        <v xml:space="preserve"> -</v>
      </c>
      <c r="T24" s="19" t="str">
        <f t="shared" si="4"/>
        <v xml:space="preserve"> -</v>
      </c>
    </row>
    <row r="25" spans="2:20" ht="30" x14ac:dyDescent="0.2">
      <c r="B25" s="83"/>
      <c r="C25" s="83"/>
      <c r="D25" s="90"/>
      <c r="E25" s="34">
        <v>42736</v>
      </c>
      <c r="F25" s="34">
        <v>43100</v>
      </c>
      <c r="G25" s="9" t="s">
        <v>40</v>
      </c>
      <c r="H25" s="35">
        <v>1</v>
      </c>
      <c r="I25" s="35" t="e">
        <f>+J25+(#REF!-#REF!)</f>
        <v>#REF!</v>
      </c>
      <c r="J25" s="35">
        <v>1</v>
      </c>
      <c r="K25" s="63">
        <v>1</v>
      </c>
      <c r="L25" s="17">
        <f t="shared" si="0"/>
        <v>1</v>
      </c>
      <c r="M25" s="18">
        <f t="shared" si="1"/>
        <v>1</v>
      </c>
      <c r="N25" s="19">
        <f t="shared" si="2"/>
        <v>1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83"/>
      <c r="C26" s="83"/>
      <c r="D26" s="90"/>
      <c r="E26" s="34">
        <v>42736</v>
      </c>
      <c r="F26" s="34">
        <v>43100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300000</v>
      </c>
      <c r="Q26" s="35">
        <v>279846</v>
      </c>
      <c r="R26" s="35">
        <v>0</v>
      </c>
      <c r="S26" s="22">
        <f t="shared" si="3"/>
        <v>0.93281999999999998</v>
      </c>
      <c r="T26" s="19" t="str">
        <f t="shared" si="4"/>
        <v xml:space="preserve"> -</v>
      </c>
    </row>
    <row r="27" spans="2:20" ht="75" x14ac:dyDescent="0.2">
      <c r="B27" s="83"/>
      <c r="C27" s="83"/>
      <c r="D27" s="90"/>
      <c r="E27" s="34">
        <v>42736</v>
      </c>
      <c r="F27" s="34">
        <v>43100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0.5</v>
      </c>
      <c r="L27" s="17">
        <f t="shared" si="0"/>
        <v>0.5</v>
      </c>
      <c r="M27" s="18">
        <f t="shared" si="1"/>
        <v>1</v>
      </c>
      <c r="N27" s="19">
        <f t="shared" si="2"/>
        <v>0.5</v>
      </c>
      <c r="O27" s="44" t="s">
        <v>54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83"/>
      <c r="C28" s="83"/>
      <c r="D28" s="90"/>
      <c r="E28" s="34">
        <v>42736</v>
      </c>
      <c r="F28" s="34">
        <v>43100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54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 x14ac:dyDescent="0.2">
      <c r="B29" s="83"/>
      <c r="C29" s="83"/>
      <c r="D29" s="90"/>
      <c r="E29" s="34">
        <v>42736</v>
      </c>
      <c r="F29" s="34">
        <v>43100</v>
      </c>
      <c r="G29" s="9" t="s">
        <v>44</v>
      </c>
      <c r="H29" s="22">
        <v>1</v>
      </c>
      <c r="I29" s="22" t="e">
        <f>+J29+(#REF!-#REF!)</f>
        <v>#REF!</v>
      </c>
      <c r="J29" s="22">
        <v>0.2</v>
      </c>
      <c r="K29" s="64">
        <v>0.3</v>
      </c>
      <c r="L29" s="17">
        <f t="shared" si="0"/>
        <v>1.4999999999999998</v>
      </c>
      <c r="M29" s="18">
        <f t="shared" si="1"/>
        <v>1</v>
      </c>
      <c r="N29" s="19">
        <f t="shared" si="2"/>
        <v>1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84"/>
      <c r="C30" s="84"/>
      <c r="D30" s="88"/>
      <c r="E30" s="39">
        <v>42736</v>
      </c>
      <c r="F30" s="39">
        <v>43100</v>
      </c>
      <c r="G30" s="40" t="s">
        <v>45</v>
      </c>
      <c r="H30" s="41">
        <v>1</v>
      </c>
      <c r="I30" s="41" t="e">
        <f>+J30+(#REF!-#REF!)</f>
        <v>#REF!</v>
      </c>
      <c r="J30" s="41">
        <v>1</v>
      </c>
      <c r="K30" s="61">
        <v>0</v>
      </c>
      <c r="L30" s="66">
        <f t="shared" si="0"/>
        <v>0</v>
      </c>
      <c r="M30" s="69">
        <f t="shared" si="1"/>
        <v>1</v>
      </c>
      <c r="N30" s="43">
        <f t="shared" si="2"/>
        <v>0</v>
      </c>
      <c r="O30" s="5" t="s">
        <v>54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1</v>
      </c>
      <c r="N31" s="72">
        <f>+AVERAGE(N12:N16,N18:N30)</f>
        <v>0.67647058823529416</v>
      </c>
      <c r="O31" s="76"/>
      <c r="P31" s="73">
        <f>+SUM(P12:P16,P18:P30)</f>
        <v>1879857</v>
      </c>
      <c r="Q31" s="74">
        <f t="shared" ref="Q31:R31" si="5">+SUM(Q12:Q16,Q18:Q30)</f>
        <v>1211361</v>
      </c>
      <c r="R31" s="74">
        <f t="shared" si="5"/>
        <v>0</v>
      </c>
      <c r="S31" s="75">
        <f t="shared" si="3"/>
        <v>0.64438997221597172</v>
      </c>
      <c r="T31" s="72" t="str">
        <f t="shared" si="4"/>
        <v xml:space="preserve"> -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2018-01-24T20:19:14Z</dcterms:modified>
</cp:coreProperties>
</file>