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robayo\Desktop\PLANES DE ACCIÓN 2017\"/>
    </mc:Choice>
  </mc:AlternateContent>
  <bookViews>
    <workbookView xWindow="0" yWindow="0" windowWidth="38400" windowHeight="22500"/>
  </bookViews>
  <sheets>
    <sheet name="2017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8" l="1"/>
  <c r="N12" i="8"/>
  <c r="L13" i="8"/>
  <c r="N13" i="8"/>
  <c r="L14" i="8"/>
  <c r="N14" i="8"/>
  <c r="L15" i="8"/>
  <c r="N15" i="8"/>
  <c r="L16" i="8"/>
  <c r="N16" i="8"/>
  <c r="L18" i="8"/>
  <c r="N18" i="8"/>
  <c r="L19" i="8"/>
  <c r="N19" i="8"/>
  <c r="L20" i="8"/>
  <c r="N20" i="8"/>
  <c r="L21" i="8"/>
  <c r="N21" i="8"/>
  <c r="L22" i="8"/>
  <c r="N22" i="8"/>
  <c r="L23" i="8"/>
  <c r="N23" i="8"/>
  <c r="N24" i="8"/>
  <c r="L25" i="8"/>
  <c r="N25" i="8"/>
  <c r="L26" i="8"/>
  <c r="N26" i="8"/>
  <c r="L27" i="8"/>
  <c r="N27" i="8"/>
  <c r="L28" i="8"/>
  <c r="N28" i="8"/>
  <c r="L29" i="8"/>
  <c r="N29" i="8"/>
  <c r="L30" i="8"/>
  <c r="N30" i="8"/>
  <c r="N31" i="8"/>
  <c r="I30" i="8"/>
  <c r="I29" i="8"/>
  <c r="I25" i="8"/>
  <c r="I24" i="8"/>
  <c r="I21" i="8"/>
  <c r="I19" i="8"/>
  <c r="I16" i="8"/>
  <c r="I14" i="8"/>
  <c r="I13" i="8"/>
  <c r="I12" i="8"/>
  <c r="I28" i="8"/>
  <c r="I27" i="8"/>
  <c r="I26" i="8"/>
  <c r="I23" i="8"/>
  <c r="I22" i="8"/>
  <c r="I20" i="8"/>
  <c r="I18" i="8"/>
  <c r="I15" i="8"/>
  <c r="R31" i="8"/>
  <c r="T31" i="8"/>
  <c r="P31" i="8"/>
  <c r="Q31" i="8"/>
  <c r="S31" i="8"/>
  <c r="M12" i="8"/>
  <c r="M13" i="8"/>
  <c r="M14" i="8"/>
  <c r="M15" i="8"/>
  <c r="M16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L24" i="8"/>
  <c r="T23" i="8"/>
  <c r="S23" i="8"/>
  <c r="T22" i="8"/>
  <c r="S22" i="8"/>
  <c r="T21" i="8"/>
  <c r="S21" i="8"/>
  <c r="T20" i="8"/>
  <c r="S20" i="8"/>
  <c r="T19" i="8"/>
  <c r="S19" i="8"/>
  <c r="T18" i="8"/>
  <c r="S18" i="8"/>
  <c r="T16" i="8"/>
  <c r="S16" i="8"/>
  <c r="T15" i="8"/>
  <c r="S15" i="8"/>
  <c r="T14" i="8"/>
  <c r="S14" i="8"/>
  <c r="T13" i="8"/>
  <c r="S13" i="8"/>
  <c r="T12" i="8"/>
  <c r="S12" i="8"/>
</calcChain>
</file>

<file path=xl/sharedStrings.xml><?xml version="1.0" encoding="utf-8"?>
<sst xmlns="http://schemas.openxmlformats.org/spreadsheetml/2006/main" count="63" uniqueCount="55">
  <si>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</si>
  <si>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</si>
  <si>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</si>
  <si>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</si>
  <si>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</si>
  <si>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</si>
  <si>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</si>
  <si>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</si>
  <si>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</si>
  <si>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</si>
  <si>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</si>
  <si>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</si>
  <si>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</si>
  <si>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</si>
  <si>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</si>
  <si>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</si>
  <si>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</si>
  <si>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</si>
  <si>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</si>
  <si>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</si>
  <si>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</si>
  <si>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</si>
  <si>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</si>
  <si>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</si>
  <si>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</si>
  <si>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</si>
  <si>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</si>
  <si>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ADMINISTRATIVA</t>
  </si>
  <si>
    <t>Número de cargos creados para la coordinación de los asuntos de prensa y comunicaciones (Jefe de prensa)</t>
  </si>
  <si>
    <t>Número de cargos del nivel directivo y/o asesor adscritos al despacho del Alcalde como encargado de asuntos de participación ciudadana.</t>
  </si>
  <si>
    <t>Número de cargos creados del nivel directivo y/o asesor adscritos al despacho del Alcalde como encargado de asuntos de transparencia en la gestión pública</t>
  </si>
  <si>
    <t>Número de estrategias implementadas y mantenidas para publicar en línea necesidades de trabajo o de provisión de servicios del municipio y recopilar hojas de vida o propuestas (Tu Talento es lo que Vale).</t>
  </si>
  <si>
    <t>Número de caracterizaciones de las personas que requieren trámites y servicios administrativos del gobierno municipal realizadas.</t>
  </si>
  <si>
    <t>Número de planes de la excelencia formulados e implementados para la gestión de PQRSD en la Administración Municipal (procedimientos e infraestructura).</t>
  </si>
  <si>
    <t>Número de cargos creados del nivel directivo y/o asesor creados para coordinar la atención a la comunidad en la administración municipal.</t>
  </si>
  <si>
    <t>Número de redes incluyentes de asesores de la comunidad implementadas y mantenidas en las oficinas de la Administración Municipal.</t>
  </si>
  <si>
    <t>Número de "Centros de atención municipal especializados (CAME)" creados e implementados.</t>
  </si>
  <si>
    <t>Número de Planes institucionales de capacitación y formación y de bienestar y estímulos ajustados y mantenidos.</t>
  </si>
  <si>
    <t>Número de sistemas de gestión y control certificados mantenidos.</t>
  </si>
  <si>
    <t>Número de auditorías de seguimiento por el ente certificador realizadas.</t>
  </si>
  <si>
    <t>Número de auditorías de recertificación por el ente certificador realizadas.</t>
  </si>
  <si>
    <t>Número de Programas de Gestión Documental y Planes Institucional de Archivos formulados e implementados.</t>
  </si>
  <si>
    <t>Número de estrategias de gobierno formuladas e implementadas para la aplicación cabal de la ley 1474 de 2011 estatuto anti-corrupción y el CONPES 167 de 2013.</t>
  </si>
  <si>
    <t>Porcentaje de procesos necesarios implementados y mantenidos para la formulación y ejecución del Plan Anti-corrupción y Atención al Ciudadano.</t>
  </si>
  <si>
    <t>Porcentaje de avance de la formulación e implementación del plan de modernización de la planta de personal.</t>
  </si>
  <si>
    <t>Número de cargos creados adscritos al despacho del Alcalde para la coordinación del gabinete municipal (Jefe de Gabinete).</t>
  </si>
  <si>
    <t>CIUDADANÍA EMPODERADA Y DEBATE PÚBLICO</t>
  </si>
  <si>
    <t>GOBIERNO TRANSPARENTE</t>
  </si>
  <si>
    <t>GOBIERNO COMPRENSIBLE Y ACCESIBLE</t>
  </si>
  <si>
    <t>NUEVO MODELO DE ATENCIÓN A LA CIUDADANÍA</t>
  </si>
  <si>
    <t>ADMINISTRACIÓN ARTICULADA Y COHERENTE</t>
  </si>
  <si>
    <t>GOBIERNO LEGAL Y EFECTIVO</t>
  </si>
  <si>
    <t>GOBIERNO PARTICIPATIVO Y ABIERTO</t>
  </si>
  <si>
    <t>1 - GOBERNANZA DEMOCRÁTICA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</si>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</sst>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41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22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9" fontId="6" fillId="0" borderId="3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6" fillId="0" borderId="35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 wrapText="1"/>
    </xf>
    <xf numFmtId="164" fontId="5" fillId="3" borderId="38" xfId="0" applyNumberFormat="1" applyFont="1" applyFill="1" applyBorder="1" applyAlignment="1">
      <alignment horizontal="center" vertical="center" wrapText="1"/>
    </xf>
    <xf numFmtId="164" fontId="5" fillId="3" borderId="38" xfId="0" applyNumberFormat="1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/>
    </xf>
    <xf numFmtId="9" fontId="6" fillId="3" borderId="38" xfId="0" applyNumberFormat="1" applyFont="1" applyFill="1" applyBorder="1" applyAlignment="1">
      <alignment horizontal="center" vertical="center"/>
    </xf>
    <xf numFmtId="9" fontId="5" fillId="3" borderId="3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justify" vertical="center" wrapText="1"/>
    </xf>
    <xf numFmtId="164" fontId="5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3" fontId="5" fillId="0" borderId="20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 wrapText="1"/>
    </xf>
    <xf numFmtId="9" fontId="5" fillId="3" borderId="38" xfId="0" applyNumberFormat="1" applyFont="1" applyFill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9" fontId="5" fillId="0" borderId="51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52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7" fillId="2" borderId="53" xfId="0" applyNumberFormat="1" applyFont="1" applyFill="1" applyBorder="1" applyAlignment="1">
      <alignment horizontal="center" vertical="center"/>
    </xf>
    <xf numFmtId="3" fontId="7" fillId="2" borderId="54" xfId="0" applyNumberFormat="1" applyFont="1" applyFill="1" applyBorder="1" applyAlignment="1">
      <alignment horizontal="center" vertical="center"/>
    </xf>
    <xf numFmtId="3" fontId="7" fillId="2" borderId="55" xfId="0" applyNumberFormat="1" applyFont="1" applyFill="1" applyBorder="1" applyAlignment="1">
      <alignment horizontal="center" vertical="center"/>
    </xf>
    <xf numFmtId="9" fontId="7" fillId="2" borderId="55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9" fontId="7" fillId="2" borderId="54" xfId="0" applyNumberFormat="1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3" fontId="5" fillId="3" borderId="38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</cellXfs>
  <cellStyles count="14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1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92" t="s">
        <v>16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2:20" ht="20.100000000000001" customHeight="1" x14ac:dyDescent="0.2">
      <c r="B3" s="92" t="s">
        <v>19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</row>
    <row r="4" spans="2:20" ht="20.100000000000001" customHeight="1" x14ac:dyDescent="0.2">
      <c r="B4" s="92" t="s">
        <v>27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8">
        <v>2017</v>
      </c>
      <c r="C8" s="15">
        <v>43100</v>
      </c>
      <c r="D8" s="93" t="s">
        <v>3</v>
      </c>
      <c r="E8" s="94"/>
      <c r="F8" s="94"/>
      <c r="G8" s="94"/>
      <c r="H8" s="94"/>
      <c r="I8" s="94"/>
      <c r="J8" s="94"/>
      <c r="K8" s="9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96" t="s">
        <v>17</v>
      </c>
      <c r="C9" s="99" t="s">
        <v>18</v>
      </c>
      <c r="D9" s="101" t="s">
        <v>0</v>
      </c>
      <c r="E9" s="104" t="s">
        <v>4</v>
      </c>
      <c r="F9" s="104"/>
      <c r="G9" s="104" t="s">
        <v>5</v>
      </c>
      <c r="H9" s="104"/>
      <c r="I9" s="104"/>
      <c r="J9" s="104"/>
      <c r="K9" s="106"/>
      <c r="L9" s="6"/>
      <c r="M9" s="101" t="s">
        <v>6</v>
      </c>
      <c r="N9" s="106"/>
      <c r="O9" s="115" t="s">
        <v>24</v>
      </c>
      <c r="P9" s="116"/>
      <c r="Q9" s="116"/>
      <c r="R9" s="116"/>
      <c r="S9" s="116"/>
      <c r="T9" s="117"/>
    </row>
    <row r="10" spans="2:20" ht="17.100000000000001" customHeight="1" x14ac:dyDescent="0.2">
      <c r="B10" s="97"/>
      <c r="C10" s="100"/>
      <c r="D10" s="102"/>
      <c r="E10" s="105"/>
      <c r="F10" s="105"/>
      <c r="G10" s="105" t="s">
        <v>7</v>
      </c>
      <c r="H10" s="80" t="s">
        <v>25</v>
      </c>
      <c r="I10" s="80" t="s">
        <v>26</v>
      </c>
      <c r="J10" s="109" t="s">
        <v>1</v>
      </c>
      <c r="K10" s="107" t="s">
        <v>8</v>
      </c>
      <c r="L10" s="7"/>
      <c r="M10" s="111" t="s">
        <v>9</v>
      </c>
      <c r="N10" s="113" t="s">
        <v>10</v>
      </c>
      <c r="O10" s="118"/>
      <c r="P10" s="119"/>
      <c r="Q10" s="119"/>
      <c r="R10" s="119"/>
      <c r="S10" s="119"/>
      <c r="T10" s="120"/>
    </row>
    <row r="11" spans="2:20" ht="37.5" customHeight="1" thickBot="1" x14ac:dyDescent="0.25">
      <c r="B11" s="98"/>
      <c r="C11" s="100"/>
      <c r="D11" s="103"/>
      <c r="E11" s="30" t="s">
        <v>11</v>
      </c>
      <c r="F11" s="30" t="s">
        <v>12</v>
      </c>
      <c r="G11" s="80"/>
      <c r="H11" s="81"/>
      <c r="I11" s="121"/>
      <c r="J11" s="110"/>
      <c r="K11" s="108"/>
      <c r="L11" s="16"/>
      <c r="M11" s="112"/>
      <c r="N11" s="114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 x14ac:dyDescent="0.2">
      <c r="B12" s="82" t="s">
        <v>53</v>
      </c>
      <c r="C12" s="82" t="s">
        <v>52</v>
      </c>
      <c r="D12" s="85" t="s">
        <v>46</v>
      </c>
      <c r="E12" s="36">
        <v>42736</v>
      </c>
      <c r="F12" s="36">
        <v>43100</v>
      </c>
      <c r="G12" s="37" t="s">
        <v>28</v>
      </c>
      <c r="H12" s="38">
        <v>1</v>
      </c>
      <c r="I12" s="50" t="e">
        <f>+J12+(#REF!-#REF!)</f>
        <v>#REF!</v>
      </c>
      <c r="J12" s="38">
        <v>1</v>
      </c>
      <c r="K12" s="59">
        <v>0</v>
      </c>
      <c r="L12" s="11">
        <f>+K12/J12</f>
        <v>0</v>
      </c>
      <c r="M12" s="12">
        <f>DAYS360(E12,$C$8)/DAYS360(E12,F12)</f>
        <v>1</v>
      </c>
      <c r="N12" s="13">
        <f>IF(J12=0," -",IF(L12&gt;100%,100%,L12))</f>
        <v>0</v>
      </c>
      <c r="O12" s="78" t="s">
        <v>54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0.75" thickBot="1" x14ac:dyDescent="0.25">
      <c r="B13" s="83"/>
      <c r="C13" s="83"/>
      <c r="D13" s="86"/>
      <c r="E13" s="46">
        <v>42736</v>
      </c>
      <c r="F13" s="46">
        <v>43100</v>
      </c>
      <c r="G13" s="10" t="s">
        <v>29</v>
      </c>
      <c r="H13" s="47">
        <v>1</v>
      </c>
      <c r="I13" s="41" t="e">
        <f>+J13+(#REF!-#REF!)</f>
        <v>#REF!</v>
      </c>
      <c r="J13" s="47">
        <v>1</v>
      </c>
      <c r="K13" s="60">
        <v>0</v>
      </c>
      <c r="L13" s="65">
        <f t="shared" ref="L13:L30" si="0">+K13/J13</f>
        <v>0</v>
      </c>
      <c r="M13" s="68">
        <f t="shared" ref="M13:M30" si="1">DAYS360(E13,$C$8)/DAYS360(E13,F13)</f>
        <v>1</v>
      </c>
      <c r="N13" s="49">
        <f t="shared" ref="N13:N30" si="2">IF(J13=0," -",IF(L13&gt;100%,100%,L13))</f>
        <v>0</v>
      </c>
      <c r="O13" s="32" t="s">
        <v>54</v>
      </c>
      <c r="P13" s="47">
        <v>0</v>
      </c>
      <c r="Q13" s="47">
        <v>0</v>
      </c>
      <c r="R13" s="47">
        <v>0</v>
      </c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75" x14ac:dyDescent="0.2">
      <c r="B14" s="83"/>
      <c r="C14" s="83"/>
      <c r="D14" s="87" t="s">
        <v>47</v>
      </c>
      <c r="E14" s="36">
        <v>42736</v>
      </c>
      <c r="F14" s="36">
        <v>43100</v>
      </c>
      <c r="G14" s="37" t="s">
        <v>30</v>
      </c>
      <c r="H14" s="38">
        <v>1</v>
      </c>
      <c r="I14" s="50" t="e">
        <f>+J14+(#REF!-#REF!)</f>
        <v>#REF!</v>
      </c>
      <c r="J14" s="38">
        <v>1</v>
      </c>
      <c r="K14" s="59">
        <v>0</v>
      </c>
      <c r="L14" s="11">
        <f t="shared" si="0"/>
        <v>0</v>
      </c>
      <c r="M14" s="12">
        <f t="shared" si="1"/>
        <v>1</v>
      </c>
      <c r="N14" s="13">
        <f t="shared" si="2"/>
        <v>0</v>
      </c>
      <c r="O14" s="78" t="s">
        <v>54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90.75" thickBot="1" x14ac:dyDescent="0.25">
      <c r="B15" s="83"/>
      <c r="C15" s="83"/>
      <c r="D15" s="88"/>
      <c r="E15" s="39">
        <v>42736</v>
      </c>
      <c r="F15" s="39">
        <v>43100</v>
      </c>
      <c r="G15" s="40" t="s">
        <v>31</v>
      </c>
      <c r="H15" s="41">
        <v>1</v>
      </c>
      <c r="I15" s="41">
        <f>+J15</f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1</v>
      </c>
      <c r="N15" s="43">
        <f t="shared" si="2"/>
        <v>1</v>
      </c>
      <c r="O15" s="5" t="s">
        <v>54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0.75" thickBot="1" x14ac:dyDescent="0.25">
      <c r="B16" s="83"/>
      <c r="C16" s="91"/>
      <c r="D16" s="51" t="s">
        <v>48</v>
      </c>
      <c r="E16" s="52">
        <v>42736</v>
      </c>
      <c r="F16" s="52">
        <v>43100</v>
      </c>
      <c r="G16" s="53" t="s">
        <v>32</v>
      </c>
      <c r="H16" s="54">
        <v>1</v>
      </c>
      <c r="I16" s="50" t="e">
        <f>+J16+(#REF!-#REF!)</f>
        <v>#REF!</v>
      </c>
      <c r="J16" s="54">
        <v>1</v>
      </c>
      <c r="K16" s="62">
        <v>1</v>
      </c>
      <c r="L16" s="67">
        <f t="shared" si="0"/>
        <v>1</v>
      </c>
      <c r="M16" s="70">
        <f t="shared" si="1"/>
        <v>1</v>
      </c>
      <c r="N16" s="71">
        <f t="shared" si="2"/>
        <v>1</v>
      </c>
      <c r="O16" s="45" t="s">
        <v>54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12.95" customHeight="1" thickBot="1" x14ac:dyDescent="0.25">
      <c r="B17" s="83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75" x14ac:dyDescent="0.2">
      <c r="B18" s="83"/>
      <c r="C18" s="82" t="s">
        <v>51</v>
      </c>
      <c r="D18" s="89" t="s">
        <v>49</v>
      </c>
      <c r="E18" s="34">
        <v>42736</v>
      </c>
      <c r="F18" s="34">
        <v>43100</v>
      </c>
      <c r="G18" s="9" t="s">
        <v>33</v>
      </c>
      <c r="H18" s="35">
        <v>1</v>
      </c>
      <c r="I18" s="35">
        <f>+J18</f>
        <v>1</v>
      </c>
      <c r="J18" s="35">
        <v>1</v>
      </c>
      <c r="K18" s="63">
        <v>1</v>
      </c>
      <c r="L18" s="11">
        <f t="shared" si="0"/>
        <v>1</v>
      </c>
      <c r="M18" s="12">
        <f t="shared" si="1"/>
        <v>1</v>
      </c>
      <c r="N18" s="13">
        <f t="shared" si="2"/>
        <v>1</v>
      </c>
      <c r="O18" s="44">
        <v>2210289</v>
      </c>
      <c r="P18" s="35">
        <v>287480</v>
      </c>
      <c r="Q18" s="35">
        <v>247987</v>
      </c>
      <c r="R18" s="35">
        <v>0</v>
      </c>
      <c r="S18" s="22">
        <f t="shared" si="3"/>
        <v>0.86262348685125922</v>
      </c>
      <c r="T18" s="19" t="str">
        <f t="shared" si="4"/>
        <v xml:space="preserve"> -</v>
      </c>
    </row>
    <row r="19" spans="2:20" ht="60" x14ac:dyDescent="0.2">
      <c r="B19" s="83"/>
      <c r="C19" s="83"/>
      <c r="D19" s="89"/>
      <c r="E19" s="34">
        <v>42736</v>
      </c>
      <c r="F19" s="34">
        <v>43100</v>
      </c>
      <c r="G19" s="9" t="s">
        <v>34</v>
      </c>
      <c r="H19" s="35">
        <v>1</v>
      </c>
      <c r="I19" s="35" t="e">
        <f>+J19+(#REF!-#REF!)</f>
        <v>#REF!</v>
      </c>
      <c r="J19" s="35">
        <v>1</v>
      </c>
      <c r="K19" s="63">
        <v>0</v>
      </c>
      <c r="L19" s="17">
        <f t="shared" si="0"/>
        <v>0</v>
      </c>
      <c r="M19" s="18">
        <f t="shared" si="1"/>
        <v>1</v>
      </c>
      <c r="N19" s="19">
        <f t="shared" si="2"/>
        <v>0</v>
      </c>
      <c r="O19" s="44" t="s">
        <v>54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60" x14ac:dyDescent="0.2">
      <c r="B20" s="83"/>
      <c r="C20" s="83"/>
      <c r="D20" s="89"/>
      <c r="E20" s="34">
        <v>42736</v>
      </c>
      <c r="F20" s="34">
        <v>43100</v>
      </c>
      <c r="G20" s="9" t="s">
        <v>35</v>
      </c>
      <c r="H20" s="35">
        <v>1</v>
      </c>
      <c r="I20" s="35">
        <f>+J20</f>
        <v>1</v>
      </c>
      <c r="J20" s="35">
        <v>1</v>
      </c>
      <c r="K20" s="63">
        <v>1</v>
      </c>
      <c r="L20" s="17">
        <f t="shared" si="0"/>
        <v>1</v>
      </c>
      <c r="M20" s="18">
        <f t="shared" si="1"/>
        <v>1</v>
      </c>
      <c r="N20" s="19">
        <f t="shared" si="2"/>
        <v>1</v>
      </c>
      <c r="O20" s="44">
        <v>0</v>
      </c>
      <c r="P20" s="35">
        <v>0</v>
      </c>
      <c r="Q20" s="35">
        <v>0</v>
      </c>
      <c r="R20" s="35">
        <v>0</v>
      </c>
      <c r="S20" s="22" t="str">
        <f t="shared" si="3"/>
        <v xml:space="preserve"> -</v>
      </c>
      <c r="T20" s="19" t="str">
        <f t="shared" si="4"/>
        <v xml:space="preserve"> -</v>
      </c>
    </row>
    <row r="21" spans="2:20" ht="45.75" thickBot="1" x14ac:dyDescent="0.25">
      <c r="B21" s="83"/>
      <c r="C21" s="83"/>
      <c r="D21" s="86"/>
      <c r="E21" s="46">
        <v>42736</v>
      </c>
      <c r="F21" s="46">
        <v>43100</v>
      </c>
      <c r="G21" s="10" t="s">
        <v>36</v>
      </c>
      <c r="H21" s="47">
        <v>2</v>
      </c>
      <c r="I21" s="41" t="e">
        <f>+J21+(#REF!-#REF!)</f>
        <v>#REF!</v>
      </c>
      <c r="J21" s="47">
        <v>1</v>
      </c>
      <c r="K21" s="60">
        <v>1</v>
      </c>
      <c r="L21" s="65">
        <f t="shared" si="0"/>
        <v>1</v>
      </c>
      <c r="M21" s="68">
        <f t="shared" si="1"/>
        <v>1</v>
      </c>
      <c r="N21" s="49">
        <f t="shared" si="2"/>
        <v>1</v>
      </c>
      <c r="O21" s="32">
        <v>2210302</v>
      </c>
      <c r="P21" s="47">
        <v>639325</v>
      </c>
      <c r="Q21" s="47">
        <v>633955</v>
      </c>
      <c r="R21" s="47">
        <v>0</v>
      </c>
      <c r="S21" s="48">
        <f t="shared" si="3"/>
        <v>0.99160051616939737</v>
      </c>
      <c r="T21" s="49" t="str">
        <f t="shared" si="4"/>
        <v xml:space="preserve"> -</v>
      </c>
    </row>
    <row r="22" spans="2:20" ht="45" x14ac:dyDescent="0.2">
      <c r="B22" s="83"/>
      <c r="C22" s="83"/>
      <c r="D22" s="87" t="s">
        <v>50</v>
      </c>
      <c r="E22" s="36">
        <v>42736</v>
      </c>
      <c r="F22" s="36">
        <v>43100</v>
      </c>
      <c r="G22" s="37" t="s">
        <v>37</v>
      </c>
      <c r="H22" s="38">
        <v>2</v>
      </c>
      <c r="I22" s="50">
        <f>+J22</f>
        <v>2</v>
      </c>
      <c r="J22" s="38">
        <v>2</v>
      </c>
      <c r="K22" s="59">
        <v>2</v>
      </c>
      <c r="L22" s="11">
        <f t="shared" si="0"/>
        <v>1</v>
      </c>
      <c r="M22" s="12">
        <f t="shared" si="1"/>
        <v>1</v>
      </c>
      <c r="N22" s="13">
        <f t="shared" si="2"/>
        <v>1</v>
      </c>
      <c r="O22" s="78">
        <v>2210526</v>
      </c>
      <c r="P22" s="38">
        <v>600000</v>
      </c>
      <c r="Q22" s="38">
        <v>0</v>
      </c>
      <c r="R22" s="38">
        <v>0</v>
      </c>
      <c r="S22" s="14">
        <f t="shared" si="3"/>
        <v>0</v>
      </c>
      <c r="T22" s="13" t="str">
        <f t="shared" si="4"/>
        <v xml:space="preserve"> -</v>
      </c>
    </row>
    <row r="23" spans="2:20" ht="30" x14ac:dyDescent="0.2">
      <c r="B23" s="83"/>
      <c r="C23" s="83"/>
      <c r="D23" s="90"/>
      <c r="E23" s="34">
        <v>42736</v>
      </c>
      <c r="F23" s="34">
        <v>43100</v>
      </c>
      <c r="G23" s="9" t="s">
        <v>38</v>
      </c>
      <c r="H23" s="35">
        <v>1</v>
      </c>
      <c r="I23" s="35">
        <f>+J23</f>
        <v>1</v>
      </c>
      <c r="J23" s="35">
        <v>1</v>
      </c>
      <c r="K23" s="63">
        <v>1</v>
      </c>
      <c r="L23" s="17">
        <f t="shared" si="0"/>
        <v>1</v>
      </c>
      <c r="M23" s="18">
        <f t="shared" si="1"/>
        <v>1</v>
      </c>
      <c r="N23" s="19">
        <f t="shared" si="2"/>
        <v>1</v>
      </c>
      <c r="O23" s="44">
        <v>2210527</v>
      </c>
      <c r="P23" s="35">
        <v>53052</v>
      </c>
      <c r="Q23" s="35">
        <v>49573</v>
      </c>
      <c r="R23" s="35">
        <v>0</v>
      </c>
      <c r="S23" s="22">
        <f t="shared" si="3"/>
        <v>0.93442283043052099</v>
      </c>
      <c r="T23" s="19" t="str">
        <f t="shared" si="4"/>
        <v xml:space="preserve"> -</v>
      </c>
    </row>
    <row r="24" spans="2:20" ht="30" x14ac:dyDescent="0.2">
      <c r="B24" s="83"/>
      <c r="C24" s="83"/>
      <c r="D24" s="90"/>
      <c r="E24" s="34">
        <v>42736</v>
      </c>
      <c r="F24" s="34">
        <v>43100</v>
      </c>
      <c r="G24" s="9" t="s">
        <v>39</v>
      </c>
      <c r="H24" s="35">
        <v>3</v>
      </c>
      <c r="I24" s="35" t="e">
        <f>+J24+(#REF!-#REF!)</f>
        <v>#REF!</v>
      </c>
      <c r="J24" s="35">
        <v>0</v>
      </c>
      <c r="K24" s="63">
        <v>0</v>
      </c>
      <c r="L24" s="17" t="e">
        <f t="shared" si="0"/>
        <v>#DIV/0!</v>
      </c>
      <c r="M24" s="18">
        <f t="shared" si="1"/>
        <v>1</v>
      </c>
      <c r="N24" s="19" t="str">
        <f t="shared" si="2"/>
        <v xml:space="preserve"> -</v>
      </c>
      <c r="O24" s="44">
        <v>2210527</v>
      </c>
      <c r="P24" s="35">
        <v>0</v>
      </c>
      <c r="Q24" s="35">
        <v>0</v>
      </c>
      <c r="R24" s="35">
        <v>0</v>
      </c>
      <c r="S24" s="22" t="str">
        <f t="shared" si="3"/>
        <v xml:space="preserve"> -</v>
      </c>
      <c r="T24" s="19" t="str">
        <f t="shared" si="4"/>
        <v xml:space="preserve"> -</v>
      </c>
    </row>
    <row r="25" spans="2:20" ht="30" x14ac:dyDescent="0.2">
      <c r="B25" s="83"/>
      <c r="C25" s="83"/>
      <c r="D25" s="90"/>
      <c r="E25" s="34">
        <v>42736</v>
      </c>
      <c r="F25" s="34">
        <v>43100</v>
      </c>
      <c r="G25" s="9" t="s">
        <v>40</v>
      </c>
      <c r="H25" s="35">
        <v>1</v>
      </c>
      <c r="I25" s="35" t="e">
        <f>+J25+(#REF!-#REF!)</f>
        <v>#REF!</v>
      </c>
      <c r="J25" s="35">
        <v>1</v>
      </c>
      <c r="K25" s="63">
        <v>1</v>
      </c>
      <c r="L25" s="17">
        <f t="shared" si="0"/>
        <v>1</v>
      </c>
      <c r="M25" s="18">
        <f t="shared" si="1"/>
        <v>1</v>
      </c>
      <c r="N25" s="19">
        <f t="shared" si="2"/>
        <v>1</v>
      </c>
      <c r="O25" s="44">
        <v>2210527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45" x14ac:dyDescent="0.2">
      <c r="B26" s="83"/>
      <c r="C26" s="83"/>
      <c r="D26" s="90"/>
      <c r="E26" s="34">
        <v>42736</v>
      </c>
      <c r="F26" s="34">
        <v>43100</v>
      </c>
      <c r="G26" s="9" t="s">
        <v>41</v>
      </c>
      <c r="H26" s="35">
        <v>2</v>
      </c>
      <c r="I26" s="35">
        <f>+J26</f>
        <v>2</v>
      </c>
      <c r="J26" s="35">
        <v>2</v>
      </c>
      <c r="K26" s="63">
        <v>2</v>
      </c>
      <c r="L26" s="17">
        <f t="shared" si="0"/>
        <v>1</v>
      </c>
      <c r="M26" s="18">
        <f t="shared" si="1"/>
        <v>1</v>
      </c>
      <c r="N26" s="19">
        <f t="shared" si="2"/>
        <v>1</v>
      </c>
      <c r="O26" s="44">
        <v>2210524</v>
      </c>
      <c r="P26" s="35">
        <v>300000</v>
      </c>
      <c r="Q26" s="35">
        <v>279846</v>
      </c>
      <c r="R26" s="35">
        <v>0</v>
      </c>
      <c r="S26" s="22">
        <f t="shared" si="3"/>
        <v>0.93281999999999998</v>
      </c>
      <c r="T26" s="19" t="str">
        <f t="shared" si="4"/>
        <v xml:space="preserve"> -</v>
      </c>
    </row>
    <row r="27" spans="2:20" ht="75" x14ac:dyDescent="0.2">
      <c r="B27" s="83"/>
      <c r="C27" s="83"/>
      <c r="D27" s="90"/>
      <c r="E27" s="34">
        <v>42736</v>
      </c>
      <c r="F27" s="34">
        <v>43100</v>
      </c>
      <c r="G27" s="9" t="s">
        <v>42</v>
      </c>
      <c r="H27" s="35">
        <v>1</v>
      </c>
      <c r="I27" s="35">
        <f>+J27</f>
        <v>1</v>
      </c>
      <c r="J27" s="35">
        <v>1</v>
      </c>
      <c r="K27" s="63">
        <v>0.5</v>
      </c>
      <c r="L27" s="17">
        <f t="shared" si="0"/>
        <v>0.5</v>
      </c>
      <c r="M27" s="18">
        <f t="shared" si="1"/>
        <v>1</v>
      </c>
      <c r="N27" s="19">
        <f t="shared" si="2"/>
        <v>0.5</v>
      </c>
      <c r="O27" s="44" t="s">
        <v>54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 x14ac:dyDescent="0.2">
      <c r="B28" s="83"/>
      <c r="C28" s="83"/>
      <c r="D28" s="90"/>
      <c r="E28" s="34">
        <v>42736</v>
      </c>
      <c r="F28" s="34">
        <v>43100</v>
      </c>
      <c r="G28" s="9" t="s">
        <v>43</v>
      </c>
      <c r="H28" s="22">
        <v>1</v>
      </c>
      <c r="I28" s="22">
        <f>+J28</f>
        <v>1</v>
      </c>
      <c r="J28" s="22">
        <v>1</v>
      </c>
      <c r="K28" s="64">
        <v>1</v>
      </c>
      <c r="L28" s="17">
        <f t="shared" si="0"/>
        <v>1</v>
      </c>
      <c r="M28" s="18">
        <f t="shared" si="1"/>
        <v>1</v>
      </c>
      <c r="N28" s="19">
        <f t="shared" si="2"/>
        <v>1</v>
      </c>
      <c r="O28" s="44" t="s">
        <v>54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45" x14ac:dyDescent="0.2">
      <c r="B29" s="83"/>
      <c r="C29" s="83"/>
      <c r="D29" s="90"/>
      <c r="E29" s="34">
        <v>42736</v>
      </c>
      <c r="F29" s="34">
        <v>43100</v>
      </c>
      <c r="G29" s="9" t="s">
        <v>44</v>
      </c>
      <c r="H29" s="22">
        <v>1</v>
      </c>
      <c r="I29" s="22" t="e">
        <f>+J29+(#REF!-#REF!)</f>
        <v>#REF!</v>
      </c>
      <c r="J29" s="22">
        <v>0.2</v>
      </c>
      <c r="K29" s="64">
        <v>0.3</v>
      </c>
      <c r="L29" s="17">
        <f t="shared" si="0"/>
        <v>1.4999999999999998</v>
      </c>
      <c r="M29" s="18">
        <f t="shared" si="1"/>
        <v>1</v>
      </c>
      <c r="N29" s="19">
        <f t="shared" si="2"/>
        <v>1</v>
      </c>
      <c r="O29" s="44">
        <v>2210252</v>
      </c>
      <c r="P29" s="35">
        <v>0</v>
      </c>
      <c r="Q29" s="35">
        <v>0</v>
      </c>
      <c r="R29" s="35">
        <v>0</v>
      </c>
      <c r="S29" s="22" t="str">
        <f t="shared" si="3"/>
        <v xml:space="preserve"> -</v>
      </c>
      <c r="T29" s="19" t="str">
        <f t="shared" si="4"/>
        <v xml:space="preserve"> -</v>
      </c>
    </row>
    <row r="30" spans="2:20" ht="60.75" thickBot="1" x14ac:dyDescent="0.25">
      <c r="B30" s="84"/>
      <c r="C30" s="84"/>
      <c r="D30" s="88"/>
      <c r="E30" s="39">
        <v>42736</v>
      </c>
      <c r="F30" s="39">
        <v>43100</v>
      </c>
      <c r="G30" s="40" t="s">
        <v>45</v>
      </c>
      <c r="H30" s="41">
        <v>1</v>
      </c>
      <c r="I30" s="41" t="e">
        <f>+J30+(#REF!-#REF!)</f>
        <v>#REF!</v>
      </c>
      <c r="J30" s="41">
        <v>1</v>
      </c>
      <c r="K30" s="61">
        <v>0</v>
      </c>
      <c r="L30" s="66">
        <f t="shared" si="0"/>
        <v>0</v>
      </c>
      <c r="M30" s="69">
        <f t="shared" si="1"/>
        <v>1</v>
      </c>
      <c r="N30" s="43">
        <f t="shared" si="2"/>
        <v>0</v>
      </c>
      <c r="O30" s="5" t="s">
        <v>54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 x14ac:dyDescent="0.25">
      <c r="M31" s="77">
        <f>+AVERAGE(M12:M16,M18:M30)</f>
        <v>1</v>
      </c>
      <c r="N31" s="72">
        <f>+AVERAGE(N12:N16,N18:N30)</f>
        <v>0.67647058823529416</v>
      </c>
      <c r="O31" s="76"/>
      <c r="P31" s="73">
        <f>+SUM(P12:P16,P18:P30)</f>
        <v>1879857</v>
      </c>
      <c r="Q31" s="74">
        <f t="shared" ref="Q31:R31" si="5">+SUM(Q12:Q16,Q18:Q30)</f>
        <v>1211361</v>
      </c>
      <c r="R31" s="74">
        <f t="shared" si="5"/>
        <v>0</v>
      </c>
      <c r="S31" s="75">
        <f t="shared" si="3"/>
        <v>0.64438997221597172</v>
      </c>
      <c r="T31" s="72" t="str">
        <f t="shared" si="4"/>
        <v xml:space="preserve"> -</v>
      </c>
    </row>
  </sheetData>
  <mergeCells count="2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30"/>
    <mergeCell ref="C12:C16"/>
    <mergeCell ref="D12:D13"/>
    <mergeCell ref="D14:D15"/>
    <mergeCell ref="C18:C30"/>
    <mergeCell ref="D18:D21"/>
    <mergeCell ref="D22:D30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Margarita Robayo</cp:lastModifiedBy>
  <cp:lastPrinted>2010-09-21T16:46:22Z</cp:lastPrinted>
  <dcterms:created xsi:type="dcterms:W3CDTF">2008-07-08T21:30:46Z</dcterms:created>
  <dcterms:modified xsi:type="dcterms:W3CDTF">2018-01-24T20:19:14Z</dcterms:modified>
</cp:coreProperties>
</file>