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pivotTables/pivotTable2.xml" ContentType="application/vnd.openxmlformats-officedocument.spreadsheetml.pivotTable+xml"/>
  <Override PartName="/xl/tables/table2.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525"/>
  <workbookPr codeName="ThisWorkbook" hidePivotFieldList="1" defaultThemeVersion="166925"/>
  <mc:AlternateContent xmlns:mc="http://schemas.openxmlformats.org/markup-compatibility/2006">
    <mc:Choice Requires="x15">
      <x15ac:absPath xmlns:x15ac="http://schemas.microsoft.com/office/spreadsheetml/2010/11/ac" url="C:\Users\DELL\Documents\1. DOCUMENTOS ALCALDÍA\ALCALDÍA 2021\#DESCARGAS#\MIPG 30 DE JUNIO TRABAJADOS\"/>
    </mc:Choice>
  </mc:AlternateContent>
  <xr:revisionPtr revIDLastSave="0" documentId="13_ncr:1_{95AE11BF-F8DD-4F91-8A39-41D7BC3A77A8}" xr6:coauthVersionLast="47" xr6:coauthVersionMax="47" xr10:uidLastSave="{00000000-0000-0000-0000-000000000000}"/>
  <bookViews>
    <workbookView xWindow="-110" yWindow="-110" windowWidth="19420" windowHeight="10420" xr2:uid="{00000000-000D-0000-FFFF-FFFF00000000}"/>
  </bookViews>
  <sheets>
    <sheet name="MIPG INSTITUCIONAL" sheetId="11" r:id="rId1"/>
    <sheet name="TABLA DINÁMICA" sheetId="14" state="hidden" r:id="rId2"/>
    <sheet name="PROGRAMACIÓN DE META " sheetId="13" r:id="rId3"/>
    <sheet name="Hoja3" sheetId="17" state="hidden" r:id="rId4"/>
    <sheet name="Hoja2" sheetId="16" state="hidden" r:id="rId5"/>
    <sheet name="Hoja1" sheetId="15" state="hidden" r:id="rId6"/>
    <sheet name="GRÁFICOAVANCE" sheetId="12" r:id="rId7"/>
    <sheet name="TABLAS" sheetId="4" state="hidden" r:id="rId8"/>
  </sheets>
  <externalReferences>
    <externalReference r:id="rId9"/>
  </externalReferences>
  <definedNames>
    <definedName name="_xlnm._FilterDatabase" localSheetId="0" hidden="1">'MIPG INSTITUCIONAL'!$B$10:$AJ$146</definedName>
    <definedName name="_xlnm._FilterDatabase" localSheetId="2" hidden="1">'PROGRAMACIÓN DE META '!$B$4:$AI$149</definedName>
    <definedName name="equipos">[1]ParaPriorizar!$C$65521:$C$65529</definedName>
  </definedNames>
  <calcPr calcId="191028"/>
  <pivotCaches>
    <pivotCache cacheId="15769" r:id="rId10"/>
    <pivotCache cacheId="15770" r:id="rId1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5" i="13" l="1"/>
  <c r="S5" i="13"/>
  <c r="T5" i="13"/>
  <c r="U5" i="13"/>
  <c r="R6" i="13"/>
  <c r="S6" i="13"/>
  <c r="T6" i="13"/>
  <c r="U6" i="13"/>
  <c r="R7" i="13"/>
  <c r="S7" i="13"/>
  <c r="T7" i="13"/>
  <c r="U7" i="13"/>
  <c r="R8" i="13"/>
  <c r="S8" i="13"/>
  <c r="T8" i="13"/>
  <c r="U8" i="13"/>
  <c r="R9" i="13"/>
  <c r="S9" i="13"/>
  <c r="T9" i="13"/>
  <c r="U9" i="13"/>
  <c r="R10" i="13"/>
  <c r="S10" i="13"/>
  <c r="T10" i="13"/>
  <c r="U10" i="13"/>
  <c r="R11" i="13"/>
  <c r="S11" i="13"/>
  <c r="T11" i="13"/>
  <c r="U11" i="13"/>
  <c r="R12" i="13"/>
  <c r="S12" i="13"/>
  <c r="T12" i="13"/>
  <c r="U12" i="13"/>
  <c r="R13" i="13"/>
  <c r="S13" i="13"/>
  <c r="T13" i="13"/>
  <c r="U13" i="13"/>
  <c r="R14" i="13"/>
  <c r="S14" i="13"/>
  <c r="T14" i="13"/>
  <c r="U14" i="13"/>
  <c r="R15" i="13"/>
  <c r="S15" i="13"/>
  <c r="T15" i="13"/>
  <c r="U15" i="13"/>
  <c r="R16" i="13"/>
  <c r="S16" i="13"/>
  <c r="T16" i="13"/>
  <c r="U16" i="13"/>
  <c r="R17" i="13"/>
  <c r="S17" i="13"/>
  <c r="T17" i="13"/>
  <c r="U17" i="13"/>
  <c r="R18" i="13"/>
  <c r="S18" i="13"/>
  <c r="T18" i="13"/>
  <c r="U18" i="13"/>
  <c r="R19" i="13"/>
  <c r="S19" i="13"/>
  <c r="T19" i="13"/>
  <c r="U19" i="13"/>
  <c r="R20" i="13"/>
  <c r="S20" i="13"/>
  <c r="T20" i="13"/>
  <c r="U20" i="13"/>
  <c r="R21" i="13"/>
  <c r="S21" i="13"/>
  <c r="T21" i="13"/>
  <c r="U21" i="13"/>
  <c r="R22" i="13"/>
  <c r="S22" i="13"/>
  <c r="T22" i="13"/>
  <c r="U22" i="13"/>
  <c r="R23" i="13"/>
  <c r="S23" i="13"/>
  <c r="T23" i="13"/>
  <c r="U23" i="13"/>
  <c r="R24" i="13"/>
  <c r="S24" i="13"/>
  <c r="T24" i="13"/>
  <c r="U24" i="13"/>
  <c r="R25" i="13"/>
  <c r="S25" i="13"/>
  <c r="T25" i="13"/>
  <c r="U25" i="13"/>
  <c r="R26" i="13"/>
  <c r="S26" i="13"/>
  <c r="T26" i="13"/>
  <c r="U26" i="13"/>
  <c r="R27" i="13"/>
  <c r="S27" i="13"/>
  <c r="T27" i="13"/>
  <c r="U27" i="13"/>
  <c r="R28" i="13"/>
  <c r="S28" i="13"/>
  <c r="T28" i="13"/>
  <c r="U28" i="13"/>
  <c r="R29" i="13"/>
  <c r="S29" i="13"/>
  <c r="T29" i="13"/>
  <c r="U29" i="13"/>
  <c r="R30" i="13"/>
  <c r="S30" i="13"/>
  <c r="T30" i="13"/>
  <c r="U30" i="13"/>
  <c r="R31" i="13"/>
  <c r="S31" i="13"/>
  <c r="T31" i="13"/>
  <c r="U31" i="13"/>
  <c r="R32" i="13"/>
  <c r="S32" i="13"/>
  <c r="T32" i="13"/>
  <c r="U32" i="13"/>
  <c r="R33" i="13"/>
  <c r="S33" i="13"/>
  <c r="T33" i="13"/>
  <c r="U33" i="13"/>
  <c r="R34" i="13"/>
  <c r="S34" i="13"/>
  <c r="T34" i="13"/>
  <c r="U34" i="13"/>
  <c r="R35" i="13"/>
  <c r="S35" i="13"/>
  <c r="T35" i="13"/>
  <c r="U35" i="13"/>
  <c r="R36" i="13"/>
  <c r="S36" i="13"/>
  <c r="T36" i="13"/>
  <c r="U36" i="13"/>
  <c r="R37" i="13"/>
  <c r="S37" i="13"/>
  <c r="T37" i="13"/>
  <c r="U37" i="13"/>
  <c r="R38" i="13"/>
  <c r="S38" i="13"/>
  <c r="T38" i="13"/>
  <c r="U38" i="13"/>
  <c r="R39" i="13"/>
  <c r="S39" i="13"/>
  <c r="T39" i="13"/>
  <c r="U39" i="13"/>
  <c r="R40" i="13"/>
  <c r="S40" i="13"/>
  <c r="T40" i="13"/>
  <c r="U40" i="13"/>
  <c r="R41" i="13"/>
  <c r="S41" i="13"/>
  <c r="T41" i="13"/>
  <c r="U41" i="13"/>
  <c r="R42" i="13"/>
  <c r="S42" i="13"/>
  <c r="T42" i="13"/>
  <c r="U42" i="13"/>
  <c r="R43" i="13"/>
  <c r="S43" i="13"/>
  <c r="T43" i="13"/>
  <c r="U43" i="13"/>
  <c r="R44" i="13"/>
  <c r="S44" i="13"/>
  <c r="T44" i="13"/>
  <c r="U44" i="13"/>
  <c r="R45" i="13"/>
  <c r="S45" i="13"/>
  <c r="T45" i="13"/>
  <c r="U45" i="13"/>
  <c r="R46" i="13"/>
  <c r="S46" i="13"/>
  <c r="T46" i="13"/>
  <c r="U46" i="13"/>
  <c r="R47" i="13"/>
  <c r="S47" i="13"/>
  <c r="T47" i="13"/>
  <c r="U47" i="13"/>
  <c r="R48" i="13"/>
  <c r="S48" i="13"/>
  <c r="T48" i="13"/>
  <c r="U48" i="13"/>
  <c r="R49" i="13"/>
  <c r="S49" i="13"/>
  <c r="T49" i="13"/>
  <c r="U49" i="13"/>
  <c r="R50" i="13"/>
  <c r="S50" i="13"/>
  <c r="T50" i="13"/>
  <c r="U50" i="13"/>
  <c r="R51" i="13"/>
  <c r="S51" i="13"/>
  <c r="T51" i="13"/>
  <c r="U51" i="13"/>
  <c r="R52" i="13"/>
  <c r="S52" i="13"/>
  <c r="T52" i="13"/>
  <c r="U52" i="13"/>
  <c r="R53" i="13"/>
  <c r="S53" i="13"/>
  <c r="T53" i="13"/>
  <c r="U53" i="13"/>
  <c r="R54" i="13"/>
  <c r="S54" i="13"/>
  <c r="T54" i="13"/>
  <c r="U54" i="13"/>
  <c r="R55" i="13"/>
  <c r="S55" i="13"/>
  <c r="T55" i="13"/>
  <c r="U55" i="13"/>
  <c r="R56" i="13"/>
  <c r="S56" i="13"/>
  <c r="T56" i="13"/>
  <c r="U56" i="13"/>
  <c r="R57" i="13"/>
  <c r="S57" i="13"/>
  <c r="T57" i="13"/>
  <c r="U57" i="13"/>
  <c r="R58" i="13"/>
  <c r="S58" i="13"/>
  <c r="T58" i="13"/>
  <c r="U58" i="13"/>
  <c r="R59" i="13"/>
  <c r="S59" i="13"/>
  <c r="T59" i="13"/>
  <c r="U59" i="13"/>
  <c r="R60" i="13"/>
  <c r="S60" i="13"/>
  <c r="T60" i="13"/>
  <c r="U60" i="13"/>
  <c r="R61" i="13"/>
  <c r="S61" i="13"/>
  <c r="T61" i="13"/>
  <c r="U61" i="13"/>
  <c r="R62" i="13"/>
  <c r="S62" i="13"/>
  <c r="T62" i="13"/>
  <c r="U62" i="13"/>
  <c r="R63" i="13"/>
  <c r="S63" i="13"/>
  <c r="T63" i="13"/>
  <c r="U63" i="13"/>
  <c r="R64" i="13"/>
  <c r="S64" i="13"/>
  <c r="T64" i="13"/>
  <c r="U64" i="13"/>
  <c r="R65" i="13"/>
  <c r="S65" i="13"/>
  <c r="T65" i="13"/>
  <c r="U65" i="13"/>
  <c r="R66" i="13"/>
  <c r="S66" i="13"/>
  <c r="T66" i="13"/>
  <c r="U66" i="13"/>
  <c r="R67" i="13"/>
  <c r="S67" i="13"/>
  <c r="T67" i="13"/>
  <c r="U67" i="13"/>
  <c r="R68" i="13"/>
  <c r="S68" i="13"/>
  <c r="T68" i="13"/>
  <c r="U68" i="13"/>
  <c r="R69" i="13"/>
  <c r="S69" i="13"/>
  <c r="T69" i="13"/>
  <c r="U69" i="13"/>
  <c r="R70" i="13"/>
  <c r="S70" i="13"/>
  <c r="T70" i="13"/>
  <c r="U70" i="13"/>
  <c r="R71" i="13"/>
  <c r="S71" i="13"/>
  <c r="T71" i="13"/>
  <c r="U71" i="13"/>
  <c r="R72" i="13"/>
  <c r="S72" i="13"/>
  <c r="T72" i="13"/>
  <c r="U72" i="13"/>
  <c r="R73" i="13"/>
  <c r="S73" i="13"/>
  <c r="T73" i="13"/>
  <c r="U73" i="13"/>
  <c r="R74" i="13"/>
  <c r="S74" i="13"/>
  <c r="T74" i="13"/>
  <c r="U74" i="13"/>
  <c r="R75" i="13"/>
  <c r="S75" i="13"/>
  <c r="T75" i="13"/>
  <c r="U75" i="13"/>
  <c r="R76" i="13"/>
  <c r="S76" i="13"/>
  <c r="T76" i="13"/>
  <c r="U76" i="13"/>
  <c r="R77" i="13"/>
  <c r="S77" i="13"/>
  <c r="T77" i="13"/>
  <c r="U77" i="13"/>
  <c r="R78" i="13"/>
  <c r="S78" i="13"/>
  <c r="T78" i="13"/>
  <c r="U78" i="13"/>
  <c r="R79" i="13"/>
  <c r="S79" i="13"/>
  <c r="T79" i="13"/>
  <c r="U79" i="13"/>
  <c r="R80" i="13"/>
  <c r="S80" i="13"/>
  <c r="T80" i="13"/>
  <c r="U80" i="13"/>
  <c r="R81" i="13"/>
  <c r="S81" i="13"/>
  <c r="T81" i="13"/>
  <c r="U81" i="13"/>
  <c r="R82" i="13"/>
  <c r="S82" i="13"/>
  <c r="T82" i="13"/>
  <c r="U82" i="13"/>
  <c r="R83" i="13"/>
  <c r="S83" i="13"/>
  <c r="T83" i="13"/>
  <c r="U83" i="13"/>
  <c r="R84" i="13"/>
  <c r="S84" i="13"/>
  <c r="T84" i="13"/>
  <c r="U84" i="13"/>
  <c r="R85" i="13"/>
  <c r="S85" i="13"/>
  <c r="T85" i="13"/>
  <c r="U85" i="13"/>
  <c r="R86" i="13"/>
  <c r="S86" i="13"/>
  <c r="T86" i="13"/>
  <c r="U86" i="13"/>
  <c r="R87" i="13"/>
  <c r="S87" i="13"/>
  <c r="T87" i="13"/>
  <c r="U87" i="13"/>
  <c r="R88" i="13"/>
  <c r="S88" i="13"/>
  <c r="T88" i="13"/>
  <c r="U88" i="13"/>
  <c r="R89" i="13"/>
  <c r="S89" i="13"/>
  <c r="T89" i="13"/>
  <c r="U89" i="13"/>
  <c r="R90" i="13"/>
  <c r="S90" i="13"/>
  <c r="T90" i="13"/>
  <c r="U90" i="13"/>
  <c r="R91" i="13"/>
  <c r="S91" i="13"/>
  <c r="T91" i="13"/>
  <c r="U91" i="13"/>
  <c r="R92" i="13"/>
  <c r="S92" i="13"/>
  <c r="T92" i="13"/>
  <c r="U92" i="13"/>
  <c r="R93" i="13"/>
  <c r="S93" i="13"/>
  <c r="T93" i="13"/>
  <c r="U93" i="13"/>
  <c r="R94" i="13"/>
  <c r="S94" i="13"/>
  <c r="T94" i="13"/>
  <c r="U94" i="13"/>
  <c r="R95" i="13"/>
  <c r="S95" i="13"/>
  <c r="T95" i="13"/>
  <c r="U95" i="13"/>
  <c r="R96" i="13"/>
  <c r="S96" i="13"/>
  <c r="T96" i="13"/>
  <c r="U96" i="13"/>
  <c r="R97" i="13"/>
  <c r="S97" i="13"/>
  <c r="T97" i="13"/>
  <c r="U97" i="13"/>
  <c r="R98" i="13"/>
  <c r="S98" i="13"/>
  <c r="T98" i="13"/>
  <c r="U98" i="13"/>
  <c r="R99" i="13"/>
  <c r="S99" i="13"/>
  <c r="T99" i="13"/>
  <c r="U99" i="13"/>
  <c r="R100" i="13"/>
  <c r="S100" i="13"/>
  <c r="T100" i="13"/>
  <c r="U100" i="13"/>
  <c r="R101" i="13"/>
  <c r="S101" i="13"/>
  <c r="T101" i="13"/>
  <c r="U101" i="13"/>
  <c r="R102" i="13"/>
  <c r="S102" i="13"/>
  <c r="T102" i="13"/>
  <c r="U102" i="13"/>
  <c r="R103" i="13"/>
  <c r="S103" i="13"/>
  <c r="T103" i="13"/>
  <c r="U103" i="13"/>
  <c r="R104" i="13"/>
  <c r="S104" i="13"/>
  <c r="T104" i="13"/>
  <c r="U104" i="13"/>
  <c r="R105" i="13"/>
  <c r="S105" i="13"/>
  <c r="T105" i="13"/>
  <c r="U105" i="13"/>
  <c r="R106" i="13"/>
  <c r="S106" i="13"/>
  <c r="T106" i="13"/>
  <c r="U106" i="13"/>
  <c r="R107" i="13"/>
  <c r="S107" i="13"/>
  <c r="T107" i="13"/>
  <c r="U107" i="13"/>
  <c r="R108" i="13"/>
  <c r="S108" i="13"/>
  <c r="T108" i="13"/>
  <c r="U108" i="13"/>
  <c r="R109" i="13"/>
  <c r="S109" i="13"/>
  <c r="T109" i="13"/>
  <c r="U109" i="13"/>
  <c r="R110" i="13"/>
  <c r="S110" i="13"/>
  <c r="T110" i="13"/>
  <c r="U110" i="13"/>
  <c r="X110" i="13"/>
  <c r="R111" i="13"/>
  <c r="S111" i="13"/>
  <c r="T111" i="13"/>
  <c r="U111" i="13"/>
  <c r="R112" i="13"/>
  <c r="S112" i="13"/>
  <c r="T112" i="13"/>
  <c r="U112" i="13"/>
  <c r="R113" i="13"/>
  <c r="S113" i="13"/>
  <c r="T113" i="13"/>
  <c r="U113" i="13"/>
  <c r="R114" i="13"/>
  <c r="S114" i="13"/>
  <c r="T114" i="13"/>
  <c r="U114" i="13"/>
  <c r="R115" i="13"/>
  <c r="S115" i="13"/>
  <c r="T115" i="13"/>
  <c r="U115" i="13"/>
  <c r="R116" i="13"/>
  <c r="S116" i="13"/>
  <c r="T116" i="13"/>
  <c r="U116" i="13"/>
  <c r="R117" i="13"/>
  <c r="S117" i="13"/>
  <c r="T117" i="13"/>
  <c r="U117" i="13"/>
  <c r="R118" i="13"/>
  <c r="S118" i="13"/>
  <c r="T118" i="13"/>
  <c r="U118" i="13"/>
  <c r="R119" i="13"/>
  <c r="S119" i="13"/>
  <c r="T119" i="13"/>
  <c r="U119" i="13"/>
  <c r="R120" i="13"/>
  <c r="S120" i="13"/>
  <c r="T120" i="13"/>
  <c r="U120" i="13"/>
  <c r="R121" i="13"/>
  <c r="S121" i="13"/>
  <c r="T121" i="13"/>
  <c r="U121" i="13"/>
  <c r="R122" i="13"/>
  <c r="S122" i="13"/>
  <c r="T122" i="13"/>
  <c r="U122" i="13"/>
  <c r="R123" i="13"/>
  <c r="S123" i="13"/>
  <c r="T123" i="13"/>
  <c r="U123" i="13"/>
  <c r="R124" i="13"/>
  <c r="S124" i="13"/>
  <c r="T124" i="13"/>
  <c r="U124" i="13"/>
  <c r="R125" i="13"/>
  <c r="S125" i="13"/>
  <c r="T125" i="13"/>
  <c r="U125" i="13"/>
  <c r="R126" i="13"/>
  <c r="S126" i="13"/>
  <c r="T126" i="13"/>
  <c r="U126" i="13"/>
  <c r="R127" i="13"/>
  <c r="S127" i="13"/>
  <c r="T127" i="13"/>
  <c r="U127" i="13"/>
  <c r="R128" i="13"/>
  <c r="S128" i="13"/>
  <c r="T128" i="13"/>
  <c r="U128" i="13"/>
  <c r="R129" i="13"/>
  <c r="S129" i="13"/>
  <c r="T129" i="13"/>
  <c r="U129" i="13"/>
  <c r="R130" i="13"/>
  <c r="S130" i="13"/>
  <c r="T130" i="13"/>
  <c r="U130" i="13"/>
  <c r="R131" i="13"/>
  <c r="S131" i="13"/>
  <c r="T131" i="13"/>
  <c r="U131" i="13"/>
  <c r="R132" i="13"/>
  <c r="S132" i="13"/>
  <c r="T132" i="13"/>
  <c r="U132" i="13"/>
  <c r="R133" i="13"/>
  <c r="S133" i="13"/>
  <c r="T133" i="13"/>
  <c r="U133" i="13"/>
  <c r="R134" i="13"/>
  <c r="S134" i="13"/>
  <c r="T134" i="13"/>
  <c r="U134" i="13"/>
  <c r="R135" i="13"/>
  <c r="S135" i="13"/>
  <c r="T135" i="13"/>
  <c r="U135" i="13"/>
  <c r="R136" i="13"/>
  <c r="S136" i="13"/>
  <c r="T136" i="13"/>
  <c r="U136" i="13"/>
  <c r="R137" i="13"/>
  <c r="S137" i="13"/>
  <c r="T137" i="13"/>
  <c r="U137" i="13"/>
  <c r="R138" i="13"/>
  <c r="S138" i="13"/>
  <c r="T138" i="13"/>
  <c r="U138" i="13"/>
  <c r="R139" i="13"/>
  <c r="S139" i="13"/>
  <c r="T139" i="13"/>
  <c r="U139" i="13"/>
  <c r="R140" i="13"/>
  <c r="S140" i="13"/>
  <c r="T140" i="13"/>
  <c r="U140" i="13"/>
  <c r="R141" i="13"/>
  <c r="S141" i="13"/>
  <c r="T141" i="13"/>
  <c r="U141" i="13"/>
  <c r="G31" i="12"/>
  <c r="M31" i="12"/>
  <c r="L33" i="12" s="1"/>
  <c r="L35" i="12" s="1"/>
  <c r="L29" i="12"/>
  <c r="M26" i="12"/>
  <c r="M27" i="12" s="1"/>
  <c r="M28" i="12" s="1"/>
  <c r="M25" i="12"/>
  <c r="I63" i="13"/>
  <c r="V63" i="13" s="1"/>
  <c r="J63" i="13"/>
  <c r="W63" i="13" s="1"/>
  <c r="K63" i="13"/>
  <c r="X63" i="13" s="1"/>
  <c r="L63" i="13"/>
  <c r="Y63" i="13" s="1"/>
  <c r="I6" i="13" l="1"/>
  <c r="V6" i="13" s="1"/>
  <c r="J6" i="13"/>
  <c r="W6" i="13" s="1"/>
  <c r="K6" i="13"/>
  <c r="X6" i="13" s="1"/>
  <c r="L6" i="13"/>
  <c r="Y6" i="13" s="1"/>
  <c r="I7" i="13"/>
  <c r="V7" i="13" s="1"/>
  <c r="J7" i="13"/>
  <c r="W7" i="13" s="1"/>
  <c r="K7" i="13"/>
  <c r="X7" i="13" s="1"/>
  <c r="L7" i="13"/>
  <c r="Y7" i="13" s="1"/>
  <c r="I8" i="13"/>
  <c r="V8" i="13" s="1"/>
  <c r="J8" i="13"/>
  <c r="W8" i="13" s="1"/>
  <c r="K8" i="13"/>
  <c r="X8" i="13" s="1"/>
  <c r="L8" i="13"/>
  <c r="Y8" i="13" s="1"/>
  <c r="I9" i="13"/>
  <c r="V9" i="13" s="1"/>
  <c r="J9" i="13"/>
  <c r="W9" i="13" s="1"/>
  <c r="K9" i="13"/>
  <c r="X9" i="13" s="1"/>
  <c r="L9" i="13"/>
  <c r="Y9" i="13" s="1"/>
  <c r="I10" i="13"/>
  <c r="V10" i="13" s="1"/>
  <c r="J10" i="13"/>
  <c r="W10" i="13" s="1"/>
  <c r="K10" i="13"/>
  <c r="X10" i="13" s="1"/>
  <c r="L10" i="13"/>
  <c r="Y10" i="13" s="1"/>
  <c r="I11" i="13"/>
  <c r="V11" i="13" s="1"/>
  <c r="J11" i="13"/>
  <c r="W11" i="13" s="1"/>
  <c r="K11" i="13"/>
  <c r="X11" i="13" s="1"/>
  <c r="L11" i="13"/>
  <c r="Y11" i="13" s="1"/>
  <c r="I12" i="13"/>
  <c r="V12" i="13" s="1"/>
  <c r="J12" i="13"/>
  <c r="W12" i="13" s="1"/>
  <c r="K12" i="13"/>
  <c r="X12" i="13" s="1"/>
  <c r="L12" i="13"/>
  <c r="Y12" i="13" s="1"/>
  <c r="I13" i="13"/>
  <c r="V13" i="13" s="1"/>
  <c r="J13" i="13"/>
  <c r="W13" i="13" s="1"/>
  <c r="K13" i="13"/>
  <c r="X13" i="13" s="1"/>
  <c r="L13" i="13"/>
  <c r="Y13" i="13" s="1"/>
  <c r="I14" i="13"/>
  <c r="V14" i="13" s="1"/>
  <c r="J14" i="13"/>
  <c r="W14" i="13" s="1"/>
  <c r="K14" i="13"/>
  <c r="X14" i="13" s="1"/>
  <c r="L14" i="13"/>
  <c r="Y14" i="13" s="1"/>
  <c r="I15" i="13"/>
  <c r="V15" i="13" s="1"/>
  <c r="J15" i="13"/>
  <c r="W15" i="13" s="1"/>
  <c r="K15" i="13"/>
  <c r="X15" i="13" s="1"/>
  <c r="L15" i="13"/>
  <c r="Y15" i="13" s="1"/>
  <c r="I16" i="13"/>
  <c r="V16" i="13" s="1"/>
  <c r="J16" i="13"/>
  <c r="W16" i="13" s="1"/>
  <c r="K16" i="13"/>
  <c r="X16" i="13" s="1"/>
  <c r="L16" i="13"/>
  <c r="Y16" i="13" s="1"/>
  <c r="I17" i="13"/>
  <c r="V17" i="13" s="1"/>
  <c r="J17" i="13"/>
  <c r="W17" i="13" s="1"/>
  <c r="K17" i="13"/>
  <c r="X17" i="13" s="1"/>
  <c r="L17" i="13"/>
  <c r="Y17" i="13" s="1"/>
  <c r="I18" i="13"/>
  <c r="V18" i="13" s="1"/>
  <c r="J18" i="13"/>
  <c r="W18" i="13" s="1"/>
  <c r="K18" i="13"/>
  <c r="X18" i="13" s="1"/>
  <c r="L18" i="13"/>
  <c r="Y18" i="13" s="1"/>
  <c r="I19" i="13"/>
  <c r="V19" i="13" s="1"/>
  <c r="J19" i="13"/>
  <c r="W19" i="13" s="1"/>
  <c r="K19" i="13"/>
  <c r="X19" i="13" s="1"/>
  <c r="L19" i="13"/>
  <c r="Y19" i="13" s="1"/>
  <c r="I20" i="13"/>
  <c r="V20" i="13" s="1"/>
  <c r="J20" i="13"/>
  <c r="W20" i="13" s="1"/>
  <c r="K20" i="13"/>
  <c r="X20" i="13" s="1"/>
  <c r="L20" i="13"/>
  <c r="Y20" i="13" s="1"/>
  <c r="I21" i="13"/>
  <c r="V21" i="13" s="1"/>
  <c r="J21" i="13"/>
  <c r="W21" i="13" s="1"/>
  <c r="K21" i="13"/>
  <c r="X21" i="13" s="1"/>
  <c r="L21" i="13"/>
  <c r="Y21" i="13" s="1"/>
  <c r="I22" i="13"/>
  <c r="V22" i="13" s="1"/>
  <c r="J22" i="13"/>
  <c r="W22" i="13" s="1"/>
  <c r="K22" i="13"/>
  <c r="X22" i="13" s="1"/>
  <c r="L22" i="13"/>
  <c r="Y22" i="13" s="1"/>
  <c r="I23" i="13"/>
  <c r="V23" i="13" s="1"/>
  <c r="J23" i="13"/>
  <c r="W23" i="13" s="1"/>
  <c r="K23" i="13"/>
  <c r="X23" i="13" s="1"/>
  <c r="L23" i="13"/>
  <c r="Y23" i="13" s="1"/>
  <c r="I24" i="13"/>
  <c r="V24" i="13" s="1"/>
  <c r="J24" i="13"/>
  <c r="W24" i="13" s="1"/>
  <c r="K24" i="13"/>
  <c r="X24" i="13" s="1"/>
  <c r="L24" i="13"/>
  <c r="Y24" i="13" s="1"/>
  <c r="I25" i="13"/>
  <c r="V25" i="13" s="1"/>
  <c r="J25" i="13"/>
  <c r="W25" i="13" s="1"/>
  <c r="K25" i="13"/>
  <c r="X25" i="13" s="1"/>
  <c r="L25" i="13"/>
  <c r="Y25" i="13" s="1"/>
  <c r="I26" i="13"/>
  <c r="V26" i="13" s="1"/>
  <c r="J26" i="13"/>
  <c r="W26" i="13" s="1"/>
  <c r="K26" i="13"/>
  <c r="X26" i="13" s="1"/>
  <c r="L26" i="13"/>
  <c r="Y26" i="13" s="1"/>
  <c r="I27" i="13"/>
  <c r="V27" i="13" s="1"/>
  <c r="J27" i="13"/>
  <c r="W27" i="13" s="1"/>
  <c r="K27" i="13"/>
  <c r="X27" i="13" s="1"/>
  <c r="L27" i="13"/>
  <c r="Y27" i="13" s="1"/>
  <c r="I28" i="13"/>
  <c r="V28" i="13" s="1"/>
  <c r="J28" i="13"/>
  <c r="W28" i="13" s="1"/>
  <c r="K28" i="13"/>
  <c r="X28" i="13" s="1"/>
  <c r="L28" i="13"/>
  <c r="Y28" i="13" s="1"/>
  <c r="I29" i="13"/>
  <c r="V29" i="13" s="1"/>
  <c r="J29" i="13"/>
  <c r="W29" i="13" s="1"/>
  <c r="K29" i="13"/>
  <c r="X29" i="13" s="1"/>
  <c r="L29" i="13"/>
  <c r="Y29" i="13" s="1"/>
  <c r="I30" i="13"/>
  <c r="V30" i="13" s="1"/>
  <c r="J30" i="13"/>
  <c r="W30" i="13" s="1"/>
  <c r="K30" i="13"/>
  <c r="X30" i="13" s="1"/>
  <c r="L30" i="13"/>
  <c r="Y30" i="13" s="1"/>
  <c r="I31" i="13"/>
  <c r="V31" i="13" s="1"/>
  <c r="J31" i="13"/>
  <c r="W31" i="13" s="1"/>
  <c r="K31" i="13"/>
  <c r="X31" i="13" s="1"/>
  <c r="L31" i="13"/>
  <c r="Y31" i="13" s="1"/>
  <c r="I32" i="13"/>
  <c r="V32" i="13" s="1"/>
  <c r="J32" i="13"/>
  <c r="W32" i="13" s="1"/>
  <c r="K32" i="13"/>
  <c r="X32" i="13" s="1"/>
  <c r="L32" i="13"/>
  <c r="Y32" i="13" s="1"/>
  <c r="I33" i="13"/>
  <c r="V33" i="13" s="1"/>
  <c r="J33" i="13"/>
  <c r="W33" i="13" s="1"/>
  <c r="K33" i="13"/>
  <c r="X33" i="13" s="1"/>
  <c r="L33" i="13"/>
  <c r="Y33" i="13" s="1"/>
  <c r="I34" i="13"/>
  <c r="V34" i="13" s="1"/>
  <c r="J34" i="13"/>
  <c r="W34" i="13" s="1"/>
  <c r="K34" i="13"/>
  <c r="X34" i="13" s="1"/>
  <c r="L34" i="13"/>
  <c r="Y34" i="13" s="1"/>
  <c r="I35" i="13"/>
  <c r="V35" i="13" s="1"/>
  <c r="J35" i="13"/>
  <c r="W35" i="13" s="1"/>
  <c r="K35" i="13"/>
  <c r="X35" i="13" s="1"/>
  <c r="L35" i="13"/>
  <c r="Y35" i="13" s="1"/>
  <c r="I36" i="13"/>
  <c r="V36" i="13" s="1"/>
  <c r="J36" i="13"/>
  <c r="W36" i="13" s="1"/>
  <c r="K36" i="13"/>
  <c r="X36" i="13" s="1"/>
  <c r="L36" i="13"/>
  <c r="Y36" i="13" s="1"/>
  <c r="I37" i="13"/>
  <c r="V37" i="13" s="1"/>
  <c r="J37" i="13"/>
  <c r="W37" i="13" s="1"/>
  <c r="K37" i="13"/>
  <c r="X37" i="13" s="1"/>
  <c r="L37" i="13"/>
  <c r="Y37" i="13" s="1"/>
  <c r="I38" i="13"/>
  <c r="V38" i="13" s="1"/>
  <c r="J38" i="13"/>
  <c r="W38" i="13" s="1"/>
  <c r="K38" i="13"/>
  <c r="X38" i="13" s="1"/>
  <c r="L38" i="13"/>
  <c r="Y38" i="13" s="1"/>
  <c r="I39" i="13"/>
  <c r="V39" i="13" s="1"/>
  <c r="J39" i="13"/>
  <c r="W39" i="13" s="1"/>
  <c r="K39" i="13"/>
  <c r="X39" i="13" s="1"/>
  <c r="L39" i="13"/>
  <c r="Y39" i="13" s="1"/>
  <c r="I40" i="13"/>
  <c r="V40" i="13" s="1"/>
  <c r="J40" i="13"/>
  <c r="W40" i="13" s="1"/>
  <c r="K40" i="13"/>
  <c r="X40" i="13" s="1"/>
  <c r="L40" i="13"/>
  <c r="Y40" i="13" s="1"/>
  <c r="I41" i="13"/>
  <c r="V41" i="13" s="1"/>
  <c r="J41" i="13"/>
  <c r="W41" i="13" s="1"/>
  <c r="K41" i="13"/>
  <c r="X41" i="13" s="1"/>
  <c r="L41" i="13"/>
  <c r="Y41" i="13" s="1"/>
  <c r="I42" i="13"/>
  <c r="V42" i="13" s="1"/>
  <c r="J42" i="13"/>
  <c r="W42" i="13" s="1"/>
  <c r="K42" i="13"/>
  <c r="X42" i="13" s="1"/>
  <c r="L42" i="13"/>
  <c r="Y42" i="13" s="1"/>
  <c r="I43" i="13"/>
  <c r="V43" i="13" s="1"/>
  <c r="J43" i="13"/>
  <c r="W43" i="13" s="1"/>
  <c r="K43" i="13"/>
  <c r="X43" i="13" s="1"/>
  <c r="L43" i="13"/>
  <c r="Y43" i="13" s="1"/>
  <c r="I44" i="13"/>
  <c r="V44" i="13" s="1"/>
  <c r="J44" i="13"/>
  <c r="W44" i="13" s="1"/>
  <c r="K44" i="13"/>
  <c r="X44" i="13" s="1"/>
  <c r="L44" i="13"/>
  <c r="Y44" i="13" s="1"/>
  <c r="I45" i="13"/>
  <c r="V45" i="13" s="1"/>
  <c r="J45" i="13"/>
  <c r="W45" i="13" s="1"/>
  <c r="K45" i="13"/>
  <c r="X45" i="13" s="1"/>
  <c r="L45" i="13"/>
  <c r="Y45" i="13" s="1"/>
  <c r="I46" i="13"/>
  <c r="V46" i="13" s="1"/>
  <c r="J46" i="13"/>
  <c r="W46" i="13" s="1"/>
  <c r="K46" i="13"/>
  <c r="X46" i="13" s="1"/>
  <c r="L46" i="13"/>
  <c r="Y46" i="13" s="1"/>
  <c r="I47" i="13"/>
  <c r="V47" i="13" s="1"/>
  <c r="J47" i="13"/>
  <c r="W47" i="13" s="1"/>
  <c r="K47" i="13"/>
  <c r="X47" i="13" s="1"/>
  <c r="L47" i="13"/>
  <c r="Y47" i="13" s="1"/>
  <c r="I48" i="13"/>
  <c r="V48" i="13" s="1"/>
  <c r="J48" i="13"/>
  <c r="W48" i="13" s="1"/>
  <c r="K48" i="13"/>
  <c r="X48" i="13" s="1"/>
  <c r="L48" i="13"/>
  <c r="Y48" i="13" s="1"/>
  <c r="I49" i="13"/>
  <c r="V49" i="13" s="1"/>
  <c r="J49" i="13"/>
  <c r="W49" i="13" s="1"/>
  <c r="K49" i="13"/>
  <c r="X49" i="13" s="1"/>
  <c r="L49" i="13"/>
  <c r="Y49" i="13" s="1"/>
  <c r="I50" i="13"/>
  <c r="V50" i="13" s="1"/>
  <c r="J50" i="13"/>
  <c r="W50" i="13" s="1"/>
  <c r="K50" i="13"/>
  <c r="X50" i="13" s="1"/>
  <c r="L50" i="13"/>
  <c r="Y50" i="13" s="1"/>
  <c r="I51" i="13"/>
  <c r="V51" i="13" s="1"/>
  <c r="J51" i="13"/>
  <c r="W51" i="13" s="1"/>
  <c r="K51" i="13"/>
  <c r="X51" i="13" s="1"/>
  <c r="L51" i="13"/>
  <c r="Y51" i="13" s="1"/>
  <c r="I52" i="13"/>
  <c r="V52" i="13" s="1"/>
  <c r="J52" i="13"/>
  <c r="W52" i="13" s="1"/>
  <c r="K52" i="13"/>
  <c r="X52" i="13" s="1"/>
  <c r="L52" i="13"/>
  <c r="Y52" i="13" s="1"/>
  <c r="I53" i="13"/>
  <c r="V53" i="13" s="1"/>
  <c r="J53" i="13"/>
  <c r="W53" i="13" s="1"/>
  <c r="K53" i="13"/>
  <c r="X53" i="13" s="1"/>
  <c r="L53" i="13"/>
  <c r="Y53" i="13" s="1"/>
  <c r="I54" i="13"/>
  <c r="V54" i="13" s="1"/>
  <c r="J54" i="13"/>
  <c r="W54" i="13" s="1"/>
  <c r="K54" i="13"/>
  <c r="X54" i="13" s="1"/>
  <c r="L54" i="13"/>
  <c r="Y54" i="13" s="1"/>
  <c r="I55" i="13"/>
  <c r="V55" i="13" s="1"/>
  <c r="J55" i="13"/>
  <c r="W55" i="13" s="1"/>
  <c r="K55" i="13"/>
  <c r="X55" i="13" s="1"/>
  <c r="L55" i="13"/>
  <c r="Y55" i="13" s="1"/>
  <c r="I56" i="13"/>
  <c r="V56" i="13" s="1"/>
  <c r="J56" i="13"/>
  <c r="W56" i="13" s="1"/>
  <c r="K56" i="13"/>
  <c r="X56" i="13" s="1"/>
  <c r="L56" i="13"/>
  <c r="Y56" i="13" s="1"/>
  <c r="I57" i="13"/>
  <c r="V57" i="13" s="1"/>
  <c r="J57" i="13"/>
  <c r="W57" i="13" s="1"/>
  <c r="K57" i="13"/>
  <c r="X57" i="13" s="1"/>
  <c r="L57" i="13"/>
  <c r="Y57" i="13" s="1"/>
  <c r="I58" i="13"/>
  <c r="V58" i="13" s="1"/>
  <c r="J58" i="13"/>
  <c r="W58" i="13" s="1"/>
  <c r="K58" i="13"/>
  <c r="X58" i="13" s="1"/>
  <c r="L58" i="13"/>
  <c r="Y58" i="13" s="1"/>
  <c r="I59" i="13"/>
  <c r="V59" i="13" s="1"/>
  <c r="J59" i="13"/>
  <c r="W59" i="13" s="1"/>
  <c r="K59" i="13"/>
  <c r="X59" i="13" s="1"/>
  <c r="L59" i="13"/>
  <c r="Y59" i="13" s="1"/>
  <c r="I60" i="13"/>
  <c r="V60" i="13" s="1"/>
  <c r="J60" i="13"/>
  <c r="W60" i="13" s="1"/>
  <c r="K60" i="13"/>
  <c r="X60" i="13" s="1"/>
  <c r="L60" i="13"/>
  <c r="Y60" i="13" s="1"/>
  <c r="I61" i="13"/>
  <c r="V61" i="13" s="1"/>
  <c r="J61" i="13"/>
  <c r="W61" i="13" s="1"/>
  <c r="K61" i="13"/>
  <c r="X61" i="13" s="1"/>
  <c r="L61" i="13"/>
  <c r="Y61" i="13" s="1"/>
  <c r="I62" i="13"/>
  <c r="V62" i="13" s="1"/>
  <c r="J62" i="13"/>
  <c r="W62" i="13" s="1"/>
  <c r="K62" i="13"/>
  <c r="X62" i="13" s="1"/>
  <c r="L62" i="13"/>
  <c r="Y62" i="13" s="1"/>
  <c r="I64" i="13"/>
  <c r="V64" i="13" s="1"/>
  <c r="J64" i="13"/>
  <c r="W64" i="13" s="1"/>
  <c r="K64" i="13"/>
  <c r="X64" i="13" s="1"/>
  <c r="L64" i="13"/>
  <c r="Y64" i="13" s="1"/>
  <c r="I65" i="13"/>
  <c r="V65" i="13" s="1"/>
  <c r="J65" i="13"/>
  <c r="W65" i="13" s="1"/>
  <c r="K65" i="13"/>
  <c r="X65" i="13" s="1"/>
  <c r="L65" i="13"/>
  <c r="Y65" i="13" s="1"/>
  <c r="I66" i="13"/>
  <c r="V66" i="13" s="1"/>
  <c r="J66" i="13"/>
  <c r="W66" i="13" s="1"/>
  <c r="K66" i="13"/>
  <c r="X66" i="13" s="1"/>
  <c r="L66" i="13"/>
  <c r="Y66" i="13" s="1"/>
  <c r="I67" i="13"/>
  <c r="V67" i="13" s="1"/>
  <c r="J67" i="13"/>
  <c r="W67" i="13" s="1"/>
  <c r="K67" i="13"/>
  <c r="X67" i="13" s="1"/>
  <c r="L67" i="13"/>
  <c r="Y67" i="13" s="1"/>
  <c r="I68" i="13"/>
  <c r="V68" i="13" s="1"/>
  <c r="J68" i="13"/>
  <c r="W68" i="13" s="1"/>
  <c r="K68" i="13"/>
  <c r="X68" i="13" s="1"/>
  <c r="L68" i="13"/>
  <c r="Y68" i="13" s="1"/>
  <c r="I69" i="13"/>
  <c r="V69" i="13" s="1"/>
  <c r="J69" i="13"/>
  <c r="W69" i="13" s="1"/>
  <c r="K69" i="13"/>
  <c r="X69" i="13" s="1"/>
  <c r="L69" i="13"/>
  <c r="Y69" i="13" s="1"/>
  <c r="I70" i="13"/>
  <c r="V70" i="13" s="1"/>
  <c r="J70" i="13"/>
  <c r="W70" i="13" s="1"/>
  <c r="K70" i="13"/>
  <c r="X70" i="13" s="1"/>
  <c r="L70" i="13"/>
  <c r="Y70" i="13" s="1"/>
  <c r="I71" i="13"/>
  <c r="V71" i="13" s="1"/>
  <c r="J71" i="13"/>
  <c r="W71" i="13" s="1"/>
  <c r="K71" i="13"/>
  <c r="X71" i="13" s="1"/>
  <c r="L71" i="13"/>
  <c r="Y71" i="13" s="1"/>
  <c r="I72" i="13"/>
  <c r="V72" i="13" s="1"/>
  <c r="J72" i="13"/>
  <c r="W72" i="13" s="1"/>
  <c r="K72" i="13"/>
  <c r="X72" i="13" s="1"/>
  <c r="L72" i="13"/>
  <c r="Y72" i="13" s="1"/>
  <c r="I73" i="13"/>
  <c r="V73" i="13" s="1"/>
  <c r="J73" i="13"/>
  <c r="W73" i="13" s="1"/>
  <c r="K73" i="13"/>
  <c r="X73" i="13" s="1"/>
  <c r="L73" i="13"/>
  <c r="Y73" i="13" s="1"/>
  <c r="I74" i="13"/>
  <c r="V74" i="13" s="1"/>
  <c r="J74" i="13"/>
  <c r="W74" i="13" s="1"/>
  <c r="K74" i="13"/>
  <c r="X74" i="13" s="1"/>
  <c r="L74" i="13"/>
  <c r="Y74" i="13" s="1"/>
  <c r="I75" i="13"/>
  <c r="V75" i="13" s="1"/>
  <c r="J75" i="13"/>
  <c r="W75" i="13" s="1"/>
  <c r="K75" i="13"/>
  <c r="X75" i="13" s="1"/>
  <c r="L75" i="13"/>
  <c r="Y75" i="13" s="1"/>
  <c r="I76" i="13"/>
  <c r="V76" i="13" s="1"/>
  <c r="J76" i="13"/>
  <c r="W76" i="13" s="1"/>
  <c r="K76" i="13"/>
  <c r="X76" i="13" s="1"/>
  <c r="L76" i="13"/>
  <c r="Y76" i="13" s="1"/>
  <c r="I77" i="13"/>
  <c r="V77" i="13" s="1"/>
  <c r="J77" i="13"/>
  <c r="W77" i="13" s="1"/>
  <c r="K77" i="13"/>
  <c r="X77" i="13" s="1"/>
  <c r="L77" i="13"/>
  <c r="Y77" i="13" s="1"/>
  <c r="I78" i="13"/>
  <c r="V78" i="13" s="1"/>
  <c r="J78" i="13"/>
  <c r="W78" i="13" s="1"/>
  <c r="K78" i="13"/>
  <c r="X78" i="13" s="1"/>
  <c r="L78" i="13"/>
  <c r="Y78" i="13" s="1"/>
  <c r="I79" i="13"/>
  <c r="V79" i="13" s="1"/>
  <c r="J79" i="13"/>
  <c r="W79" i="13" s="1"/>
  <c r="K79" i="13"/>
  <c r="X79" i="13" s="1"/>
  <c r="L79" i="13"/>
  <c r="Y79" i="13" s="1"/>
  <c r="I80" i="13"/>
  <c r="V80" i="13" s="1"/>
  <c r="J80" i="13"/>
  <c r="W80" i="13" s="1"/>
  <c r="K80" i="13"/>
  <c r="X80" i="13" s="1"/>
  <c r="L80" i="13"/>
  <c r="Y80" i="13" s="1"/>
  <c r="I81" i="13"/>
  <c r="V81" i="13" s="1"/>
  <c r="J81" i="13"/>
  <c r="W81" i="13" s="1"/>
  <c r="K81" i="13"/>
  <c r="X81" i="13" s="1"/>
  <c r="L81" i="13"/>
  <c r="Y81" i="13" s="1"/>
  <c r="I82" i="13"/>
  <c r="V82" i="13" s="1"/>
  <c r="J82" i="13"/>
  <c r="W82" i="13" s="1"/>
  <c r="K82" i="13"/>
  <c r="X82" i="13" s="1"/>
  <c r="L82" i="13"/>
  <c r="Y82" i="13" s="1"/>
  <c r="I83" i="13"/>
  <c r="V83" i="13" s="1"/>
  <c r="J83" i="13"/>
  <c r="W83" i="13" s="1"/>
  <c r="K83" i="13"/>
  <c r="X83" i="13" s="1"/>
  <c r="L83" i="13"/>
  <c r="Y83" i="13" s="1"/>
  <c r="I84" i="13"/>
  <c r="V84" i="13" s="1"/>
  <c r="J84" i="13"/>
  <c r="W84" i="13" s="1"/>
  <c r="K84" i="13"/>
  <c r="X84" i="13" s="1"/>
  <c r="L84" i="13"/>
  <c r="Y84" i="13" s="1"/>
  <c r="I85" i="13"/>
  <c r="V85" i="13" s="1"/>
  <c r="J85" i="13"/>
  <c r="W85" i="13" s="1"/>
  <c r="K85" i="13"/>
  <c r="X85" i="13" s="1"/>
  <c r="L85" i="13"/>
  <c r="Y85" i="13" s="1"/>
  <c r="I86" i="13"/>
  <c r="V86" i="13" s="1"/>
  <c r="J86" i="13"/>
  <c r="W86" i="13" s="1"/>
  <c r="K86" i="13"/>
  <c r="X86" i="13" s="1"/>
  <c r="L86" i="13"/>
  <c r="Y86" i="13" s="1"/>
  <c r="I87" i="13"/>
  <c r="V87" i="13" s="1"/>
  <c r="J87" i="13"/>
  <c r="W87" i="13" s="1"/>
  <c r="K87" i="13"/>
  <c r="X87" i="13" s="1"/>
  <c r="L87" i="13"/>
  <c r="Y87" i="13" s="1"/>
  <c r="I88" i="13"/>
  <c r="V88" i="13" s="1"/>
  <c r="J88" i="13"/>
  <c r="W88" i="13" s="1"/>
  <c r="K88" i="13"/>
  <c r="X88" i="13" s="1"/>
  <c r="L88" i="13"/>
  <c r="Y88" i="13" s="1"/>
  <c r="I89" i="13"/>
  <c r="V89" i="13" s="1"/>
  <c r="J89" i="13"/>
  <c r="W89" i="13" s="1"/>
  <c r="K89" i="13"/>
  <c r="X89" i="13" s="1"/>
  <c r="L89" i="13"/>
  <c r="Y89" i="13" s="1"/>
  <c r="I90" i="13"/>
  <c r="V90" i="13" s="1"/>
  <c r="J90" i="13"/>
  <c r="W90" i="13" s="1"/>
  <c r="K90" i="13"/>
  <c r="X90" i="13" s="1"/>
  <c r="L90" i="13"/>
  <c r="Y90" i="13" s="1"/>
  <c r="I91" i="13"/>
  <c r="V91" i="13" s="1"/>
  <c r="J91" i="13"/>
  <c r="W91" i="13" s="1"/>
  <c r="K91" i="13"/>
  <c r="X91" i="13" s="1"/>
  <c r="L91" i="13"/>
  <c r="Y91" i="13" s="1"/>
  <c r="I92" i="13"/>
  <c r="V92" i="13" s="1"/>
  <c r="J92" i="13"/>
  <c r="W92" i="13" s="1"/>
  <c r="K92" i="13"/>
  <c r="X92" i="13" s="1"/>
  <c r="L92" i="13"/>
  <c r="Y92" i="13" s="1"/>
  <c r="I93" i="13"/>
  <c r="V93" i="13" s="1"/>
  <c r="J93" i="13"/>
  <c r="W93" i="13" s="1"/>
  <c r="K93" i="13"/>
  <c r="X93" i="13" s="1"/>
  <c r="L93" i="13"/>
  <c r="Y93" i="13" s="1"/>
  <c r="I94" i="13"/>
  <c r="V94" i="13" s="1"/>
  <c r="J94" i="13"/>
  <c r="W94" i="13" s="1"/>
  <c r="K94" i="13"/>
  <c r="X94" i="13" s="1"/>
  <c r="L94" i="13"/>
  <c r="Y94" i="13" s="1"/>
  <c r="I95" i="13"/>
  <c r="V95" i="13" s="1"/>
  <c r="J95" i="13"/>
  <c r="W95" i="13" s="1"/>
  <c r="K95" i="13"/>
  <c r="X95" i="13" s="1"/>
  <c r="L95" i="13"/>
  <c r="Y95" i="13" s="1"/>
  <c r="I96" i="13"/>
  <c r="V96" i="13" s="1"/>
  <c r="J96" i="13"/>
  <c r="W96" i="13" s="1"/>
  <c r="K96" i="13"/>
  <c r="X96" i="13" s="1"/>
  <c r="L96" i="13"/>
  <c r="Y96" i="13" s="1"/>
  <c r="I97" i="13"/>
  <c r="V97" i="13" s="1"/>
  <c r="J97" i="13"/>
  <c r="W97" i="13" s="1"/>
  <c r="K97" i="13"/>
  <c r="X97" i="13" s="1"/>
  <c r="L97" i="13"/>
  <c r="Y97" i="13" s="1"/>
  <c r="I98" i="13"/>
  <c r="V98" i="13" s="1"/>
  <c r="J98" i="13"/>
  <c r="W98" i="13" s="1"/>
  <c r="K98" i="13"/>
  <c r="X98" i="13" s="1"/>
  <c r="L98" i="13"/>
  <c r="Y98" i="13" s="1"/>
  <c r="I99" i="13"/>
  <c r="V99" i="13" s="1"/>
  <c r="J99" i="13"/>
  <c r="W99" i="13" s="1"/>
  <c r="K99" i="13"/>
  <c r="X99" i="13" s="1"/>
  <c r="L99" i="13"/>
  <c r="Y99" i="13" s="1"/>
  <c r="I100" i="13"/>
  <c r="V100" i="13" s="1"/>
  <c r="J100" i="13"/>
  <c r="W100" i="13" s="1"/>
  <c r="K100" i="13"/>
  <c r="X100" i="13" s="1"/>
  <c r="L100" i="13"/>
  <c r="Y100" i="13" s="1"/>
  <c r="I101" i="13"/>
  <c r="V101" i="13" s="1"/>
  <c r="J101" i="13"/>
  <c r="W101" i="13" s="1"/>
  <c r="K101" i="13"/>
  <c r="X101" i="13" s="1"/>
  <c r="L101" i="13"/>
  <c r="Y101" i="13" s="1"/>
  <c r="I102" i="13"/>
  <c r="V102" i="13" s="1"/>
  <c r="J102" i="13"/>
  <c r="W102" i="13" s="1"/>
  <c r="K102" i="13"/>
  <c r="X102" i="13" s="1"/>
  <c r="L102" i="13"/>
  <c r="Y102" i="13" s="1"/>
  <c r="I103" i="13"/>
  <c r="V103" i="13" s="1"/>
  <c r="J103" i="13"/>
  <c r="W103" i="13" s="1"/>
  <c r="K103" i="13"/>
  <c r="X103" i="13" s="1"/>
  <c r="L103" i="13"/>
  <c r="Y103" i="13" s="1"/>
  <c r="I104" i="13"/>
  <c r="V104" i="13" s="1"/>
  <c r="J104" i="13"/>
  <c r="W104" i="13" s="1"/>
  <c r="K104" i="13"/>
  <c r="X104" i="13" s="1"/>
  <c r="L104" i="13"/>
  <c r="Y104" i="13" s="1"/>
  <c r="I105" i="13"/>
  <c r="V105" i="13" s="1"/>
  <c r="J105" i="13"/>
  <c r="W105" i="13" s="1"/>
  <c r="K105" i="13"/>
  <c r="X105" i="13" s="1"/>
  <c r="L105" i="13"/>
  <c r="Y105" i="13" s="1"/>
  <c r="I106" i="13"/>
  <c r="V106" i="13" s="1"/>
  <c r="J106" i="13"/>
  <c r="W106" i="13" s="1"/>
  <c r="K106" i="13"/>
  <c r="X106" i="13" s="1"/>
  <c r="L106" i="13"/>
  <c r="Y106" i="13" s="1"/>
  <c r="I107" i="13"/>
  <c r="V107" i="13" s="1"/>
  <c r="J107" i="13"/>
  <c r="W107" i="13" s="1"/>
  <c r="K107" i="13"/>
  <c r="X107" i="13" s="1"/>
  <c r="L107" i="13"/>
  <c r="Y107" i="13" s="1"/>
  <c r="I108" i="13"/>
  <c r="V108" i="13" s="1"/>
  <c r="J108" i="13"/>
  <c r="W108" i="13" s="1"/>
  <c r="K108" i="13"/>
  <c r="X108" i="13" s="1"/>
  <c r="L108" i="13"/>
  <c r="Y108" i="13" s="1"/>
  <c r="I109" i="13"/>
  <c r="V109" i="13" s="1"/>
  <c r="J109" i="13"/>
  <c r="W109" i="13" s="1"/>
  <c r="K109" i="13"/>
  <c r="X109" i="13" s="1"/>
  <c r="L109" i="13"/>
  <c r="Y109" i="13" s="1"/>
  <c r="I110" i="13"/>
  <c r="V110" i="13" s="1"/>
  <c r="J110" i="13"/>
  <c r="W110" i="13" s="1"/>
  <c r="L110" i="13"/>
  <c r="Y110" i="13" s="1"/>
  <c r="I111" i="13"/>
  <c r="V111" i="13" s="1"/>
  <c r="J111" i="13"/>
  <c r="W111" i="13" s="1"/>
  <c r="K111" i="13"/>
  <c r="X111" i="13" s="1"/>
  <c r="L111" i="13"/>
  <c r="Y111" i="13" s="1"/>
  <c r="I112" i="13"/>
  <c r="V112" i="13" s="1"/>
  <c r="J112" i="13"/>
  <c r="W112" i="13" s="1"/>
  <c r="K112" i="13"/>
  <c r="X112" i="13" s="1"/>
  <c r="L112" i="13"/>
  <c r="Y112" i="13" s="1"/>
  <c r="I113" i="13"/>
  <c r="V113" i="13" s="1"/>
  <c r="J113" i="13"/>
  <c r="W113" i="13" s="1"/>
  <c r="K113" i="13"/>
  <c r="X113" i="13" s="1"/>
  <c r="L113" i="13"/>
  <c r="Y113" i="13" s="1"/>
  <c r="I114" i="13"/>
  <c r="V114" i="13" s="1"/>
  <c r="J114" i="13"/>
  <c r="W114" i="13" s="1"/>
  <c r="K114" i="13"/>
  <c r="X114" i="13" s="1"/>
  <c r="L114" i="13"/>
  <c r="Y114" i="13" s="1"/>
  <c r="I115" i="13"/>
  <c r="V115" i="13" s="1"/>
  <c r="J115" i="13"/>
  <c r="W115" i="13" s="1"/>
  <c r="K115" i="13"/>
  <c r="X115" i="13" s="1"/>
  <c r="L115" i="13"/>
  <c r="Y115" i="13" s="1"/>
  <c r="I116" i="13"/>
  <c r="V116" i="13" s="1"/>
  <c r="J116" i="13"/>
  <c r="W116" i="13" s="1"/>
  <c r="K116" i="13"/>
  <c r="X116" i="13" s="1"/>
  <c r="L116" i="13"/>
  <c r="Y116" i="13" s="1"/>
  <c r="I117" i="13"/>
  <c r="V117" i="13" s="1"/>
  <c r="J117" i="13"/>
  <c r="W117" i="13" s="1"/>
  <c r="K117" i="13"/>
  <c r="X117" i="13" s="1"/>
  <c r="L117" i="13"/>
  <c r="Y117" i="13" s="1"/>
  <c r="I118" i="13"/>
  <c r="V118" i="13" s="1"/>
  <c r="J118" i="13"/>
  <c r="W118" i="13" s="1"/>
  <c r="K118" i="13"/>
  <c r="X118" i="13" s="1"/>
  <c r="L118" i="13"/>
  <c r="Y118" i="13" s="1"/>
  <c r="I119" i="13"/>
  <c r="V119" i="13" s="1"/>
  <c r="J119" i="13"/>
  <c r="W119" i="13" s="1"/>
  <c r="K119" i="13"/>
  <c r="X119" i="13" s="1"/>
  <c r="L119" i="13"/>
  <c r="Y119" i="13" s="1"/>
  <c r="I120" i="13"/>
  <c r="V120" i="13" s="1"/>
  <c r="J120" i="13"/>
  <c r="W120" i="13" s="1"/>
  <c r="K120" i="13"/>
  <c r="X120" i="13" s="1"/>
  <c r="L120" i="13"/>
  <c r="Y120" i="13" s="1"/>
  <c r="I121" i="13"/>
  <c r="V121" i="13" s="1"/>
  <c r="J121" i="13"/>
  <c r="W121" i="13" s="1"/>
  <c r="K121" i="13"/>
  <c r="X121" i="13" s="1"/>
  <c r="L121" i="13"/>
  <c r="Y121" i="13" s="1"/>
  <c r="I122" i="13"/>
  <c r="V122" i="13" s="1"/>
  <c r="J122" i="13"/>
  <c r="W122" i="13" s="1"/>
  <c r="K122" i="13"/>
  <c r="X122" i="13" s="1"/>
  <c r="L122" i="13"/>
  <c r="Y122" i="13" s="1"/>
  <c r="I123" i="13"/>
  <c r="V123" i="13" s="1"/>
  <c r="J123" i="13"/>
  <c r="W123" i="13" s="1"/>
  <c r="K123" i="13"/>
  <c r="X123" i="13" s="1"/>
  <c r="L123" i="13"/>
  <c r="Y123" i="13" s="1"/>
  <c r="I124" i="13"/>
  <c r="V124" i="13" s="1"/>
  <c r="J124" i="13"/>
  <c r="W124" i="13" s="1"/>
  <c r="K124" i="13"/>
  <c r="X124" i="13" s="1"/>
  <c r="L124" i="13"/>
  <c r="Y124" i="13" s="1"/>
  <c r="I125" i="13"/>
  <c r="V125" i="13" s="1"/>
  <c r="J125" i="13"/>
  <c r="W125" i="13" s="1"/>
  <c r="K125" i="13"/>
  <c r="X125" i="13" s="1"/>
  <c r="L125" i="13"/>
  <c r="Y125" i="13" s="1"/>
  <c r="I126" i="13"/>
  <c r="V126" i="13" s="1"/>
  <c r="J126" i="13"/>
  <c r="W126" i="13" s="1"/>
  <c r="K126" i="13"/>
  <c r="X126" i="13" s="1"/>
  <c r="L126" i="13"/>
  <c r="Y126" i="13" s="1"/>
  <c r="I127" i="13"/>
  <c r="V127" i="13" s="1"/>
  <c r="J127" i="13"/>
  <c r="W127" i="13" s="1"/>
  <c r="K127" i="13"/>
  <c r="X127" i="13" s="1"/>
  <c r="L127" i="13"/>
  <c r="Y127" i="13" s="1"/>
  <c r="I128" i="13"/>
  <c r="V128" i="13" s="1"/>
  <c r="J128" i="13"/>
  <c r="W128" i="13" s="1"/>
  <c r="K128" i="13"/>
  <c r="X128" i="13" s="1"/>
  <c r="L128" i="13"/>
  <c r="Y128" i="13" s="1"/>
  <c r="I129" i="13"/>
  <c r="V129" i="13" s="1"/>
  <c r="J129" i="13"/>
  <c r="W129" i="13" s="1"/>
  <c r="K129" i="13"/>
  <c r="X129" i="13" s="1"/>
  <c r="L129" i="13"/>
  <c r="Y129" i="13" s="1"/>
  <c r="I130" i="13"/>
  <c r="V130" i="13" s="1"/>
  <c r="J130" i="13"/>
  <c r="W130" i="13" s="1"/>
  <c r="K130" i="13"/>
  <c r="X130" i="13" s="1"/>
  <c r="L130" i="13"/>
  <c r="Y130" i="13" s="1"/>
  <c r="I131" i="13"/>
  <c r="V131" i="13" s="1"/>
  <c r="J131" i="13"/>
  <c r="W131" i="13" s="1"/>
  <c r="K131" i="13"/>
  <c r="X131" i="13" s="1"/>
  <c r="L131" i="13"/>
  <c r="Y131" i="13" s="1"/>
  <c r="I132" i="13"/>
  <c r="V132" i="13" s="1"/>
  <c r="J132" i="13"/>
  <c r="W132" i="13" s="1"/>
  <c r="K132" i="13"/>
  <c r="X132" i="13" s="1"/>
  <c r="L132" i="13"/>
  <c r="Y132" i="13" s="1"/>
  <c r="I133" i="13"/>
  <c r="V133" i="13" s="1"/>
  <c r="J133" i="13"/>
  <c r="W133" i="13" s="1"/>
  <c r="K133" i="13"/>
  <c r="X133" i="13" s="1"/>
  <c r="L133" i="13"/>
  <c r="Y133" i="13" s="1"/>
  <c r="I134" i="13"/>
  <c r="V134" i="13" s="1"/>
  <c r="J134" i="13"/>
  <c r="W134" i="13" s="1"/>
  <c r="K134" i="13"/>
  <c r="X134" i="13" s="1"/>
  <c r="L134" i="13"/>
  <c r="Y134" i="13" s="1"/>
  <c r="I135" i="13"/>
  <c r="V135" i="13" s="1"/>
  <c r="J135" i="13"/>
  <c r="W135" i="13" s="1"/>
  <c r="K135" i="13"/>
  <c r="X135" i="13" s="1"/>
  <c r="L135" i="13"/>
  <c r="Y135" i="13" s="1"/>
  <c r="I136" i="13"/>
  <c r="V136" i="13" s="1"/>
  <c r="J136" i="13"/>
  <c r="W136" i="13" s="1"/>
  <c r="K136" i="13"/>
  <c r="X136" i="13" s="1"/>
  <c r="L136" i="13"/>
  <c r="Y136" i="13" s="1"/>
  <c r="I137" i="13"/>
  <c r="V137" i="13" s="1"/>
  <c r="J137" i="13"/>
  <c r="W137" i="13" s="1"/>
  <c r="K137" i="13"/>
  <c r="X137" i="13" s="1"/>
  <c r="L137" i="13"/>
  <c r="Y137" i="13" s="1"/>
  <c r="I138" i="13"/>
  <c r="V138" i="13" s="1"/>
  <c r="J138" i="13"/>
  <c r="W138" i="13" s="1"/>
  <c r="K138" i="13"/>
  <c r="X138" i="13" s="1"/>
  <c r="L138" i="13"/>
  <c r="I139" i="13"/>
  <c r="V139" i="13" s="1"/>
  <c r="J139" i="13"/>
  <c r="W139" i="13" s="1"/>
  <c r="K139" i="13"/>
  <c r="X139" i="13" s="1"/>
  <c r="L139" i="13"/>
  <c r="Y139" i="13" s="1"/>
  <c r="I140" i="13"/>
  <c r="V140" i="13" s="1"/>
  <c r="J140" i="13"/>
  <c r="W140" i="13" s="1"/>
  <c r="K140" i="13"/>
  <c r="X140" i="13" s="1"/>
  <c r="L140" i="13"/>
  <c r="Y140" i="13" s="1"/>
  <c r="Y138" i="13"/>
  <c r="F6" i="15" l="1"/>
  <c r="B3" i="15" s="1"/>
  <c r="I29" i="12" l="1"/>
  <c r="J26" i="12"/>
  <c r="J27" i="12" s="1"/>
  <c r="J28" i="12" s="1"/>
  <c r="J25" i="12"/>
  <c r="J5" i="13"/>
  <c r="W5" i="13" s="1"/>
  <c r="K5" i="13"/>
  <c r="X5" i="13" s="1"/>
  <c r="L5" i="13"/>
  <c r="Y5" i="13" s="1"/>
  <c r="I5" i="13"/>
  <c r="V5" i="13" s="1"/>
  <c r="C28" i="4" l="1"/>
  <c r="C27" i="4"/>
  <c r="C26" i="4"/>
  <c r="C25" i="4"/>
  <c r="C24" i="4"/>
  <c r="C23" i="4"/>
  <c r="C22" i="4"/>
  <c r="C21" i="4"/>
  <c r="C20" i="4"/>
  <c r="C19" i="4"/>
  <c r="C18" i="4"/>
  <c r="C17" i="4"/>
  <c r="C16" i="4"/>
  <c r="C15" i="4"/>
  <c r="C14" i="4"/>
  <c r="C13" i="4"/>
  <c r="C12" i="4"/>
  <c r="I11" i="4"/>
  <c r="H13" i="4" s="1"/>
  <c r="H15" i="4" s="1"/>
  <c r="H9" i="4"/>
  <c r="C9" i="4"/>
  <c r="C8" i="4"/>
  <c r="C7" i="4"/>
  <c r="I6" i="4"/>
  <c r="I7" i="4" s="1"/>
  <c r="I8" i="4" s="1"/>
  <c r="C6" i="4"/>
  <c r="I5" i="4"/>
  <c r="C5" i="4"/>
  <c r="C4" i="4"/>
  <c r="C3" i="4"/>
  <c r="F29" i="12"/>
  <c r="G26" i="12"/>
  <c r="G27" i="12" s="1"/>
  <c r="G28" i="12" s="1"/>
  <c r="G25" i="12"/>
  <c r="G149" i="13"/>
  <c r="E149" i="13"/>
  <c r="D149" i="13"/>
  <c r="G148" i="13"/>
  <c r="E148" i="13"/>
  <c r="D148" i="13"/>
  <c r="G147" i="13"/>
  <c r="E147" i="13"/>
  <c r="D147" i="13"/>
  <c r="G146" i="13"/>
  <c r="E146" i="13"/>
  <c r="D146" i="13"/>
  <c r="G145" i="13"/>
  <c r="E145" i="13"/>
  <c r="D145" i="13"/>
  <c r="G144" i="13"/>
  <c r="E144" i="13"/>
  <c r="D144" i="13"/>
  <c r="G143" i="13"/>
  <c r="E143" i="13"/>
  <c r="D143" i="13"/>
  <c r="G142" i="13"/>
  <c r="E142" i="13"/>
  <c r="D142" i="13"/>
  <c r="L141" i="13"/>
  <c r="K141" i="13"/>
  <c r="J141" i="13"/>
  <c r="I141" i="13"/>
  <c r="H141" i="13"/>
  <c r="E141" i="13"/>
  <c r="D141" i="13"/>
  <c r="AI140" i="13"/>
  <c r="AG140" i="13"/>
  <c r="AF140" i="13"/>
  <c r="H140" i="13"/>
  <c r="Z140" i="13" s="1"/>
  <c r="E140" i="13"/>
  <c r="D140" i="13"/>
  <c r="AI139" i="13"/>
  <c r="AG139" i="13"/>
  <c r="AF139" i="13"/>
  <c r="H139" i="13"/>
  <c r="Z139" i="13" s="1"/>
  <c r="E139" i="13"/>
  <c r="D139" i="13"/>
  <c r="AI138" i="13"/>
  <c r="AG138" i="13"/>
  <c r="AF138" i="13"/>
  <c r="H138" i="13"/>
  <c r="Z138" i="13" s="1"/>
  <c r="E138" i="13"/>
  <c r="D138" i="13"/>
  <c r="AI137" i="13"/>
  <c r="AG137" i="13"/>
  <c r="AF137" i="13"/>
  <c r="H137" i="13"/>
  <c r="Z137" i="13" s="1"/>
  <c r="E137" i="13"/>
  <c r="D137" i="13"/>
  <c r="AI136" i="13"/>
  <c r="AG136" i="13"/>
  <c r="AF136" i="13"/>
  <c r="H136" i="13"/>
  <c r="Z136" i="13" s="1"/>
  <c r="E136" i="13"/>
  <c r="D136" i="13"/>
  <c r="AI135" i="13"/>
  <c r="AG135" i="13"/>
  <c r="AF135" i="13"/>
  <c r="H135" i="13"/>
  <c r="Z135" i="13" s="1"/>
  <c r="E135" i="13"/>
  <c r="D135" i="13"/>
  <c r="AI134" i="13"/>
  <c r="AG134" i="13"/>
  <c r="AF134" i="13"/>
  <c r="H134" i="13"/>
  <c r="Z134" i="13" s="1"/>
  <c r="E134" i="13"/>
  <c r="D134" i="13"/>
  <c r="AI133" i="13"/>
  <c r="AG133" i="13"/>
  <c r="AF133" i="13"/>
  <c r="H133" i="13"/>
  <c r="Z133" i="13" s="1"/>
  <c r="E133" i="13"/>
  <c r="D133" i="13"/>
  <c r="AI132" i="13"/>
  <c r="AG132" i="13"/>
  <c r="AF132" i="13"/>
  <c r="H132" i="13"/>
  <c r="Z132" i="13" s="1"/>
  <c r="E132" i="13"/>
  <c r="D132" i="13"/>
  <c r="AI131" i="13"/>
  <c r="AG131" i="13"/>
  <c r="AF131" i="13"/>
  <c r="H131" i="13"/>
  <c r="Z131" i="13" s="1"/>
  <c r="E131" i="13"/>
  <c r="D131" i="13"/>
  <c r="AI130" i="13"/>
  <c r="AG130" i="13"/>
  <c r="AF130" i="13"/>
  <c r="H130" i="13"/>
  <c r="Z130" i="13" s="1"/>
  <c r="E130" i="13"/>
  <c r="D130" i="13"/>
  <c r="AI129" i="13"/>
  <c r="AG129" i="13"/>
  <c r="AF129" i="13"/>
  <c r="H129" i="13"/>
  <c r="Z129" i="13" s="1"/>
  <c r="E129" i="13"/>
  <c r="D129" i="13"/>
  <c r="AI128" i="13"/>
  <c r="AG128" i="13"/>
  <c r="AF128" i="13"/>
  <c r="H128" i="13"/>
  <c r="Z128" i="13" s="1"/>
  <c r="E128" i="13"/>
  <c r="D128" i="13"/>
  <c r="AI127" i="13"/>
  <c r="AG127" i="13"/>
  <c r="AF127" i="13"/>
  <c r="H127" i="13"/>
  <c r="Z127" i="13" s="1"/>
  <c r="E127" i="13"/>
  <c r="D127" i="13"/>
  <c r="AI126" i="13"/>
  <c r="AG126" i="13"/>
  <c r="AF126" i="13"/>
  <c r="H126" i="13"/>
  <c r="Z126" i="13" s="1"/>
  <c r="E126" i="13"/>
  <c r="D126" i="13"/>
  <c r="AI125" i="13"/>
  <c r="AG125" i="13"/>
  <c r="AF125" i="13"/>
  <c r="H125" i="13"/>
  <c r="Z125" i="13" s="1"/>
  <c r="E125" i="13"/>
  <c r="D125" i="13"/>
  <c r="AI124" i="13"/>
  <c r="AG124" i="13"/>
  <c r="AF124" i="13"/>
  <c r="H124" i="13"/>
  <c r="Z124" i="13" s="1"/>
  <c r="E124" i="13"/>
  <c r="D124" i="13"/>
  <c r="AI123" i="13"/>
  <c r="AG123" i="13"/>
  <c r="AF123" i="13"/>
  <c r="H123" i="13"/>
  <c r="Z123" i="13" s="1"/>
  <c r="E123" i="13"/>
  <c r="D123" i="13"/>
  <c r="AI122" i="13"/>
  <c r="AG122" i="13"/>
  <c r="AF122" i="13"/>
  <c r="H122" i="13"/>
  <c r="Z122" i="13" s="1"/>
  <c r="E122" i="13"/>
  <c r="D122" i="13"/>
  <c r="AI121" i="13"/>
  <c r="AG121" i="13"/>
  <c r="AF121" i="13"/>
  <c r="H121" i="13"/>
  <c r="Z121" i="13" s="1"/>
  <c r="E121" i="13"/>
  <c r="D121" i="13"/>
  <c r="AI120" i="13"/>
  <c r="AG120" i="13"/>
  <c r="AF120" i="13"/>
  <c r="H120" i="13"/>
  <c r="Z120" i="13" s="1"/>
  <c r="E120" i="13"/>
  <c r="D120" i="13"/>
  <c r="AI119" i="13"/>
  <c r="AG119" i="13"/>
  <c r="AF119" i="13"/>
  <c r="H119" i="13"/>
  <c r="Z119" i="13" s="1"/>
  <c r="E119" i="13"/>
  <c r="D119" i="13"/>
  <c r="AI118" i="13"/>
  <c r="AG118" i="13"/>
  <c r="AF118" i="13"/>
  <c r="H118" i="13"/>
  <c r="Z118" i="13" s="1"/>
  <c r="E118" i="13"/>
  <c r="D118" i="13"/>
  <c r="AI117" i="13"/>
  <c r="AG117" i="13"/>
  <c r="AF117" i="13"/>
  <c r="H117" i="13"/>
  <c r="Z117" i="13" s="1"/>
  <c r="E117" i="13"/>
  <c r="D117" i="13"/>
  <c r="AI116" i="13"/>
  <c r="AG116" i="13"/>
  <c r="AF116" i="13"/>
  <c r="H116" i="13"/>
  <c r="Z116" i="13" s="1"/>
  <c r="E116" i="13"/>
  <c r="D116" i="13"/>
  <c r="AI115" i="13"/>
  <c r="AG115" i="13"/>
  <c r="AF115" i="13"/>
  <c r="H115" i="13"/>
  <c r="Z115" i="13" s="1"/>
  <c r="E115" i="13"/>
  <c r="D115" i="13"/>
  <c r="AI114" i="13"/>
  <c r="AG114" i="13"/>
  <c r="AF114" i="13"/>
  <c r="H114" i="13"/>
  <c r="Z114" i="13" s="1"/>
  <c r="E114" i="13"/>
  <c r="D114" i="13"/>
  <c r="AI113" i="13"/>
  <c r="AG113" i="13"/>
  <c r="AF113" i="13"/>
  <c r="H113" i="13"/>
  <c r="Z113" i="13" s="1"/>
  <c r="E113" i="13"/>
  <c r="D113" i="13"/>
  <c r="AI112" i="13"/>
  <c r="AG112" i="13"/>
  <c r="AF112" i="13"/>
  <c r="H112" i="13"/>
  <c r="Z112" i="13" s="1"/>
  <c r="E112" i="13"/>
  <c r="D112" i="13"/>
  <c r="AI111" i="13"/>
  <c r="AG111" i="13"/>
  <c r="AF111" i="13"/>
  <c r="H111" i="13"/>
  <c r="Z111" i="13" s="1"/>
  <c r="E111" i="13"/>
  <c r="D111" i="13"/>
  <c r="AI110" i="13"/>
  <c r="AG110" i="13"/>
  <c r="AF110" i="13"/>
  <c r="H110" i="13"/>
  <c r="Z110" i="13" s="1"/>
  <c r="E110" i="13"/>
  <c r="D110" i="13"/>
  <c r="AI109" i="13"/>
  <c r="AG109" i="13"/>
  <c r="AF109" i="13"/>
  <c r="H109" i="13"/>
  <c r="Z109" i="13" s="1"/>
  <c r="E109" i="13"/>
  <c r="D109" i="13"/>
  <c r="AI108" i="13"/>
  <c r="AG108" i="13"/>
  <c r="AF108" i="13"/>
  <c r="H108" i="13"/>
  <c r="Z108" i="13" s="1"/>
  <c r="E108" i="13"/>
  <c r="D108" i="13"/>
  <c r="AI107" i="13"/>
  <c r="AG107" i="13"/>
  <c r="AF107" i="13"/>
  <c r="H107" i="13"/>
  <c r="Z107" i="13" s="1"/>
  <c r="E107" i="13"/>
  <c r="D107" i="13"/>
  <c r="AI106" i="13"/>
  <c r="AG106" i="13"/>
  <c r="AF106" i="13"/>
  <c r="H106" i="13"/>
  <c r="Z106" i="13" s="1"/>
  <c r="E106" i="13"/>
  <c r="D106" i="13"/>
  <c r="AI105" i="13"/>
  <c r="AG105" i="13"/>
  <c r="AF105" i="13"/>
  <c r="H105" i="13"/>
  <c r="Z105" i="13" s="1"/>
  <c r="E105" i="13"/>
  <c r="AI104" i="13"/>
  <c r="AG104" i="13"/>
  <c r="AF104" i="13"/>
  <c r="H104" i="13"/>
  <c r="Z104" i="13" s="1"/>
  <c r="E104" i="13"/>
  <c r="D104" i="13"/>
  <c r="D105" i="13" s="1"/>
  <c r="AI103" i="13"/>
  <c r="AG103" i="13"/>
  <c r="AF103" i="13"/>
  <c r="H103" i="13"/>
  <c r="Z103" i="13" s="1"/>
  <c r="E103" i="13"/>
  <c r="D103" i="13"/>
  <c r="AI102" i="13"/>
  <c r="AG102" i="13"/>
  <c r="AF102" i="13"/>
  <c r="H102" i="13"/>
  <c r="Z102" i="13" s="1"/>
  <c r="E102" i="13"/>
  <c r="D102" i="13"/>
  <c r="AI101" i="13"/>
  <c r="AG101" i="13"/>
  <c r="AF101" i="13"/>
  <c r="H101" i="13"/>
  <c r="Z101" i="13" s="1"/>
  <c r="E101" i="13"/>
  <c r="D101" i="13"/>
  <c r="AI100" i="13"/>
  <c r="AG100" i="13"/>
  <c r="AF100" i="13"/>
  <c r="H100" i="13"/>
  <c r="Z100" i="13" s="1"/>
  <c r="E100" i="13"/>
  <c r="D100" i="13"/>
  <c r="AI99" i="13"/>
  <c r="AG99" i="13"/>
  <c r="AF99" i="13"/>
  <c r="H99" i="13"/>
  <c r="Z99" i="13" s="1"/>
  <c r="E99" i="13"/>
  <c r="D99" i="13"/>
  <c r="AI98" i="13"/>
  <c r="AG98" i="13"/>
  <c r="AF98" i="13"/>
  <c r="H98" i="13"/>
  <c r="Z98" i="13" s="1"/>
  <c r="E98" i="13"/>
  <c r="D98" i="13"/>
  <c r="AI97" i="13"/>
  <c r="AG97" i="13"/>
  <c r="AF97" i="13"/>
  <c r="H97" i="13"/>
  <c r="Z97" i="13" s="1"/>
  <c r="E97" i="13"/>
  <c r="D97" i="13"/>
  <c r="AI96" i="13"/>
  <c r="AG96" i="13"/>
  <c r="AF96" i="13"/>
  <c r="H96" i="13"/>
  <c r="Z96" i="13" s="1"/>
  <c r="E96" i="13"/>
  <c r="D96" i="13"/>
  <c r="AI95" i="13"/>
  <c r="AG95" i="13"/>
  <c r="AF95" i="13"/>
  <c r="H95" i="13"/>
  <c r="Z95" i="13" s="1"/>
  <c r="E95" i="13"/>
  <c r="D95" i="13"/>
  <c r="AI94" i="13"/>
  <c r="AG94" i="13"/>
  <c r="AF94" i="13"/>
  <c r="H94" i="13"/>
  <c r="Z94" i="13" s="1"/>
  <c r="E94" i="13"/>
  <c r="D94" i="13"/>
  <c r="AI93" i="13"/>
  <c r="AG93" i="13"/>
  <c r="AF93" i="13"/>
  <c r="H93" i="13"/>
  <c r="Z93" i="13" s="1"/>
  <c r="E93" i="13"/>
  <c r="D93" i="13"/>
  <c r="AI92" i="13"/>
  <c r="AG92" i="13"/>
  <c r="AF92" i="13"/>
  <c r="H92" i="13"/>
  <c r="Z92" i="13" s="1"/>
  <c r="E92" i="13"/>
  <c r="D92" i="13"/>
  <c r="AI91" i="13"/>
  <c r="AG91" i="13"/>
  <c r="AF91" i="13"/>
  <c r="H91" i="13"/>
  <c r="Z91" i="13" s="1"/>
  <c r="E91" i="13"/>
  <c r="D91" i="13"/>
  <c r="AI90" i="13"/>
  <c r="AG90" i="13"/>
  <c r="AF90" i="13"/>
  <c r="H90" i="13"/>
  <c r="Z90" i="13" s="1"/>
  <c r="E90" i="13"/>
  <c r="D90" i="13"/>
  <c r="AI89" i="13"/>
  <c r="AG89" i="13"/>
  <c r="AF89" i="13"/>
  <c r="H89" i="13"/>
  <c r="Z89" i="13" s="1"/>
  <c r="E89" i="13"/>
  <c r="AI88" i="13"/>
  <c r="AG88" i="13"/>
  <c r="AF88" i="13"/>
  <c r="H88" i="13"/>
  <c r="Z88" i="13" s="1"/>
  <c r="E88" i="13"/>
  <c r="AI87" i="13"/>
  <c r="AG87" i="13"/>
  <c r="AF87" i="13"/>
  <c r="H87" i="13"/>
  <c r="Z87" i="13" s="1"/>
  <c r="E87" i="13"/>
  <c r="D87" i="13"/>
  <c r="D88" i="13" s="1"/>
  <c r="AI86" i="13"/>
  <c r="AG86" i="13"/>
  <c r="AF86" i="13"/>
  <c r="H86" i="13"/>
  <c r="Z86" i="13" s="1"/>
  <c r="E86" i="13"/>
  <c r="D86" i="13"/>
  <c r="AI85" i="13"/>
  <c r="AG85" i="13"/>
  <c r="AF85" i="13"/>
  <c r="H85" i="13"/>
  <c r="Z85" i="13" s="1"/>
  <c r="E85" i="13"/>
  <c r="D85" i="13"/>
  <c r="AI84" i="13"/>
  <c r="AG84" i="13"/>
  <c r="AF84" i="13"/>
  <c r="H84" i="13"/>
  <c r="Z84" i="13" s="1"/>
  <c r="E84" i="13"/>
  <c r="D84" i="13"/>
  <c r="AI83" i="13"/>
  <c r="AG83" i="13"/>
  <c r="AF83" i="13"/>
  <c r="H83" i="13"/>
  <c r="Z83" i="13" s="1"/>
  <c r="E83" i="13"/>
  <c r="D83" i="13"/>
  <c r="AI82" i="13"/>
  <c r="AG82" i="13"/>
  <c r="AF82" i="13"/>
  <c r="H82" i="13"/>
  <c r="Z82" i="13" s="1"/>
  <c r="E82" i="13"/>
  <c r="D82" i="13"/>
  <c r="AI81" i="13"/>
  <c r="AG81" i="13"/>
  <c r="AF81" i="13"/>
  <c r="H81" i="13"/>
  <c r="Z81" i="13" s="1"/>
  <c r="E81" i="13"/>
  <c r="D81" i="13"/>
  <c r="AI80" i="13"/>
  <c r="AG80" i="13"/>
  <c r="AF80" i="13"/>
  <c r="H80" i="13"/>
  <c r="Z80" i="13" s="1"/>
  <c r="E80" i="13"/>
  <c r="D80" i="13"/>
  <c r="AI79" i="13"/>
  <c r="AG79" i="13"/>
  <c r="AF79" i="13"/>
  <c r="H79" i="13"/>
  <c r="Z79" i="13" s="1"/>
  <c r="E79" i="13"/>
  <c r="D79" i="13"/>
  <c r="AI78" i="13"/>
  <c r="AG78" i="13"/>
  <c r="AF78" i="13"/>
  <c r="H78" i="13"/>
  <c r="Z78" i="13" s="1"/>
  <c r="E78" i="13"/>
  <c r="AI77" i="13"/>
  <c r="AG77" i="13"/>
  <c r="AF77" i="13"/>
  <c r="H77" i="13"/>
  <c r="Z77" i="13" s="1"/>
  <c r="E77" i="13"/>
  <c r="D77" i="13"/>
  <c r="D78" i="13" s="1"/>
  <c r="AI76" i="13"/>
  <c r="AG76" i="13"/>
  <c r="AF76" i="13"/>
  <c r="H76" i="13"/>
  <c r="Z76" i="13" s="1"/>
  <c r="E76" i="13"/>
  <c r="D76" i="13"/>
  <c r="AI75" i="13"/>
  <c r="AG75" i="13"/>
  <c r="AF75" i="13"/>
  <c r="H75" i="13"/>
  <c r="Z75" i="13" s="1"/>
  <c r="E75" i="13"/>
  <c r="D75" i="13"/>
  <c r="AI74" i="13"/>
  <c r="AG74" i="13"/>
  <c r="AF74" i="13"/>
  <c r="H74" i="13"/>
  <c r="Z74" i="13" s="1"/>
  <c r="E74" i="13"/>
  <c r="D74" i="13"/>
  <c r="AI73" i="13"/>
  <c r="AG73" i="13"/>
  <c r="AF73" i="13"/>
  <c r="H73" i="13"/>
  <c r="Z73" i="13" s="1"/>
  <c r="E73" i="13"/>
  <c r="D73" i="13"/>
  <c r="AI72" i="13"/>
  <c r="AG72" i="13"/>
  <c r="AF72" i="13"/>
  <c r="H72" i="13"/>
  <c r="Z72" i="13" s="1"/>
  <c r="E72" i="13"/>
  <c r="AI71" i="13"/>
  <c r="AG71" i="13"/>
  <c r="AF71" i="13"/>
  <c r="H71" i="13"/>
  <c r="Z71" i="13" s="1"/>
  <c r="E71" i="13"/>
  <c r="D71" i="13"/>
  <c r="D72" i="13" s="1"/>
  <c r="AI70" i="13"/>
  <c r="AG70" i="13"/>
  <c r="AF70" i="13"/>
  <c r="H70" i="13"/>
  <c r="Z70" i="13" s="1"/>
  <c r="E70" i="13"/>
  <c r="D70" i="13"/>
  <c r="AI69" i="13"/>
  <c r="AG69" i="13"/>
  <c r="AF69" i="13"/>
  <c r="H69" i="13"/>
  <c r="Z69" i="13" s="1"/>
  <c r="E69" i="13"/>
  <c r="D69" i="13"/>
  <c r="AI68" i="13"/>
  <c r="AG68" i="13"/>
  <c r="AF68" i="13"/>
  <c r="H68" i="13"/>
  <c r="Z68" i="13" s="1"/>
  <c r="E68" i="13"/>
  <c r="D68" i="13"/>
  <c r="AI67" i="13"/>
  <c r="AG67" i="13"/>
  <c r="AF67" i="13"/>
  <c r="H67" i="13"/>
  <c r="Z67" i="13" s="1"/>
  <c r="E67" i="13"/>
  <c r="D67" i="13"/>
  <c r="AI66" i="13"/>
  <c r="AG66" i="13"/>
  <c r="AF66" i="13"/>
  <c r="H66" i="13"/>
  <c r="Z66" i="13" s="1"/>
  <c r="E66" i="13"/>
  <c r="D66" i="13"/>
  <c r="AI65" i="13"/>
  <c r="AG65" i="13"/>
  <c r="AF65" i="13"/>
  <c r="H65" i="13"/>
  <c r="Z65" i="13" s="1"/>
  <c r="E65" i="13"/>
  <c r="D65" i="13"/>
  <c r="AI64" i="13"/>
  <c r="AG64" i="13"/>
  <c r="AF64" i="13"/>
  <c r="H64" i="13"/>
  <c r="Z64" i="13" s="1"/>
  <c r="E64" i="13"/>
  <c r="D64" i="13"/>
  <c r="AI63" i="13"/>
  <c r="AG63" i="13"/>
  <c r="AF63" i="13"/>
  <c r="H63" i="13"/>
  <c r="Z63" i="13" s="1"/>
  <c r="E63" i="13"/>
  <c r="D63" i="13"/>
  <c r="AI62" i="13"/>
  <c r="AG62" i="13"/>
  <c r="AF62" i="13"/>
  <c r="H62" i="13"/>
  <c r="Z62" i="13" s="1"/>
  <c r="E62" i="13"/>
  <c r="D62" i="13"/>
  <c r="AI61" i="13"/>
  <c r="AG61" i="13"/>
  <c r="AF61" i="13"/>
  <c r="H61" i="13"/>
  <c r="Z61" i="13" s="1"/>
  <c r="E61" i="13"/>
  <c r="AI60" i="13"/>
  <c r="AG60" i="13"/>
  <c r="AF60" i="13"/>
  <c r="H60" i="13"/>
  <c r="Z60" i="13" s="1"/>
  <c r="E60" i="13"/>
  <c r="D60" i="13"/>
  <c r="D61" i="13" s="1"/>
  <c r="AI59" i="13"/>
  <c r="AG59" i="13"/>
  <c r="AF59" i="13"/>
  <c r="H59" i="13"/>
  <c r="Z59" i="13" s="1"/>
  <c r="E59" i="13"/>
  <c r="D59" i="13"/>
  <c r="AI58" i="13"/>
  <c r="AG58" i="13"/>
  <c r="AF58" i="13"/>
  <c r="H58" i="13"/>
  <c r="Z58" i="13" s="1"/>
  <c r="E58" i="13"/>
  <c r="D58" i="13"/>
  <c r="AI57" i="13"/>
  <c r="AG57" i="13"/>
  <c r="AF57" i="13"/>
  <c r="H57" i="13"/>
  <c r="Z57" i="13" s="1"/>
  <c r="E57" i="13"/>
  <c r="D57" i="13"/>
  <c r="AI56" i="13"/>
  <c r="AG56" i="13"/>
  <c r="AF56" i="13"/>
  <c r="H56" i="13"/>
  <c r="Z56" i="13" s="1"/>
  <c r="E56" i="13"/>
  <c r="D56" i="13"/>
  <c r="AI55" i="13"/>
  <c r="AG55" i="13"/>
  <c r="AF55" i="13"/>
  <c r="H55" i="13"/>
  <c r="Z55" i="13" s="1"/>
  <c r="E55" i="13"/>
  <c r="D55" i="13"/>
  <c r="AI54" i="13"/>
  <c r="AG54" i="13"/>
  <c r="AF54" i="13"/>
  <c r="H54" i="13"/>
  <c r="Z54" i="13" s="1"/>
  <c r="E54" i="13"/>
  <c r="D54" i="13"/>
  <c r="AI53" i="13"/>
  <c r="AG53" i="13"/>
  <c r="AF53" i="13"/>
  <c r="H53" i="13"/>
  <c r="Z53" i="13" s="1"/>
  <c r="E53" i="13"/>
  <c r="D53" i="13"/>
  <c r="AI52" i="13"/>
  <c r="AG52" i="13"/>
  <c r="AF52" i="13"/>
  <c r="H52" i="13"/>
  <c r="Z52" i="13" s="1"/>
  <c r="E52" i="13"/>
  <c r="D52" i="13"/>
  <c r="AI51" i="13"/>
  <c r="AG51" i="13"/>
  <c r="AF51" i="13"/>
  <c r="H51" i="13"/>
  <c r="Z51" i="13" s="1"/>
  <c r="E51" i="13"/>
  <c r="D51" i="13"/>
  <c r="AI50" i="13"/>
  <c r="AG50" i="13"/>
  <c r="AF50" i="13"/>
  <c r="H50" i="13"/>
  <c r="Z50" i="13" s="1"/>
  <c r="E50" i="13"/>
  <c r="D50" i="13"/>
  <c r="AI49" i="13"/>
  <c r="AG49" i="13"/>
  <c r="AF49" i="13"/>
  <c r="H49" i="13"/>
  <c r="Z49" i="13" s="1"/>
  <c r="E49" i="13"/>
  <c r="D49" i="13"/>
  <c r="AI48" i="13"/>
  <c r="AG48" i="13"/>
  <c r="AF48" i="13"/>
  <c r="H48" i="13"/>
  <c r="Z48" i="13" s="1"/>
  <c r="E48" i="13"/>
  <c r="D48" i="13"/>
  <c r="AI47" i="13"/>
  <c r="AG47" i="13"/>
  <c r="AF47" i="13"/>
  <c r="H47" i="13"/>
  <c r="Z47" i="13" s="1"/>
  <c r="E47" i="13"/>
  <c r="D47" i="13"/>
  <c r="AI46" i="13"/>
  <c r="AG46" i="13"/>
  <c r="AF46" i="13"/>
  <c r="H46" i="13"/>
  <c r="Z46" i="13" s="1"/>
  <c r="E46" i="13"/>
  <c r="D46" i="13"/>
  <c r="AI45" i="13"/>
  <c r="AG45" i="13"/>
  <c r="AF45" i="13"/>
  <c r="H45" i="13"/>
  <c r="Z45" i="13" s="1"/>
  <c r="E45" i="13"/>
  <c r="D45" i="13"/>
  <c r="AI44" i="13"/>
  <c r="AG44" i="13"/>
  <c r="AF44" i="13"/>
  <c r="H44" i="13"/>
  <c r="Z44" i="13" s="1"/>
  <c r="E44" i="13"/>
  <c r="D44" i="13"/>
  <c r="AI43" i="13"/>
  <c r="AG43" i="13"/>
  <c r="AF43" i="13"/>
  <c r="H43" i="13"/>
  <c r="Z43" i="13" s="1"/>
  <c r="E43" i="13"/>
  <c r="D43" i="13"/>
  <c r="AI42" i="13"/>
  <c r="AG42" i="13"/>
  <c r="AF42" i="13"/>
  <c r="H42" i="13"/>
  <c r="Z42" i="13" s="1"/>
  <c r="E42" i="13"/>
  <c r="D42" i="13"/>
  <c r="AI41" i="13"/>
  <c r="AG41" i="13"/>
  <c r="AF41" i="13"/>
  <c r="H41" i="13"/>
  <c r="Z41" i="13" s="1"/>
  <c r="E41" i="13"/>
  <c r="D41" i="13"/>
  <c r="AI40" i="13"/>
  <c r="AG40" i="13"/>
  <c r="AF40" i="13"/>
  <c r="H40" i="13"/>
  <c r="Z40" i="13" s="1"/>
  <c r="E40" i="13"/>
  <c r="D40" i="13"/>
  <c r="AI39" i="13"/>
  <c r="AG39" i="13"/>
  <c r="AF39" i="13"/>
  <c r="H39" i="13"/>
  <c r="Z39" i="13" s="1"/>
  <c r="E39" i="13"/>
  <c r="D39" i="13"/>
  <c r="AI38" i="13"/>
  <c r="AG38" i="13"/>
  <c r="AF38" i="13"/>
  <c r="H38" i="13"/>
  <c r="Z38" i="13" s="1"/>
  <c r="E38" i="13"/>
  <c r="D38" i="13"/>
  <c r="AI37" i="13"/>
  <c r="AG37" i="13"/>
  <c r="AF37" i="13"/>
  <c r="H37" i="13"/>
  <c r="Z37" i="13" s="1"/>
  <c r="E37" i="13"/>
  <c r="D37" i="13"/>
  <c r="AI36" i="13"/>
  <c r="AG36" i="13"/>
  <c r="AF36" i="13"/>
  <c r="H36" i="13"/>
  <c r="Z36" i="13" s="1"/>
  <c r="E36" i="13"/>
  <c r="D36" i="13"/>
  <c r="AI35" i="13"/>
  <c r="AG35" i="13"/>
  <c r="AF35" i="13"/>
  <c r="H35" i="13"/>
  <c r="Z35" i="13" s="1"/>
  <c r="E35" i="13"/>
  <c r="D35" i="13"/>
  <c r="AI34" i="13"/>
  <c r="AG34" i="13"/>
  <c r="AF34" i="13"/>
  <c r="H34" i="13"/>
  <c r="Z34" i="13" s="1"/>
  <c r="E34" i="13"/>
  <c r="D34" i="13"/>
  <c r="AI33" i="13"/>
  <c r="AG33" i="13"/>
  <c r="AF33" i="13"/>
  <c r="H33" i="13"/>
  <c r="Z33" i="13" s="1"/>
  <c r="E33" i="13"/>
  <c r="AI32" i="13"/>
  <c r="AG32" i="13"/>
  <c r="AF32" i="13"/>
  <c r="H32" i="13"/>
  <c r="Z32" i="13" s="1"/>
  <c r="E32" i="13"/>
  <c r="D32" i="13"/>
  <c r="D33" i="13" s="1"/>
  <c r="AI31" i="13"/>
  <c r="AG31" i="13"/>
  <c r="AF31" i="13"/>
  <c r="H31" i="13"/>
  <c r="Z31" i="13" s="1"/>
  <c r="E31" i="13"/>
  <c r="D31" i="13"/>
  <c r="AI30" i="13"/>
  <c r="AG30" i="13"/>
  <c r="AF30" i="13"/>
  <c r="H30" i="13"/>
  <c r="Z30" i="13" s="1"/>
  <c r="E30" i="13"/>
  <c r="D30" i="13"/>
  <c r="AI29" i="13"/>
  <c r="AG29" i="13"/>
  <c r="AF29" i="13"/>
  <c r="H29" i="13"/>
  <c r="Z29" i="13" s="1"/>
  <c r="E29" i="13"/>
  <c r="AI28" i="13"/>
  <c r="AG28" i="13"/>
  <c r="AF28" i="13"/>
  <c r="H28" i="13"/>
  <c r="Z28" i="13" s="1"/>
  <c r="E28" i="13"/>
  <c r="AI27" i="13"/>
  <c r="AG27" i="13"/>
  <c r="AF27" i="13"/>
  <c r="H27" i="13"/>
  <c r="Z27" i="13" s="1"/>
  <c r="E27" i="13"/>
  <c r="AI26" i="13"/>
  <c r="AG26" i="13"/>
  <c r="AF26" i="13"/>
  <c r="H26" i="13"/>
  <c r="Z26" i="13" s="1"/>
  <c r="E26" i="13"/>
  <c r="AI25" i="13"/>
  <c r="AG25" i="13"/>
  <c r="AF25" i="13"/>
  <c r="H25" i="13"/>
  <c r="Z25" i="13" s="1"/>
  <c r="E25" i="13"/>
  <c r="AI24" i="13"/>
  <c r="AG24" i="13"/>
  <c r="AF24" i="13"/>
  <c r="H24" i="13"/>
  <c r="Z24" i="13" s="1"/>
  <c r="E24" i="13"/>
  <c r="AI23" i="13"/>
  <c r="AG23" i="13"/>
  <c r="AF23" i="13"/>
  <c r="H23" i="13"/>
  <c r="Z23" i="13" s="1"/>
  <c r="E23" i="13"/>
  <c r="D23" i="13"/>
  <c r="D24" i="13" s="1"/>
  <c r="D25" i="13" s="1"/>
  <c r="D26" i="13" s="1"/>
  <c r="D27" i="13" s="1"/>
  <c r="D28" i="13" s="1"/>
  <c r="D29" i="13" s="1"/>
  <c r="AI22" i="13"/>
  <c r="AG22" i="13"/>
  <c r="AF22" i="13"/>
  <c r="H22" i="13"/>
  <c r="Z22" i="13" s="1"/>
  <c r="E22" i="13"/>
  <c r="D22" i="13"/>
  <c r="AI21" i="13"/>
  <c r="AG21" i="13"/>
  <c r="AF21" i="13"/>
  <c r="H21" i="13"/>
  <c r="Z21" i="13" s="1"/>
  <c r="E21" i="13"/>
  <c r="D21" i="13"/>
  <c r="AI20" i="13"/>
  <c r="AG20" i="13"/>
  <c r="AF20" i="13"/>
  <c r="H20" i="13"/>
  <c r="Z20" i="13" s="1"/>
  <c r="E20" i="13"/>
  <c r="AI19" i="13"/>
  <c r="AG19" i="13"/>
  <c r="AF19" i="13"/>
  <c r="H19" i="13"/>
  <c r="Z19" i="13" s="1"/>
  <c r="E19" i="13"/>
  <c r="AI18" i="13"/>
  <c r="AG18" i="13"/>
  <c r="AF18" i="13"/>
  <c r="H18" i="13"/>
  <c r="Z18" i="13" s="1"/>
  <c r="E18" i="13"/>
  <c r="AI17" i="13"/>
  <c r="AG17" i="13"/>
  <c r="AF17" i="13"/>
  <c r="H17" i="13"/>
  <c r="Z17" i="13" s="1"/>
  <c r="E17" i="13"/>
  <c r="D17" i="13"/>
  <c r="D18" i="13" s="1"/>
  <c r="D19" i="13" s="1"/>
  <c r="D20" i="13" s="1"/>
  <c r="AI16" i="13"/>
  <c r="AG16" i="13"/>
  <c r="AF16" i="13"/>
  <c r="H16" i="13"/>
  <c r="Z16" i="13" s="1"/>
  <c r="E16" i="13"/>
  <c r="D16" i="13"/>
  <c r="AI15" i="13"/>
  <c r="AG15" i="13"/>
  <c r="AF15" i="13"/>
  <c r="H15" i="13"/>
  <c r="Z15" i="13" s="1"/>
  <c r="E15" i="13"/>
  <c r="D15" i="13"/>
  <c r="AI14" i="13"/>
  <c r="AG14" i="13"/>
  <c r="AF14" i="13"/>
  <c r="H14" i="13"/>
  <c r="Z14" i="13" s="1"/>
  <c r="E14" i="13"/>
  <c r="D14" i="13"/>
  <c r="AI13" i="13"/>
  <c r="AG13" i="13"/>
  <c r="AF13" i="13"/>
  <c r="H13" i="13"/>
  <c r="Z13" i="13" s="1"/>
  <c r="E13" i="13"/>
  <c r="D13" i="13"/>
  <c r="AI12" i="13"/>
  <c r="AG12" i="13"/>
  <c r="AF12" i="13"/>
  <c r="H12" i="13"/>
  <c r="Z12" i="13" s="1"/>
  <c r="E12" i="13"/>
  <c r="D12" i="13"/>
  <c r="AI11" i="13"/>
  <c r="AG11" i="13"/>
  <c r="AF11" i="13"/>
  <c r="H11" i="13"/>
  <c r="Z11" i="13" s="1"/>
  <c r="E11" i="13"/>
  <c r="D11" i="13"/>
  <c r="AI10" i="13"/>
  <c r="AG10" i="13"/>
  <c r="AF10" i="13"/>
  <c r="H10" i="13"/>
  <c r="Z10" i="13" s="1"/>
  <c r="E10" i="13"/>
  <c r="D10" i="13"/>
  <c r="AI9" i="13"/>
  <c r="AG9" i="13"/>
  <c r="AF9" i="13"/>
  <c r="H9" i="13"/>
  <c r="Z9" i="13" s="1"/>
  <c r="E9" i="13"/>
  <c r="D9" i="13"/>
  <c r="AI8" i="13"/>
  <c r="AG8" i="13"/>
  <c r="AF8" i="13"/>
  <c r="H8" i="13"/>
  <c r="Z8" i="13" s="1"/>
  <c r="E8" i="13"/>
  <c r="D8" i="13"/>
  <c r="AI7" i="13"/>
  <c r="AG7" i="13"/>
  <c r="AF7" i="13"/>
  <c r="H7" i="13"/>
  <c r="Z7" i="13" s="1"/>
  <c r="E7" i="13"/>
  <c r="D7" i="13"/>
  <c r="AI6" i="13"/>
  <c r="AG6" i="13"/>
  <c r="AF6" i="13"/>
  <c r="H6" i="13"/>
  <c r="Z6" i="13" s="1"/>
  <c r="E6" i="13"/>
  <c r="D6" i="13"/>
  <c r="AI5" i="13"/>
  <c r="AG5" i="13"/>
  <c r="AF5" i="13"/>
  <c r="H5" i="13"/>
  <c r="Z5" i="13" s="1"/>
  <c r="E5" i="13"/>
  <c r="D5" i="13"/>
  <c r="AD79" i="13"/>
  <c r="AD13" i="13"/>
  <c r="AD80" i="13"/>
  <c r="G92" i="13" l="1"/>
  <c r="G131" i="13"/>
  <c r="G84" i="13"/>
  <c r="G91" i="13"/>
  <c r="G124" i="13"/>
  <c r="G127" i="13"/>
  <c r="G76" i="13"/>
  <c r="G47" i="13"/>
  <c r="G102" i="13"/>
  <c r="G118" i="13"/>
  <c r="G130" i="13"/>
  <c r="G135" i="13"/>
  <c r="G75" i="13"/>
  <c r="D89" i="13"/>
  <c r="G31" i="13"/>
  <c r="G95" i="13"/>
  <c r="G133" i="13"/>
  <c r="G51" i="13"/>
  <c r="G110" i="13"/>
  <c r="G35" i="13"/>
  <c r="G33" i="13"/>
  <c r="G125" i="13"/>
  <c r="G45" i="13"/>
  <c r="G96" i="13"/>
  <c r="G39" i="13"/>
  <c r="G61" i="13"/>
  <c r="G94" i="13"/>
  <c r="G123" i="13"/>
  <c r="G128" i="13"/>
  <c r="G6" i="13"/>
  <c r="G15" i="13"/>
  <c r="G19" i="13"/>
  <c r="G55" i="13"/>
  <c r="G65" i="13"/>
  <c r="G43" i="13"/>
  <c r="G49" i="13"/>
  <c r="G87" i="13"/>
  <c r="G117" i="13"/>
  <c r="G138" i="13"/>
  <c r="G59" i="13"/>
  <c r="G78" i="13"/>
  <c r="G82" i="13"/>
  <c r="G121" i="13"/>
  <c r="G108" i="13"/>
  <c r="G14" i="13"/>
  <c r="G23" i="13"/>
  <c r="G38" i="13"/>
  <c r="G40" i="13"/>
  <c r="G56" i="13"/>
  <c r="G68" i="13"/>
  <c r="G71" i="13"/>
  <c r="G74" i="13"/>
  <c r="G119" i="13"/>
  <c r="G5" i="13"/>
  <c r="G9" i="13"/>
  <c r="G41" i="13"/>
  <c r="G57" i="13"/>
  <c r="G83" i="13"/>
  <c r="G98" i="13"/>
  <c r="G103" i="13"/>
  <c r="G111" i="13"/>
  <c r="G113" i="13"/>
  <c r="G137" i="13"/>
  <c r="G13" i="13"/>
  <c r="G18" i="13"/>
  <c r="G34" i="13"/>
  <c r="G50" i="13"/>
  <c r="G52" i="13"/>
  <c r="G105" i="13"/>
  <c r="G129" i="13"/>
  <c r="G20" i="13"/>
  <c r="G36" i="13"/>
  <c r="G12" i="13"/>
  <c r="G37" i="13"/>
  <c r="G53" i="13"/>
  <c r="G64" i="13"/>
  <c r="G67" i="13"/>
  <c r="G69" i="13"/>
  <c r="G112" i="13"/>
  <c r="G116" i="13"/>
  <c r="G132" i="13"/>
  <c r="G7" i="13"/>
  <c r="G8" i="13"/>
  <c r="G16" i="13"/>
  <c r="G17" i="13"/>
  <c r="G22" i="13"/>
  <c r="G28" i="13"/>
  <c r="G29" i="13"/>
  <c r="G46" i="13"/>
  <c r="G48" i="13"/>
  <c r="G79" i="13"/>
  <c r="G80" i="13"/>
  <c r="G89" i="13"/>
  <c r="G90" i="13"/>
  <c r="G97" i="13"/>
  <c r="G107" i="13"/>
  <c r="G115" i="13"/>
  <c r="G140" i="13"/>
  <c r="G26" i="13"/>
  <c r="G32" i="13"/>
  <c r="G73" i="13"/>
  <c r="G100" i="13"/>
  <c r="G106" i="13"/>
  <c r="G122" i="13"/>
  <c r="G134" i="13"/>
  <c r="G27" i="13"/>
  <c r="G21" i="13"/>
  <c r="G25" i="13"/>
  <c r="G42" i="13"/>
  <c r="G44" i="13"/>
  <c r="G60" i="13"/>
  <c r="G63" i="13"/>
  <c r="G72" i="13"/>
  <c r="G77" i="13"/>
  <c r="G99" i="13"/>
  <c r="G139" i="13"/>
  <c r="G101" i="13"/>
  <c r="G11" i="13"/>
  <c r="G10" i="13"/>
  <c r="G114" i="13"/>
  <c r="G24" i="13"/>
  <c r="G109" i="13"/>
  <c r="G120" i="13"/>
  <c r="G85" i="13"/>
  <c r="G30" i="13"/>
  <c r="G62" i="13"/>
  <c r="G66" i="13"/>
  <c r="G81" i="13"/>
  <c r="G86" i="13"/>
  <c r="G54" i="13"/>
  <c r="G58" i="13"/>
  <c r="G70" i="13"/>
  <c r="G88" i="13"/>
  <c r="G93" i="13"/>
  <c r="G104" i="13"/>
  <c r="G126" i="13"/>
  <c r="G141" i="13"/>
  <c r="G136" i="13"/>
  <c r="E3" i="15" l="1"/>
  <c r="AD70" i="13"/>
  <c r="AD108" i="13"/>
  <c r="AD109" i="13"/>
  <c r="AD88" i="13"/>
  <c r="AD76" i="13"/>
  <c r="AD35" i="13"/>
  <c r="AD112" i="13"/>
  <c r="AD63" i="13"/>
  <c r="AD19" i="13"/>
  <c r="AD51" i="13"/>
  <c r="AD68" i="13"/>
  <c r="AD37" i="13"/>
  <c r="AE92" i="13"/>
  <c r="M98" i="11" s="1"/>
  <c r="AD133" i="13"/>
  <c r="AD24" i="13"/>
  <c r="AD101" i="13"/>
  <c r="AD87" i="13"/>
  <c r="AD120" i="13"/>
  <c r="AD45" i="13"/>
  <c r="AD74" i="13"/>
  <c r="AD72" i="13"/>
  <c r="AD128" i="13"/>
  <c r="AD10" i="13"/>
  <c r="AD129" i="13"/>
  <c r="AD22" i="13"/>
  <c r="AD91" i="13"/>
  <c r="AD57" i="13"/>
  <c r="AD8" i="13"/>
  <c r="AD55" i="13"/>
  <c r="AD106" i="13"/>
  <c r="AD77" i="13"/>
  <c r="AD102" i="13"/>
  <c r="AD18" i="13"/>
  <c r="AD29" i="13"/>
  <c r="AD21" i="13"/>
  <c r="AD5" i="13"/>
  <c r="AD25" i="13"/>
  <c r="AD50" i="13"/>
  <c r="AD85" i="13"/>
  <c r="AD28" i="13"/>
  <c r="AD89" i="13"/>
  <c r="AD86" i="13"/>
  <c r="AD90" i="13"/>
  <c r="AD73" i="13"/>
  <c r="AD98" i="13"/>
  <c r="AD61" i="13"/>
  <c r="AD54" i="13"/>
  <c r="AD92" i="13"/>
  <c r="AD67" i="13"/>
  <c r="AD96" i="13"/>
  <c r="AD65" i="13"/>
  <c r="AD111" i="13"/>
  <c r="AD27" i="13"/>
  <c r="AD84" i="13"/>
  <c r="AD122" i="13"/>
  <c r="AD31" i="13"/>
  <c r="AD30" i="13"/>
  <c r="M39" i="11"/>
  <c r="AD46" i="13"/>
  <c r="AD126" i="13"/>
  <c r="AD83" i="13"/>
  <c r="AD39" i="13"/>
  <c r="AD26" i="13"/>
  <c r="AD140" i="13"/>
  <c r="AD34" i="13"/>
  <c r="AD6" i="13"/>
  <c r="AD53" i="13"/>
  <c r="AD9" i="13"/>
  <c r="AD135" i="13"/>
  <c r="AD137" i="13"/>
  <c r="AD117" i="13"/>
  <c r="AD12" i="13"/>
  <c r="AD116" i="13"/>
  <c r="AE130" i="13"/>
  <c r="M136" i="11" s="1"/>
  <c r="AD119" i="13"/>
  <c r="AD131" i="13"/>
  <c r="AD78" i="13"/>
  <c r="AD132" i="13"/>
  <c r="AD66" i="13"/>
  <c r="AD121" i="13"/>
  <c r="Q92" i="13"/>
  <c r="AE61" i="13"/>
  <c r="M67" i="11" s="1"/>
  <c r="AD16" i="13"/>
  <c r="AD93" i="13"/>
  <c r="AD58" i="13"/>
  <c r="AD94" i="13"/>
  <c r="AD105" i="13"/>
  <c r="AD62" i="13"/>
  <c r="AE131" i="13"/>
  <c r="M137" i="11" s="1"/>
  <c r="AD20" i="13"/>
  <c r="AD23" i="13"/>
  <c r="AD41" i="13"/>
  <c r="AD95" i="13"/>
  <c r="AD7" i="13"/>
  <c r="AD136" i="13"/>
  <c r="AD127" i="13"/>
  <c r="AD17" i="13"/>
  <c r="AD81" i="13"/>
  <c r="AD71" i="13"/>
  <c r="AD118" i="13"/>
  <c r="AD49" i="13"/>
  <c r="Q103" i="13"/>
  <c r="Q74" i="13"/>
  <c r="Q62" i="13"/>
  <c r="Q44" i="13"/>
  <c r="Q29" i="13"/>
  <c r="Q86" i="13"/>
  <c r="Q49" i="13"/>
  <c r="Q20" i="13"/>
  <c r="Q59" i="13"/>
  <c r="AE79" i="13"/>
  <c r="M85" i="11" s="1"/>
  <c r="AE43" i="13"/>
  <c r="M49" i="11" s="1"/>
  <c r="AE99" i="13"/>
  <c r="M105" i="11" s="1"/>
  <c r="AE10" i="13"/>
  <c r="M16" i="11" s="1"/>
  <c r="AE105" i="13"/>
  <c r="M111" i="11" s="1"/>
  <c r="Q36" i="13"/>
  <c r="Q131" i="13"/>
  <c r="AE7" i="13"/>
  <c r="M13" i="11" s="1"/>
  <c r="AE39" i="13"/>
  <c r="M45" i="11" s="1"/>
  <c r="AE104" i="13"/>
  <c r="M110" i="11" s="1"/>
  <c r="AE84" i="13"/>
  <c r="M90" i="11" s="1"/>
  <c r="AE93" i="13"/>
  <c r="M99" i="11" s="1"/>
  <c r="AE129" i="13"/>
  <c r="M135" i="11" s="1"/>
  <c r="AE64" i="13"/>
  <c r="M70" i="11" s="1"/>
  <c r="AE90" i="13"/>
  <c r="M96" i="11" s="1"/>
  <c r="AE95" i="13"/>
  <c r="M101" i="11" s="1"/>
  <c r="Q107" i="13"/>
  <c r="Q40" i="13"/>
  <c r="Q30" i="13"/>
  <c r="Q98" i="13"/>
  <c r="Q134" i="13"/>
  <c r="Q48" i="13"/>
  <c r="Q33" i="13"/>
  <c r="Q37" i="13"/>
  <c r="Q133" i="13"/>
  <c r="Q66" i="13"/>
  <c r="Q24" i="13"/>
  <c r="Q73" i="13"/>
  <c r="Q108" i="13"/>
  <c r="Q52" i="13"/>
  <c r="Q70" i="13"/>
  <c r="Q127" i="13"/>
  <c r="AE107" i="13"/>
  <c r="M113" i="11" s="1"/>
  <c r="AE40" i="13"/>
  <c r="M46" i="11" s="1"/>
  <c r="AE30" i="13"/>
  <c r="M36" i="11" s="1"/>
  <c r="AE98" i="13"/>
  <c r="M104" i="11" s="1"/>
  <c r="AE134" i="13"/>
  <c r="M140" i="11" s="1"/>
  <c r="AE38" i="13"/>
  <c r="M44" i="11" s="1"/>
  <c r="AE18" i="13"/>
  <c r="M24" i="11" s="1"/>
  <c r="AE126" i="13"/>
  <c r="M132" i="11" s="1"/>
  <c r="AE5" i="13"/>
  <c r="AE82" i="13"/>
  <c r="M88" i="11" s="1"/>
  <c r="AE42" i="13"/>
  <c r="M48" i="11" s="1"/>
  <c r="AE106" i="13"/>
  <c r="M112" i="11" s="1"/>
  <c r="AE76" i="13"/>
  <c r="M82" i="11" s="1"/>
  <c r="AE11" i="13"/>
  <c r="M17" i="11" s="1"/>
  <c r="AE6" i="13"/>
  <c r="M12" i="11" s="1"/>
  <c r="AE15" i="13"/>
  <c r="M21" i="11" s="1"/>
  <c r="Q96" i="13"/>
  <c r="Q56" i="13"/>
  <c r="Q94" i="13"/>
  <c r="AE121" i="13"/>
  <c r="M127" i="11" s="1"/>
  <c r="Q102" i="13"/>
  <c r="Q34" i="13"/>
  <c r="Q58" i="13"/>
  <c r="Q71" i="13"/>
  <c r="Q65" i="13"/>
  <c r="Q136" i="13"/>
  <c r="Q46" i="13"/>
  <c r="Q91" i="13"/>
  <c r="Q63" i="13"/>
  <c r="Q125" i="13"/>
  <c r="Q137" i="13"/>
  <c r="Q31" i="13"/>
  <c r="AE112" i="13"/>
  <c r="M118" i="11" s="1"/>
  <c r="AE96" i="13"/>
  <c r="M102" i="11" s="1"/>
  <c r="AE8" i="13"/>
  <c r="M14" i="11" s="1"/>
  <c r="AE17" i="13"/>
  <c r="M23" i="11" s="1"/>
  <c r="AE110" i="13"/>
  <c r="M116" i="11" s="1"/>
  <c r="Q45" i="13"/>
  <c r="Q130" i="13"/>
  <c r="AE103" i="13"/>
  <c r="M109" i="11" s="1"/>
  <c r="AE74" i="13"/>
  <c r="M80" i="11" s="1"/>
  <c r="AE62" i="13"/>
  <c r="M68" i="11" s="1"/>
  <c r="AE44" i="13"/>
  <c r="M50" i="11" s="1"/>
  <c r="AE29" i="13"/>
  <c r="M35" i="11" s="1"/>
  <c r="AE86" i="13"/>
  <c r="M92" i="11" s="1"/>
  <c r="AE49" i="13"/>
  <c r="M55" i="11" s="1"/>
  <c r="AE20" i="13"/>
  <c r="M26" i="11" s="1"/>
  <c r="AE59" i="13"/>
  <c r="M65" i="11" s="1"/>
  <c r="Q22" i="13"/>
  <c r="Q128" i="13"/>
  <c r="Q89" i="13"/>
  <c r="Q114" i="13"/>
  <c r="Q97" i="13"/>
  <c r="Q18" i="13"/>
  <c r="Q126" i="13"/>
  <c r="Q5" i="13"/>
  <c r="Q82" i="13"/>
  <c r="Q42" i="13"/>
  <c r="Q106" i="13"/>
  <c r="Q76" i="13"/>
  <c r="Q11" i="13"/>
  <c r="Q6" i="13"/>
  <c r="Q69" i="13"/>
  <c r="Q15" i="13"/>
  <c r="AE22" i="13"/>
  <c r="M28" i="11" s="1"/>
  <c r="AE128" i="13"/>
  <c r="M134" i="11" s="1"/>
  <c r="AE89" i="13"/>
  <c r="M95" i="11" s="1"/>
  <c r="AE114" i="13"/>
  <c r="M120" i="11" s="1"/>
  <c r="AE97" i="13"/>
  <c r="M103" i="11" s="1"/>
  <c r="AE123" i="13"/>
  <c r="M129" i="11" s="1"/>
  <c r="AE120" i="13"/>
  <c r="M126" i="11" s="1"/>
  <c r="AE78" i="13"/>
  <c r="M84" i="11" s="1"/>
  <c r="AE51" i="13"/>
  <c r="M57" i="11" s="1"/>
  <c r="AE109" i="13"/>
  <c r="M115" i="11" s="1"/>
  <c r="Q13" i="13"/>
  <c r="AE21" i="13"/>
  <c r="M27" i="11" s="1"/>
  <c r="AE115" i="13"/>
  <c r="M121" i="11" s="1"/>
  <c r="AE118" i="13"/>
  <c r="M124" i="11" s="1"/>
  <c r="AE57" i="13"/>
  <c r="M63" i="11" s="1"/>
  <c r="Q25" i="13"/>
  <c r="Q110" i="13"/>
  <c r="Q77" i="13"/>
  <c r="Q117" i="13"/>
  <c r="Q47" i="13"/>
  <c r="Q72" i="13"/>
  <c r="Q9" i="13"/>
  <c r="Q28" i="13"/>
  <c r="Q80" i="13"/>
  <c r="Q88" i="13"/>
  <c r="Q119" i="13"/>
  <c r="AE60" i="13"/>
  <c r="M66" i="11" s="1"/>
  <c r="AE50" i="13"/>
  <c r="M56" i="11" s="1"/>
  <c r="AE102" i="13"/>
  <c r="M108" i="11" s="1"/>
  <c r="AE132" i="13"/>
  <c r="M138" i="11" s="1"/>
  <c r="AE83" i="13"/>
  <c r="M89" i="11" s="1"/>
  <c r="AE58" i="13"/>
  <c r="M64" i="11" s="1"/>
  <c r="AE71" i="13"/>
  <c r="M77" i="11" s="1"/>
  <c r="AE65" i="13"/>
  <c r="M71" i="11" s="1"/>
  <c r="AE136" i="13"/>
  <c r="M142" i="11" s="1"/>
  <c r="AE46" i="13"/>
  <c r="M52" i="11" s="1"/>
  <c r="AE91" i="13"/>
  <c r="M97" i="11" s="1"/>
  <c r="AE63" i="13"/>
  <c r="M69" i="11" s="1"/>
  <c r="AE125" i="13"/>
  <c r="M131" i="11" s="1"/>
  <c r="AE137" i="13"/>
  <c r="M143" i="11" s="1"/>
  <c r="AE31" i="13"/>
  <c r="M37" i="11" s="1"/>
  <c r="Q12" i="13"/>
  <c r="Q75" i="13"/>
  <c r="Q14" i="13"/>
  <c r="Q87" i="13"/>
  <c r="Q53" i="13"/>
  <c r="Q120" i="13"/>
  <c r="Q78" i="13"/>
  <c r="Q51" i="13"/>
  <c r="Q109" i="13"/>
  <c r="AE13" i="13"/>
  <c r="M19" i="11" s="1"/>
  <c r="Q21" i="13"/>
  <c r="Q115" i="13"/>
  <c r="Q118" i="13"/>
  <c r="Q57" i="13"/>
  <c r="Q61" i="13"/>
  <c r="AE12" i="13"/>
  <c r="M18" i="11" s="1"/>
  <c r="AE75" i="13"/>
  <c r="M81" i="11" s="1"/>
  <c r="AE14" i="13"/>
  <c r="M20" i="11" s="1"/>
  <c r="AE87" i="13"/>
  <c r="M93" i="11" s="1"/>
  <c r="AE53" i="13"/>
  <c r="M59" i="11" s="1"/>
  <c r="AE48" i="13"/>
  <c r="M54" i="11" s="1"/>
  <c r="M51" i="11"/>
  <c r="AE100" i="13"/>
  <c r="M106" i="11" s="1"/>
  <c r="AE55" i="13"/>
  <c r="M61" i="11" s="1"/>
  <c r="AE54" i="13"/>
  <c r="M60" i="11" s="1"/>
  <c r="AE124" i="13"/>
  <c r="M130" i="11" s="1"/>
  <c r="AE135" i="13"/>
  <c r="M141" i="11" s="1"/>
  <c r="AE67" i="13"/>
  <c r="M73" i="11" s="1"/>
  <c r="AE116" i="13"/>
  <c r="M122" i="11" s="1"/>
  <c r="AE139" i="13"/>
  <c r="M145" i="11" s="1"/>
  <c r="AE68" i="13"/>
  <c r="M74" i="11" s="1"/>
  <c r="Q32" i="13"/>
  <c r="Q41" i="13"/>
  <c r="Q122" i="13"/>
  <c r="Q132" i="13"/>
  <c r="Q10" i="13"/>
  <c r="Q83" i="13"/>
  <c r="Q105" i="13"/>
  <c r="AE26" i="13"/>
  <c r="M32" i="11" s="1"/>
  <c r="AE23" i="13"/>
  <c r="M29" i="11" s="1"/>
  <c r="Q123" i="13"/>
  <c r="Q50" i="13"/>
  <c r="Q16" i="13"/>
  <c r="AE81" i="13"/>
  <c r="M87" i="11" s="1"/>
  <c r="Q7" i="13"/>
  <c r="Q39" i="13"/>
  <c r="Q104" i="13"/>
  <c r="Q84" i="13"/>
  <c r="Q93" i="13"/>
  <c r="Q129" i="13"/>
  <c r="Q64" i="13"/>
  <c r="Q90" i="13"/>
  <c r="Q95" i="13"/>
  <c r="AE32" i="13"/>
  <c r="M38" i="11" s="1"/>
  <c r="AE41" i="13"/>
  <c r="M47" i="11" s="1"/>
  <c r="AE122" i="13"/>
  <c r="M128" i="11" s="1"/>
  <c r="AE56" i="13"/>
  <c r="M62" i="11" s="1"/>
  <c r="AE35" i="13"/>
  <c r="M41" i="11" s="1"/>
  <c r="Q38" i="13"/>
  <c r="AE77" i="13"/>
  <c r="M83" i="11" s="1"/>
  <c r="AE117" i="13"/>
  <c r="M123" i="11" s="1"/>
  <c r="AE47" i="13"/>
  <c r="M53" i="11" s="1"/>
  <c r="AE72" i="13"/>
  <c r="M78" i="11" s="1"/>
  <c r="AE9" i="13"/>
  <c r="M15" i="11" s="1"/>
  <c r="AE28" i="13"/>
  <c r="M34" i="11" s="1"/>
  <c r="AE80" i="13"/>
  <c r="M86" i="11" s="1"/>
  <c r="AE88" i="13"/>
  <c r="M94" i="11" s="1"/>
  <c r="AE119" i="13"/>
  <c r="M125" i="11" s="1"/>
  <c r="Q27" i="13"/>
  <c r="Q113" i="13"/>
  <c r="Q101" i="13"/>
  <c r="Q140" i="13"/>
  <c r="Q85" i="13"/>
  <c r="Q111" i="13"/>
  <c r="Q100" i="13"/>
  <c r="Q55" i="13"/>
  <c r="Q54" i="13"/>
  <c r="Q124" i="13"/>
  <c r="Q135" i="13"/>
  <c r="Q67" i="13"/>
  <c r="Q116" i="13"/>
  <c r="Q139" i="13"/>
  <c r="Q68" i="13"/>
  <c r="AE27" i="13"/>
  <c r="M33" i="11" s="1"/>
  <c r="AE113" i="13"/>
  <c r="M119" i="11" s="1"/>
  <c r="AE101" i="13"/>
  <c r="M107" i="11" s="1"/>
  <c r="AE140" i="13"/>
  <c r="M146" i="11" s="1"/>
  <c r="AE85" i="13"/>
  <c r="M91" i="11" s="1"/>
  <c r="AE111" i="13"/>
  <c r="M117" i="11" s="1"/>
  <c r="AE36" i="13"/>
  <c r="M42" i="11" s="1"/>
  <c r="AE37" i="13"/>
  <c r="M43" i="11" s="1"/>
  <c r="AE133" i="13"/>
  <c r="M139" i="11" s="1"/>
  <c r="AE66" i="13"/>
  <c r="M72" i="11" s="1"/>
  <c r="AE24" i="13"/>
  <c r="M30" i="11" s="1"/>
  <c r="AE73" i="13"/>
  <c r="M79" i="11" s="1"/>
  <c r="AE108" i="13"/>
  <c r="M114" i="11" s="1"/>
  <c r="AE52" i="13"/>
  <c r="M58" i="11" s="1"/>
  <c r="AE70" i="13"/>
  <c r="M76" i="11" s="1"/>
  <c r="AE127" i="13"/>
  <c r="M133" i="11" s="1"/>
  <c r="Q79" i="13"/>
  <c r="Q43" i="13"/>
  <c r="Q99" i="13"/>
  <c r="Q19" i="13"/>
  <c r="Q26" i="13"/>
  <c r="Q121" i="13"/>
  <c r="Q23" i="13"/>
  <c r="AE25" i="13"/>
  <c r="M31" i="11" s="1"/>
  <c r="AE34" i="13"/>
  <c r="M40" i="11" s="1"/>
  <c r="AE94" i="13"/>
  <c r="M100" i="11" s="1"/>
  <c r="AE69" i="13"/>
  <c r="M75" i="11" s="1"/>
  <c r="Q112" i="13"/>
  <c r="Q8" i="13"/>
  <c r="Q17" i="13"/>
  <c r="Q35" i="13"/>
  <c r="AE19" i="13"/>
  <c r="M25" i="11" s="1"/>
  <c r="Q60" i="13"/>
  <c r="Q81" i="13"/>
  <c r="Q138" i="13"/>
  <c r="AE16" i="13"/>
  <c r="M22" i="11" s="1"/>
  <c r="AE138" i="13"/>
  <c r="M144" i="11" l="1"/>
  <c r="M11" i="11"/>
  <c r="J31" i="12"/>
  <c r="AD56" i="13"/>
  <c r="AD11" i="13"/>
  <c r="AD36" i="13"/>
  <c r="AD64" i="13"/>
  <c r="AD52" i="13"/>
  <c r="AD130" i="13"/>
  <c r="AD100" i="13"/>
  <c r="AD97" i="13"/>
  <c r="AD60" i="13"/>
  <c r="AD138" i="13"/>
  <c r="F33" i="12" l="1"/>
  <c r="F35" i="12" s="1"/>
  <c r="F31" i="12"/>
  <c r="I33" i="12" s="1"/>
  <c r="I3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J52" authorId="0" shapeId="0" xr:uid="{00000000-0006-0000-0000-000001000000}">
      <text>
        <r>
          <rPr>
            <b/>
            <sz val="9"/>
            <color indexed="81"/>
            <rFont val="Tahoma"/>
            <family val="2"/>
          </rPr>
          <t>Se ajusta el reporte de logro ya que es una meta de incremento. El catálogo se mantiene actualizado</t>
        </r>
      </text>
    </comment>
    <comment ref="J54" authorId="0" shapeId="0" xr:uid="{00000000-0006-0000-0000-000002000000}">
      <text>
        <r>
          <rPr>
            <b/>
            <sz val="9"/>
            <color indexed="81"/>
            <rFont val="Tahoma"/>
            <family val="2"/>
          </rPr>
          <t>Se ajustó el avance una vez revisadas las evidencias</t>
        </r>
      </text>
    </comment>
    <comment ref="K62" authorId="0" shapeId="0" xr:uid="{00000000-0006-0000-0000-000003000000}">
      <text>
        <r>
          <rPr>
            <b/>
            <sz val="9"/>
            <color indexed="81"/>
            <rFont val="Tahoma"/>
            <family val="2"/>
          </rPr>
          <t>Se ajusta logro a 10% dado que se realizaron actividades durante el primer trimestre 2022, mencionadas en la observación.</t>
        </r>
      </text>
    </comment>
    <comment ref="I69" authorId="0" shapeId="0" xr:uid="{00000000-0006-0000-0000-000004000000}">
      <text>
        <r>
          <rPr>
            <b/>
            <sz val="9"/>
            <color indexed="81"/>
            <rFont val="Tahoma"/>
            <family val="2"/>
          </rPr>
          <t xml:space="preserve">Se ajustó el logro dado que la estrategia se adoptó en agosto 2021
</t>
        </r>
      </text>
    </comment>
    <comment ref="J83" authorId="0" shapeId="0" xr:uid="{00000000-0006-0000-0000-000005000000}">
      <text>
        <r>
          <rPr>
            <b/>
            <sz val="11"/>
            <color indexed="81"/>
            <rFont val="Tahoma"/>
            <family val="2"/>
          </rPr>
          <t xml:space="preserve">Se ajustó el avance en razón de que se encuentra pendiente la viabilidad técnica de 6 proyectos.
</t>
        </r>
      </text>
    </comment>
    <comment ref="K115" authorId="0" shapeId="0" xr:uid="{00000000-0006-0000-0000-000006000000}">
      <text>
        <r>
          <rPr>
            <b/>
            <sz val="9"/>
            <color indexed="81"/>
            <rFont val="Tahoma"/>
            <family val="2"/>
          </rPr>
          <t xml:space="preserve">Se realizó ajuste en logro según la observación y evidencia </t>
        </r>
      </text>
    </comment>
  </commentList>
</comments>
</file>

<file path=xl/sharedStrings.xml><?xml version="1.0" encoding="utf-8"?>
<sst xmlns="http://schemas.openxmlformats.org/spreadsheetml/2006/main" count="4463" uniqueCount="767">
  <si>
    <t>x</t>
  </si>
  <si>
    <t xml:space="preserve">PLAN DE ACCIÓN MODELO INTEGRADO DE PLANEACIÓN Y GESTIÓN MIPG 2021 - 2022
ALCALDÍA DE BUCARAMANGA
</t>
  </si>
  <si>
    <t>Código: F-MC-1000-238,37-064</t>
  </si>
  <si>
    <t>Versión: 2.0</t>
  </si>
  <si>
    <t>Fecha aprobación: Agosto-12-2021</t>
  </si>
  <si>
    <t>Página: 1 de 1</t>
  </si>
  <si>
    <t xml:space="preserve">Fecha Aprobación / Actualización Plan: </t>
  </si>
  <si>
    <t xml:space="preserve">DIMENSIÓN </t>
  </si>
  <si>
    <t>POLÍTICAS</t>
  </si>
  <si>
    <t>RESULTADO FURAG VIGENCIA ANTERIOR</t>
  </si>
  <si>
    <t>RECOMENDACIÓN DAFP</t>
  </si>
  <si>
    <t>ACTIVIDAD DE TRABAJO</t>
  </si>
  <si>
    <t>PRODUCTO / ENTREGABLE</t>
  </si>
  <si>
    <t>META</t>
  </si>
  <si>
    <t>LOGRO</t>
  </si>
  <si>
    <t>CUMPLIMIENTO ACUMULADO</t>
  </si>
  <si>
    <t>OBSERVACIONES</t>
  </si>
  <si>
    <t>RECURSOS</t>
  </si>
  <si>
    <t>RESPONSABLE</t>
  </si>
  <si>
    <t>CRONOGRAMA DE TRABAJO</t>
  </si>
  <si>
    <t>AÑO 2022</t>
  </si>
  <si>
    <t>AÑO 2021</t>
  </si>
  <si>
    <t>III Trim</t>
  </si>
  <si>
    <t>IV Trim</t>
  </si>
  <si>
    <t>I Trim</t>
  </si>
  <si>
    <t>II Trim</t>
  </si>
  <si>
    <t>Talento Humano</t>
  </si>
  <si>
    <t>Gestión estratégica del talento humano</t>
  </si>
  <si>
    <t>78,1
(FURAG 2020)</t>
  </si>
  <si>
    <t>NA</t>
  </si>
  <si>
    <t>Analizar puestos de trabajo e identificarlos para vincular personal con discapacidad.</t>
  </si>
  <si>
    <t>Puestos de trabajo identificados en donde se pueda vincular personas con discapacidad.</t>
  </si>
  <si>
    <t>Se realizó un análisis de ubicación de puestos de trabajo para personas con discapacidad para desempeñar sus labores del día 18 de agosto del 2021</t>
  </si>
  <si>
    <t>Talento Humano, Recursos Físicos y Tecnológicos</t>
  </si>
  <si>
    <t>Profesional Especializado - TH
(Secretaría Administrativa)</t>
  </si>
  <si>
    <t>Establecer espacios para resaltar y estimular a los servidores públicos.</t>
  </si>
  <si>
    <t>Espacios que permitan resaltar y estimular a los servidores públicos como reconocimiento a sus labores.</t>
  </si>
  <si>
    <t>Se programó para el 15 y 29 de octubre la Jornada de Conmemoración y exaltación de los servidores públicos de la Alcaldía de Bucaramanga. La actividad se cumplió durante el cuarto trimestre del año 2021, en cumplimiento al cronograma establecido en el presente plan.
Se realizó jornada de reconocimiento a servidores públicos, entrega de estímulos a mejores servidores públicos por evaluación de desempeño</t>
  </si>
  <si>
    <t>Subsecretario Administrativo - TH
(Secretaría Administrativa)</t>
  </si>
  <si>
    <t>Realizar informes sobre las razones de retiro de los servidores públicos.</t>
  </si>
  <si>
    <t xml:space="preserve">Informes analizados acerca de las razones de retiro que genere insumos para el plan de previsión del talento humano. </t>
  </si>
  <si>
    <t>Se realizó informe de razones de retiro de servidores públicos, correspondiente al perdiodo comprendido entre el 1 de enero a 31 de diciembre de 2021, según se evidencia en pantallazo enviado.
Se realizó informe de razones de retiro de servidores públicos, correspondiente al periodo comprendido entre el 1 de enero a 30 de junio de 2022.</t>
  </si>
  <si>
    <t>Consolidar  estadísticas de la información del talento humano.</t>
  </si>
  <si>
    <t>Estadísticas de la información de Gestión Estratégica de Talento Humano consolidadas.</t>
  </si>
  <si>
    <t>Se realizó encuesta "Maestro de empleados" que contiene información de los servidores públicos de planta, se presenta informe con los resultados de la encuesta maestra de empleados.
Se realizó informe que contiene la caracterización de los servidores públicos y contratistas de la alcaldía de Bucaramanga conte a mayo de 2022.</t>
  </si>
  <si>
    <t>Técnico Operativo
(Secretaría Administrativa)</t>
  </si>
  <si>
    <t>CI-R6</t>
  </si>
  <si>
    <t>Analizar y tomar las medidas de mejora que contribuyan al fortalecimiento del clima laboral en la entidad. Desde el sistema de control interno efectuar su verificación.</t>
  </si>
  <si>
    <t>Socialización de los resultados de la medición del clima laboral vigencia 2021</t>
  </si>
  <si>
    <t xml:space="preserve">Se realizó estudio de medición del clima laboral, y se socializó a 58 servidores públicos y contratistas el día 05 de noviembre, se anexa pantallazo de las diapositivas socializadas y tabla de Excel de asistencia.  </t>
  </si>
  <si>
    <t xml:space="preserve">TH-R13
SC-R51
</t>
  </si>
  <si>
    <t>Establecer incentivos especiales para el personal de servicio al ciudadano y otros estímulos para quienes se encuentren con distinto tipo de vinculación (provisionales, contratistas, etc.) en la entidad.</t>
  </si>
  <si>
    <t>Cuadro de mérito del personal del Centro de Atención Especializado- CAME.</t>
  </si>
  <si>
    <t>Se realizó el reconocimiento a tres personas que prestan el servicio en el  CAME de acuerdo con la evaluación de satisfacción realizada por los usuarios. Se adjunta informe de la acción de fecha del segundo semestre del 2021</t>
  </si>
  <si>
    <t>CI-R4, TH-R1</t>
  </si>
  <si>
    <t xml:space="preserve">Analizar que los resultados de la evaluación de desempeño laboral y de los acuerdos de gestión sean coherentes con el cumplimiento de las metas de la entidad. </t>
  </si>
  <si>
    <t>Informe de análisis de los resultados de las evaluaciones de desempeño laboral y los acuerdos de gestión.</t>
  </si>
  <si>
    <t>Se realizó el análisis de los resultados de las evaluaciones de desempeño correspondientes al primer semestre del año 2021 a corte 30 de septiembre de 2021.
Se realizó el análisis de los resultados de las evaluaciones de desempeño correspondientes al periodo anual vigencia 2021-2022.</t>
  </si>
  <si>
    <t>TH-R6
TH-R17
SC-R41
SC-R65
PC-R6
PC-R17</t>
  </si>
  <si>
    <t>Desarrollar jornadas de capacitación y/o divulgación a sus servidores y contratistas sobre participación ciudadana, rendición de cuentas y control social.</t>
  </si>
  <si>
    <t>Jornadas de capacitación y/o divulgación a los  servidores públicos  y contratistas en los temas de participación ciudadana, rendición de cuentas y control social.</t>
  </si>
  <si>
    <t xml:space="preserve">Se realizó capacitación en temas de rendición de cuentas, participación ciudadana a los servidores públicos y contratistas de la administración, el cual se puede evidenciar mediante la convocatoria por correo electrónico del día 18 de noviembre de 2021
Se realizó capacitación el día 1 y 6 de marzo de 2022, sobre participación ciudadana, rendición de cuentas y control social, se adjunta planillas de asistencias. </t>
  </si>
  <si>
    <t xml:space="preserve">GESCO-R13
TH-R23
</t>
  </si>
  <si>
    <t>Implementar mecanismos para transferir el conocimiento de las personas que se retiran a quienes continúan vinculados.</t>
  </si>
  <si>
    <t>Herramienta  implementada y mantenida, a través del uso del formato de transferencia de conocimiento o retiro del servicio F-GAT-8100-238,37-195.</t>
  </si>
  <si>
    <t>Se estableció en el formato F-GAT-8100-238,37-036,la inclusión del formato F-GAT-8100-238,37-195  como uno de los requisitos de entrega de puesto de trabajo el cual todos los servidores los cuales se retiraron diligenciaron a cabalidad el formato</t>
  </si>
  <si>
    <t>Integridad</t>
  </si>
  <si>
    <t>70,7
(FURAG 2020)</t>
  </si>
  <si>
    <t>CI-R62, CI-R69, CI-R62, INT-R13</t>
  </si>
  <si>
    <t xml:space="preserve">Fomentar espacios de participación para todo el personal, para armonizar los valores del servicio público con los códigos de ética institucional, implementar jornadas de difusión y herramientas pedagógicas para desarrollar el hábito de actuar de forma coherente con ellos. </t>
  </si>
  <si>
    <t>Jornadas de apropiación del código de integridad.</t>
  </si>
  <si>
    <t>Se han realizado Jornadas de capacitación y sensibilización del código de integridad y se puede evidenciar en el informe consolidado de las socializaciones al Código de integridad de la vigencia 2021
*Viernes de Valores: Agosto 27 de 2021.
*Muro de integridad: septiembre 17 de 2021.
*Recordación digital, reto diligencia con cada uno de los valores del código de integridad: lunes 06 de septiembre de 2021</t>
  </si>
  <si>
    <t>CI-R62, CI-R16, INT-R9</t>
  </si>
  <si>
    <t>Establecer al interior de su entidad un proceso para la gestión de los conflictos de interés, donde el servidor público pueda tener claridad de cómo se reporta un posible caso y cuál es el conducto regular a seguir. .</t>
  </si>
  <si>
    <t>Campañas de divulgación para promover el correo de cod.integridad@bucaramanga.gov.co, como un canal para conocer opiniones y denuncias sobre faltas al código de integridad.</t>
  </si>
  <si>
    <r>
      <t>A través del correo cod.integridad@bucaramanga.gov.co se ha enviado mensajes a los servidores públicos y contratistas de la alcaldía, informando que a través de este medio pueden realizar las denuncias sobre faltas al código de integridad.</t>
    </r>
    <r>
      <rPr>
        <sz val="14"/>
        <color rgb="FFFF0000"/>
        <rFont val="Arial Narrow"/>
        <family val="2"/>
      </rPr>
      <t xml:space="preserve"> </t>
    </r>
    <r>
      <rPr>
        <sz val="14"/>
        <rFont val="Arial Narrow"/>
        <family val="2"/>
      </rPr>
      <t xml:space="preserve">Se anexa "Pantallazo" correo de promoción y divulgación del correo del código de integridad de fecha 06 de diciembre del 2021
También se ha utilizado para realizar los Retos digitales  de los valores del código de integridad. </t>
    </r>
  </si>
  <si>
    <t>CI-R62
INT-R15
INT-R25</t>
  </si>
  <si>
    <t>Formular y desarrollar un mecanismo para el registro, seguimiento y monitoreo a las declaraciones de conflictos de interés por parte de los servidores públicos que laboran dentro de la entidad.</t>
  </si>
  <si>
    <t>Informe de seguimiento del registro de la declaración de conflicto de intereses de los directivos que se rinden en la plataforma de función pública.</t>
  </si>
  <si>
    <t>La actividad se cumplió en el primer trimestre de 2022, de acuerdo con el cronograma establecido en el presente plan.
Se realizó un informe de seguimiento para el registro, seguimiento y monitoreo a las declaraciones de conflictos de interés para el periodo comprendido entre el 1 de enero y el 31 de marzo de 2022.  (se adjunta base datos).</t>
  </si>
  <si>
    <t xml:space="preserve">Direccionamiento Estratégico y Planeación </t>
  </si>
  <si>
    <t>Planeación institucional</t>
  </si>
  <si>
    <t>74,3
(FURAG 2020)</t>
  </si>
  <si>
    <t>PI-R1, PI-R2, PI-R4</t>
  </si>
  <si>
    <t>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t>
  </si>
  <si>
    <t>Plan Indicativo 2020 - 2023.</t>
  </si>
  <si>
    <t xml:space="preserve">La Secretaría de Planeación actualizó el Plan Indicativo para la vigencia, el cual se encuentra publicado en la página web de la Alcaldía en el siguiente enlace: https://www.bucaramanga.gov.co/transparencia/planes-de-accion/
</t>
  </si>
  <si>
    <t>Profesional Especializado
(Secretaría de Planeación)</t>
  </si>
  <si>
    <t>PI-R1, PI-R2</t>
  </si>
  <si>
    <t>Planes de Acción por dependencia.</t>
  </si>
  <si>
    <t>La Secretaría de Planeación cuenta con los 21 planes de acción por dependencia con corte a 30 de junio de 2022, los cuales se encuentran publicados en la página web de la entidad. Enlace: https://www.bucaramanga.gov.co/transparencia/planes-de-accion/</t>
  </si>
  <si>
    <t>PI-R1, PI-R2, PI-R14, PI-R26, GP-R4</t>
  </si>
  <si>
    <t>Plan Operativo Anual de Inversiones .</t>
  </si>
  <si>
    <t>La Secretaría de Planeación cuenta con el Plan Operativo Anual de Inversiones, el cual se encuentra  publicado e la página web institucional.</t>
  </si>
  <si>
    <t>PI-R1, PI-R2, GP-R3</t>
  </si>
  <si>
    <t>Seguimientos al Plan de Desarrollo 2020 - 2023.</t>
  </si>
  <si>
    <t>La Secretaría de Planeación ha realizado el seguimiento al Plan de Desarrollo 2020 - 2023 en los meses de Enero, Febrero y Marzo de 2022, el cual se encuentra publicado en el siguiente enlace: https://datastudio.google.com/u/0/reporting/0cd5b24f-8127-4cbb-84eb-83a7ebaac49c?s=hojYat79zQ4</t>
  </si>
  <si>
    <t>PI-R7, PI-R11, P, PI-R7, IE-R7I-R12, SE-R9</t>
  </si>
  <si>
    <t>Actualizar el tablero de indicadores para hacer seguimiento  y evaluación del desempeño de los procesos de la entidad.</t>
  </si>
  <si>
    <t>Tablero de desempeño de indicadores de los procesos de la entidad actualizado.</t>
  </si>
  <si>
    <t>Profesional Especializado
(Secretaría Administrativa)</t>
  </si>
  <si>
    <t>PI-R2, IE-R8, IE-R13</t>
  </si>
  <si>
    <t xml:space="preserve">Realizar el seguimiento a las Políticas Públicas (PIIAF, Discapacidad) identificando las acciones realizadas que impactan a la población con enfoque diferencial (Grupos étnicos). </t>
  </si>
  <si>
    <t>Seguimiento a Políticas Públicas (PIIAFF, Discapacidad)</t>
  </si>
  <si>
    <t>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
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Mediante Circular 50 de 29 de junio de 2022 se solicitó los planes de acción PIIAFF con corte a 31 de marzo de 2022.</t>
  </si>
  <si>
    <t>PI-R5, PI-R6</t>
  </si>
  <si>
    <t>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t>
  </si>
  <si>
    <t xml:space="preserve">Informes cumplimiento Plan Anticorrupción 2021 </t>
  </si>
  <si>
    <t>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t>
  </si>
  <si>
    <t xml:space="preserve">Monitoreos al Mapa de Riesgos de Corrupción 2021 </t>
  </si>
  <si>
    <t xml:space="preserve">Se realizó monitoreo al Mapa de Riesgos de Corrupción del proceso de Planeación y Direccionamiento estratégico con corte a 30 de septiembre 2021 y a 31 de diciembre de 2021.Se cuenta con actas de monitoreo </t>
  </si>
  <si>
    <t>PI-R5, PI-R6, GD-R25, GD-R27, GD-R48, CI-R72</t>
  </si>
  <si>
    <t>Política de Administración de Riesgos 2021 actualizada</t>
  </si>
  <si>
    <t>La Política de Administración de Riesgos se actualizó en el mes de julio de 2021 de acuerdo a los lineamientos del DAFP.</t>
  </si>
  <si>
    <t>PI-R5, PI-R6, GD-R25, GD-R27, GD-R48</t>
  </si>
  <si>
    <t xml:space="preserve">Mapa de Riesgos de Gestión 2021 por proceso aprobados </t>
  </si>
  <si>
    <t>Los Mapa de Riesgos de Gestión fueron aprobados por el Comité de Coordinación Institucional de Control Interno y por el Comité Institución de Gestión y desempeño - MIPG.</t>
  </si>
  <si>
    <t>PI-R5, PI-R6, CI-R17, CI-R18</t>
  </si>
  <si>
    <t>Monitoreos al Mapa de Riesgos de Gestión 2021</t>
  </si>
  <si>
    <t>La Secretaría de Planeación realizó el monitoreo a los 24 Mapas de Riesgos de Gestión por proceso de acuerdo a los lineamientos del DAFP y la Política de Administración de Riesgos.</t>
  </si>
  <si>
    <t>PI-R3, PI-R5, PI-R6, CI-R5</t>
  </si>
  <si>
    <t>Plan Anticorrupción y Atención al Ciudadano - PAAC 2022</t>
  </si>
  <si>
    <t>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t>
  </si>
  <si>
    <t>PI-R5, PI-R6, PI-R19, CI-R41, CI-R59</t>
  </si>
  <si>
    <t xml:space="preserve">Mapa de Riesgos de Gestión 2022 por proceso aprobados </t>
  </si>
  <si>
    <t xml:space="preserve">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t>
  </si>
  <si>
    <t>PI-R4, PI-R31</t>
  </si>
  <si>
    <t>Realizar la publicación en la sección "transparencia y acceso a la información pública" de la página web oficial de la entidad, información actualizada sobre los planes estratégicos, sectoriales e institucionales según sea el caso.</t>
  </si>
  <si>
    <t xml:space="preserve">Planes Estratégicos Sectoriales e Institucionales publicados                       </t>
  </si>
  <si>
    <t>Los planes estratégicos sectoriales e interinstucionales se encuentran publicados en la página web de la alcaldía en el link : https://www.bucaramanga.gov.co/planes-institucionales-mipg/ 
Para el segundo trimestre 2022, se presentan las solicitudes de publicación recibidas por al correo webmaster@bucaramanga.gov.co.</t>
  </si>
  <si>
    <t>Asesor TIC
(Oficina de las TIC)</t>
  </si>
  <si>
    <t>Gestión presupuestal y eficiencia en el gasto público</t>
  </si>
  <si>
    <t>68,1
(FURAG 2020)</t>
  </si>
  <si>
    <t>GP-R1</t>
  </si>
  <si>
    <t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t>
  </si>
  <si>
    <t>Informe pormenorizado de ejecución presupuestal.</t>
  </si>
  <si>
    <t>Se efectua el seguimiento pormenorizado a las ejecuciones presupuestales, por medio de los informes de gestión de la oficina de presupuesto,el cual se socializa a través de Correos dirijidos a los Ordenadores de Gasto, con el fin de que se conozca el avance presupuestal y el porcentaje ejecutado a la fecha y se fijen metas para dar cumplimiento a la disponibilidades presupuestales pendientes de ejecución (Se adjunta evidencias;  informes de ejecución del mes de enero, febrero, marzo,abril y mayo del 2022) Presentacion Informe de Ejecucion del presupuesto a mayo 2022, dado que a la fecha (28/jun) el cierre del mes de junio/2022 no ha sucedido.</t>
  </si>
  <si>
    <t>Oficina de Presupuesto
(Secretaría de Hacienda)</t>
  </si>
  <si>
    <t>GP-R2</t>
  </si>
  <si>
    <t>Seguimiento a la implementación del procedimiento de deterioro de cartera dentro del aplicativo “coactivo”.</t>
  </si>
  <si>
    <t>Procedimiento de deterioro de cartera implementado y mantenido.</t>
  </si>
  <si>
    <t>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"COACTIVO" con corte a 30/MAYO/2022, teniendo en cuenta que a la fecha (28 de junio) no ha sucedido el cierre del mes de junio/2022.  Como evidencia se adjuntan el pdf de  INFORME DETERIORO a corte MAYO 2022.</t>
  </si>
  <si>
    <t>Tesorero
(Secretaría de Hacienda)</t>
  </si>
  <si>
    <t>Matriz de deterioro incorporada al procedimiento de cobro coactivo, en desarrollo tecnológico, implementada.</t>
  </si>
  <si>
    <t xml:space="preserve">Desde la Oficina TIC se acompañó en el desarrollo de la solución para lo cual fue diseñado un procedimiento de almacenado que contiene la estructura de datos y la lógica de negocio. Queda pendiente revisión y pruebas por parte del equipo de desarrollo de la Oficina TIC y la Secretaría de Hacienda donde se tiene programada reunión para el día 29 de junio, lo anterior para realizar acciones que permitan coordinar la respectiva validación con el área de Tesorería
Como evidencia se adjuntan pantallazos del framework de desarrollo donde se codificó el procedimiento almacenado. </t>
  </si>
  <si>
    <t>Elaborar la información contable de manera oportuna</t>
  </si>
  <si>
    <t>Información Contable Oportuna.</t>
  </si>
  <si>
    <t>La información contable es subida trimestralmente en la plataforma CHIP de la Contaduría General CGN conforme al cronograma establecido por dicha entidad, quien es la Autoridad nacional contable. Presentamos rendición oportuna de la Información Contable a corte 31/MARZO/2022, para un cumplimiento del 100% y como evidencia se adjunta pdf de correo de aceptación de la CGN. Evidencia: 1 archivo en pdf</t>
  </si>
  <si>
    <t>Profesional Especializado
(Secretaría de Hacienda)</t>
  </si>
  <si>
    <t>Gestión con valores para resultados</t>
  </si>
  <si>
    <t>Fortalecimiento organizacional y simplificación de procesos</t>
  </si>
  <si>
    <t>76,6
(FURAG 2020)</t>
  </si>
  <si>
    <t>FO-R5
TH-R12</t>
  </si>
  <si>
    <t>Establecer en la planta de personal de la entidad (o documento que contempla los empleos de la entidad) los empleos suficientes para cumplir con los planes y proyectos.</t>
  </si>
  <si>
    <t>Fase III del diseño del proceso de modernización Alcaldía de Bucaramanga.</t>
  </si>
  <si>
    <t xml:space="preserve">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t>
  </si>
  <si>
    <t>Subsecretario de Bienes y Servicios
(Secretaría Administrativa)</t>
  </si>
  <si>
    <t xml:space="preserve">Gestión para Resultados con Valores </t>
  </si>
  <si>
    <t>FO-R1</t>
  </si>
  <si>
    <t>Adoptar acciones o planes para optimizar el uso de vehículos institucionales.</t>
  </si>
  <si>
    <t>Informe de instalación de horómetros a  las 5 volquetas de la Alcaldía de Bucaramanga.</t>
  </si>
  <si>
    <r>
      <t>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t>
    </r>
    <r>
      <rPr>
        <sz val="14"/>
        <color rgb="FFFF0000"/>
        <rFont val="Arial Narrow"/>
        <family val="2"/>
      </rPr>
      <t xml:space="preserve"> </t>
    </r>
  </si>
  <si>
    <t>FO-R10</t>
  </si>
  <si>
    <t xml:space="preserve">Verificar que el inventario de bienes de la entidad coincide totalmente con lo registrado en la contabilidad. </t>
  </si>
  <si>
    <t>Actas de tomas físicas de inventario a las dependencias de la Alcaldía de Bucaramanga.</t>
  </si>
  <si>
    <t>Entre el 22 de julio al 30 de septiembre se han llevado a cabo 32 tomas físicas de inventarios, para lo cual se cuenta con los formatos de tomas físicas diligenciados. Cumpliendo con el 100% de la presente actividad.</t>
  </si>
  <si>
    <t>Almacenista
(Secretaría Administrativa)</t>
  </si>
  <si>
    <t>FO-R6</t>
  </si>
  <si>
    <t>Establecer la política o lineamientos para el uso de bienes con material reciclado.</t>
  </si>
  <si>
    <t>Lineamientos para el uso de bienes con material reciclado formulados y socializados.</t>
  </si>
  <si>
    <t>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
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La Secretaría de Salud y Ambiente con el objetivo de dar cumplimiento eficaz al producto programado se convocó a mesa de trabajo a los líderes Oficina Asesora TIC y  Secretaria Administrativa – Bienes y Servicios  para socializar y reiterar la aplicación de los lineamientos en la administración Municipal (Alcaldía de Bucaramanga) a cargo de la Secretaria Administrativa por ser tema de su competencia.
Se anexa acta de reunion de fecha 24 de junio de 2022</t>
  </si>
  <si>
    <t>Subsecretario de Medio Ambiente
(Subsecretaría de Medio Ambiente)</t>
  </si>
  <si>
    <t>Gobierno digital</t>
  </si>
  <si>
    <t>75,8
(FURAG 2020)</t>
  </si>
  <si>
    <t>PI-R23, PI-R24, PI-R25, PI-R27</t>
  </si>
  <si>
    <t>Actualizar  el plan Estratégico de Tecnologías de Información del Municipio de Bucaramanga  2020-2023.</t>
  </si>
  <si>
    <t>PETI (Plan Estratégico de Tecnologías de Información del Municipio de Bucaramanga) actualizado vigencia 2020-2023.</t>
  </si>
  <si>
    <t>El documento fue publicado en la pagina Web conforme lo estipula el Departamento Admininistrativo de Función Pública y el Decreto 612 de 2018. Enlace: https://www.bucaramanga.gov.co/planes-institucionales-mipg/</t>
  </si>
  <si>
    <t>Asesor Despacho
(Oficina TIC)</t>
  </si>
  <si>
    <t>GD-R4</t>
  </si>
  <si>
    <t>Actualizar y documentar una arquitectura de referencia y una arquitectura de solución para todas las soluciones tecnológicas de la entidad, con el propósito de mejorar la gestión de sus sistemas de información.</t>
  </si>
  <si>
    <t>Documento de arquitectura de referencia para los sistemas de información de la entidad</t>
  </si>
  <si>
    <t>Se cuenta con una versión inicial de la Guía metodológica de buenas prácticas para el desarrollo de software para ser revisada en conjunto con el equipo de desarrollo. Adicionalmente, se realizó el análisis GAP a nivel de los controles de Seguridad de la Información relacionados con los sistemas de información de la entidad, el cual es un complemento de la Guía Metológica.</t>
  </si>
  <si>
    <t xml:space="preserve">Desarrollar el Piloto de servicios ciudadanos digitales alineado con el marco de interoperabilidad X-Road </t>
  </si>
  <si>
    <t>Piloto de servicios ciudadanos digitales alineado al marco de interoperabilidad X-Road desarrollado.</t>
  </si>
  <si>
    <t xml:space="preserve">Meta cumplida en la vigencia 2021. Se finalizó el piloto establecido para el proceso de X-ROAD y se formalizó ante el MINTIC logrando la certificación de Nivel 3 por parte de la AND. </t>
  </si>
  <si>
    <t>SC-R28, SC-R54</t>
  </si>
  <si>
    <t>Contar con la consulta y radicación de peticiones, quejas, reclamos, solicitudes y denuncias (PQRSD) de la entidad, diseñada y habilitada para su uso en dispositivos móviles (ubicuidad o responsive).</t>
  </si>
  <si>
    <t>Arquitectura de información del sitio web conforme al diseño de servicios ciudadanos digitales, cumpliendo normatividad A y AA de accesibilidad (ubicuidad o responsive).</t>
  </si>
  <si>
    <t xml:space="preserve">El sitio web de la entidad  para el tramite de PQRs se ajustó de acuerdo a a la validación de la normatividad A y AA de la entidad. </t>
  </si>
  <si>
    <t>Implementar primera fase proyecto de ciudades inteligentes en tema de conectividad.</t>
  </si>
  <si>
    <t>Primera fase proyecto de ciudades inteligentes en tema de conectividad implementada.</t>
  </si>
  <si>
    <t xml:space="preserve">En el mes de febrero se logró la implementación del 100% al proyecto de ciudades inteligentes el cual contempla la  puesta en marcha de puntos de conectividad y zonas Wifi. </t>
  </si>
  <si>
    <t>GD-R5, GD-R39, GD-R40, GD-R41, GD-R42</t>
  </si>
  <si>
    <t>Implementar piloto de prueba para la transición del protocolo IPV6 en la entidad.</t>
  </si>
  <si>
    <t>Piloto de prueba para la transición del protocolo IPv4 a IPv6 implementada.</t>
  </si>
  <si>
    <t>Con base en el documento del plan de implementación del proyecto de transición del IPv4 a IPv6, se realizó piloto de prueba con resultados satisfactorios.</t>
  </si>
  <si>
    <t>GD-R31, GD-R42, GD-R66-GD-R70</t>
  </si>
  <si>
    <t>Implementar el Sistema de Gestión de Documentos Electrónicos de Archivo -SGDEA en la entidad.</t>
  </si>
  <si>
    <t>Plataforma de PQRSD adecuada ligada a la implementación del sistema de Gestión de Documento Electrónico de Archivo.</t>
  </si>
  <si>
    <t>El proyecto de SGDEA se inicio realizando el estudio de mercados y actualizando los requerimientos tecnicos del mismo, ya se realizo la solicitud de cotizaciones para genear el documento definitivo y hacer apertura del proceso durante el segundo trimestre de 2022. No fueron asignados los recursos para la adquisición planeada</t>
  </si>
  <si>
    <t>T-R1, GD-R1</t>
  </si>
  <si>
    <t>Actualizar el catálogo de todos los sistemas de información.</t>
  </si>
  <si>
    <t>Catálogo de sistemas de información actualizado</t>
  </si>
  <si>
    <t xml:space="preserve">El catálogo de sistema de información se encuentra actualizado a marzo de 2022 </t>
  </si>
  <si>
    <t>GD-R36</t>
  </si>
  <si>
    <t>Actualizar y aprobar el inventario de activos de seguridad y privacidad de la información de la entidad, de acuerdo con los criterios establecidos.</t>
  </si>
  <si>
    <t>Inventario de seguridad y privacidad de la información de la entidad actualizado y aprobado.</t>
  </si>
  <si>
    <t>Se actualizó el inventario de activos de seguridad y privacidad de información de la entidad</t>
  </si>
  <si>
    <t>GD-R50</t>
  </si>
  <si>
    <t>Implementar un programa de correcta disposición final de los residuos tecnológicos de acuerdo con la normatividad del gobierno nacional.</t>
  </si>
  <si>
    <t>Lineamientos de correcta disposición final de los residuos tecnológicos entregados a posibles compradores de desechos tecnológicos de la Alcaldía.</t>
  </si>
  <si>
    <t>La Subsecretaría de Medio Ambiente tiene pendiente con el agendamiento de la mesa de trabajo con TIC y Bienes y servicios para finiquitar los  Lineamientos para la Gestión de residuos de aparatos eléctricos y electrónicos RAEE de acuerdo con la normatividad legal vigente.</t>
  </si>
  <si>
    <t>Secretario de Salud y Ambiente 
(Secretaría de Salud y Ambiente)</t>
  </si>
  <si>
    <t>GD-R2, GD-R3, GD-R43</t>
  </si>
  <si>
    <t>Mantener actualizada la documentación técnica y funcional para cada uno de los sistemas de información de la entidad.</t>
  </si>
  <si>
    <t>Documentación técnica y funcional para cada uno de los sistemas de información de la entidad actualizada.</t>
  </si>
  <si>
    <t>Cada uno de los sistemas de información cuenta con los manuales tecnicos y funcionales.
https://bucaramangagovco.sharepoint.com/:f:/r/sites/ProyectosOficinaTIC/Documentos%20compartidos/2020-</t>
  </si>
  <si>
    <t>GDR6-GDR20</t>
  </si>
  <si>
    <t>Actualización de la página web de la Alcaldía para que cumpla con la normatividad A y AA de acuerdo a la norma NTC5854</t>
  </si>
  <si>
    <t>Página web de la Alcaldía actualizada y con cumplimiento de normatividad A y AA de acuerdo a la norma NTC5854</t>
  </si>
  <si>
    <t>Meta cumplida en la vigencia 2021. 
La página web de la alcaldía ya se encuentra actualizada y cumple con los estándares de accesibilidad de acuerdo a la norma NTC5854</t>
  </si>
  <si>
    <t>GD-R21, GD-R22, GD-R23</t>
  </si>
  <si>
    <t>Implementar criterios de usabilidad para vínculos visitados, campos de formulario y ventanas emergentes en el sitio web</t>
  </si>
  <si>
    <t>Criterios de usabilidad para vínculos visitados, campos de formulario y ventanas emergentes en el sitio web implementados.</t>
  </si>
  <si>
    <t>Meta cumplida en la vigencia 2021. La página web ya cuenta con criterios de usabilidad implementados en conjunto con los estándares de gov.co, como parte del proceso de mejora continua los mismos serán revisados de manera periódica y ajustados de ser necesarios.</t>
  </si>
  <si>
    <t>GD-R24</t>
  </si>
  <si>
    <t>Definir Acuerdos de Nivel de Servicios (SLA por sus siglas en inglés) con terceros y Acuerdos de Niveles de Operación (OLA por sus siglas en inglés) para la gestión de tecnologías de la información (TI) de la entidad.</t>
  </si>
  <si>
    <t>Acuerdos de nivel de servicios con terceros y acuerdos de niveles de operación implementados a través de los procesos de contratación.</t>
  </si>
  <si>
    <t>Meta cumplida en la vigencia 2021 y a la fecha se ha continuado con su implementación.
Cada uno de los contratos realizados con terceros, así como las licitaciones que se realizan se hacen incluyendo acuerdos de niveles de servicio (ANS) que permitan garantizar que los procesos contratados se ejecuten de la mejor manera posible.</t>
  </si>
  <si>
    <t>GD-R28</t>
  </si>
  <si>
    <t>Mantener el procedimiento para atender los incidentes y requerimientos de soporte de los servicios de TI, tipo mesa de ayuda.</t>
  </si>
  <si>
    <t>Procedimiento para atender requerimientos de soporte de los servicios de TI mantenido.</t>
  </si>
  <si>
    <t>El procedimiento P-TIC-1400-170-009 Req Soporte Técnico, para atender los requerimientos de servicios de TI se encuentra actualizado y disponible en la nube.bucaramanga.gov.co</t>
  </si>
  <si>
    <t>GD-R33</t>
  </si>
  <si>
    <t>Actualizar el catálogo de servicios de TI para la gestión de tecnologías de la información (TI) de la entidad.</t>
  </si>
  <si>
    <t>Catálogo de servicios de TI actualizado.</t>
  </si>
  <si>
    <t>Se ha continuado con la actualziación del catalogo de servicios de TI, el catalogo se encuentra actualizado a Marzo de 2022.</t>
  </si>
  <si>
    <t>Seguridad digital</t>
  </si>
  <si>
    <t>66,8
(FURAG 2020)</t>
  </si>
  <si>
    <t>GD-R38</t>
  </si>
  <si>
    <t>Elaborar informes de actualización de políticas de seguridad para la implementación del Protocolo de Internet versión 6 (IPV6) en la entidad.</t>
  </si>
  <si>
    <t>Política de Seguridad y Privacidad de la Información actualizada.</t>
  </si>
  <si>
    <t>La política de seguridad y privacidad de la información fue actualizada y aprobada tanto por el comité de control interno como el de MIPG, se está avanzado en la actualización de la Resolución, en coordinación con el área juridica. Esta política se encuentra actualizada incluyendo el impacto con la implementación del protocolo IPV6. https://www.bucaramanga.gov.co/planes-institucionales-mipg/</t>
  </si>
  <si>
    <t>GD-R17</t>
  </si>
  <si>
    <t>Implementar un Sistema de Gestión de Seguridad de la Información (SGSI) en la entidad a partir de las necesidades identificadas, y formalizarlo mediante un acto administrativo.</t>
  </si>
  <si>
    <t>Sistema de Gestión de Seguridad de la Información (SGSI)</t>
  </si>
  <si>
    <t>Se continuó avanzando en las autoevaluaciones y el diseño de la estrategia de implementación del SGSI. Se cuenta con autodiagóstico base y se validó el mismo con la Oficina de Control Interno de Gestión. ACTA</t>
  </si>
  <si>
    <t>GD-R59</t>
  </si>
  <si>
    <t>Actualizar los conjuntos de datos abiertos estratégicos de la entidad en el catálogo de datos del Estado Colombiano www.datos.gov.co.</t>
  </si>
  <si>
    <t>Conjuntos de datos abiertos estratégicos de la entidad actualizados en el catálogo de datos del Estado Colombiano www.datos.gov.co</t>
  </si>
  <si>
    <t>Los datos publicados se encuentran actualizados en el portal de datos abiertos www.gov.co conforme a  las solicitudes compartidas por cada area responsable y de acuerdo a los procesos ejecutados por el equipo de trabajo del Centro de Analítica</t>
  </si>
  <si>
    <t>GD-R37</t>
  </si>
  <si>
    <t>Actualizar e implementar el plan operacional de seguridad y privacidad de la información de la entidad</t>
  </si>
  <si>
    <t>Plan operacional de seguridad y privacidad de la información de la entidad implementado.</t>
  </si>
  <si>
    <t xml:space="preserve">Esta actividad es el resultado final de una serie de acciones que se realizan en las siguientes productos MIPG:  Documento de arquitectura de referencia para los sistemas de información de la entidad; Política de Seguridad y Privacidad de la Información actualizada.; Sistema de Gestión de Seguridad de la Información (SGSI). </t>
  </si>
  <si>
    <t>IE-R11</t>
  </si>
  <si>
    <t>Fortalecer las capacidades en seguridad digital de la entidad a través de ejercicios de simulación de incidentes de seguridad digital al interior de la entidad.</t>
  </si>
  <si>
    <t>Documentos de resultados de análisis de vulnerabilidad realizados.</t>
  </si>
  <si>
    <t>El día 2 de junio de 2022 se realizó un análisis de vulnerabilidad para establecer el compartamiento de los niveles de seguridad de la entidad. Las recomendaciones y resultados del mismo fueron tenidos en cuenta para ajustar los niveles de seguridad de la información de la entidad.</t>
  </si>
  <si>
    <t>Defensa Jurídica</t>
  </si>
  <si>
    <t>99
(FURAG 2020)</t>
  </si>
  <si>
    <t>DJ-R1</t>
  </si>
  <si>
    <t>Continuar trabajando para mantener los resultados alcanzados y propender por un mejoramiento continuo.</t>
  </si>
  <si>
    <t>Tasa de éxito procesal.</t>
  </si>
  <si>
    <t>Se realizó el cálculo de la tasa de éxito procesal con corte 31 de diciembre de 2021, lo cual se puede consultar en la nube, ya que es medida mediante e indicadores adoptados en el SIGC, actividad realizada el 2 de febrero de 2022.</t>
  </si>
  <si>
    <t>Asesor de Despacho 
(Secretaría Jurídica)</t>
  </si>
  <si>
    <t>Plan de acción del comité de conciliación vigencia 2022.</t>
  </si>
  <si>
    <t>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t>
  </si>
  <si>
    <t>Profesional Especializado
(Secretaría Jurídica)</t>
  </si>
  <si>
    <t>Servicio al ciudadano</t>
  </si>
  <si>
    <t>91,8
(FURAG 2020)</t>
  </si>
  <si>
    <t>SC-R92</t>
  </si>
  <si>
    <t xml:space="preserve">Realizar de forma periódica un análisis de la suficiencia del talento humano asignado a cada uno de los canales de atención. </t>
  </si>
  <si>
    <t>Diagnóstico de talento humano y/o herramientas para los diferentes canales de atención.</t>
  </si>
  <si>
    <t>Durante el I trimestre 2022 se realizó diagnóstico de talento humano y/o herramientas para los diferentes canales de atención, de fecha 28 de marzo de 2022.</t>
  </si>
  <si>
    <t>X</t>
  </si>
  <si>
    <t>T-R7, SC-R4, SC-R5</t>
  </si>
  <si>
    <t>Alinear la política o estrategia de servicio al ciudadano con el plan sectorial, Plan Nacional de Desarrollo y/o Plan de Desarrollo Territorial.</t>
  </si>
  <si>
    <t>Estrategia de servicio al ciudadano articulada con el Plan de Desarrollo Municipal e implementada.</t>
  </si>
  <si>
    <r>
      <t xml:space="preserve">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
</t>
    </r>
    <r>
      <rPr>
        <b/>
        <sz val="14"/>
        <rFont val="Arial Narrow"/>
        <family val="2"/>
      </rPr>
      <t>I TRIMESTRE2022:</t>
    </r>
    <r>
      <rPr>
        <sz val="14"/>
        <rFont val="Arial Narrow"/>
        <family val="2"/>
      </rPr>
      <t xml:space="preserve"> La estrategia ya se actualizó a la versión 001 y se encuentra implementándose. los soportes están en el SharePoint</t>
    </r>
  </si>
  <si>
    <t>Secretario Administrativo 
(Secretaría Administrativa)</t>
  </si>
  <si>
    <t>SC-R8
GESCO-R18</t>
  </si>
  <si>
    <t>Aprobar recursos para la contratación de talento humano que atienda las necesidades de los grupos de valor, con el fin de promover la accesibilidad y atender las necesidades particulares.</t>
  </si>
  <si>
    <t>Contrato de servicios de interpretación de Lengua de Señas Colombiana.</t>
  </si>
  <si>
    <t>Se aprobó el proyecto BPIN No. 2021680010139, para realizar la contratación de prestación de servicios para 2 personas (interprete de lengua de señas colombiana). contrato 2938 del 24 de noviembre del del 2021 y 1862 del 05 de noviembre del 2021</t>
  </si>
  <si>
    <t>SC-R7</t>
  </si>
  <si>
    <t>Aprobar recursos para la adquisición e instalación de tecnología que permita y facilite la comunicación de personas con discapacidad auditiva, con el fin de promover la accesibilidad y atender las necesidades particulares.</t>
  </si>
  <si>
    <t>Video traducido en el Lengua de Señas Colombiana.</t>
  </si>
  <si>
    <t>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t>
  </si>
  <si>
    <t>SE-R8, SC-R45</t>
  </si>
  <si>
    <t>Diseñar los indicadores para medir las características y preferencias de los ciudadanos en la medición y seguimiento del desempeño en el marco de la política de servicio al ciudadano de la entidad. Desde el sistema de control interno efectuar su verificación.</t>
  </si>
  <si>
    <t>Informe de caracterización de los ciudadanos.</t>
  </si>
  <si>
    <t>Se aplicaron las encuestas de caracterización del 16 de septiembre al 01 de octubre del 2021, elaborándose un informe consolidado el 17 de noviembre del 2021.</t>
  </si>
  <si>
    <t>SC-R48
SC-R98</t>
  </si>
  <si>
    <t>Disponer, de acuerdo con las capacidades de la entidad de un canal de atención itinerante (ejemplo, puntos móviles de atención, ferias, caravanas de servicio, etc.) para la ciudadanía.</t>
  </si>
  <si>
    <t>Informe de la participación en las  ferias institucionales, como canal itinerante de atención a la ciudadanía.</t>
  </si>
  <si>
    <t>Se elaboró un informe con corte a 30 de septiembre y otro a 30 de noviembre de 2021.</t>
  </si>
  <si>
    <t xml:space="preserve">SC-R1
SC-R86
</t>
  </si>
  <si>
    <t xml:space="preserve">Instalar señalización en otras lenguas o idiomas en la entidad.
</t>
  </si>
  <si>
    <t xml:space="preserve">Adecuaciones en el Centro de Atención Municipal Especializado CAME, para facilitar el ingreso y la atención a los ciudadanos en condición de discapacidad. </t>
  </si>
  <si>
    <t>Se aprobó el proyecto BPIN No. 2021680010139, para realizar la contratación de "COMPRA E INSTALACION DE SEÑALETICA PARA EL CENTRO ADMINISTRATIVO MUNICIPAL Y DEMÁS CENTROS EXTERNOS DE LA ALCALDIA DE BUCARAMANGA QUE LO REQUIERAN"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t>
  </si>
  <si>
    <t>SC-R3, SC-R47</t>
  </si>
  <si>
    <t>Adecuar canales de atención virtuales para garantizar la atención de personas con discapacidad, adultos mayores, niños, etnias y otros grupos de valor.</t>
  </si>
  <si>
    <t>Canal de atención virtual adecuado para la  atención de personas con discapacidad, adultos mayores, niños, etnias y otros grupos de valor.</t>
  </si>
  <si>
    <t>Se gestionaron acciones para la implementación de un canal de atención automatizado que impacta a diversas poblaciones</t>
  </si>
  <si>
    <t>SC-R26, SC-R35</t>
  </si>
  <si>
    <t>Contar con aplicaciones móviles, de acuerdo con las capacidades de la entidad, como estrategia para interactuar de manera virtual con los ciudadanos.</t>
  </si>
  <si>
    <t>Aplicación móvil implementada para interactuar con los ciudadanos.</t>
  </si>
  <si>
    <t>Se cuenta con una versión preliminar y pruebas de visualizaciones del contenido de la página web de la entidad como aplicativo para la interacción con la ciudadanía</t>
  </si>
  <si>
    <t>Racionalización de trámites</t>
  </si>
  <si>
    <t>93,9
(FURAG 2020)</t>
  </si>
  <si>
    <t>RT-R5, RT-R8</t>
  </si>
  <si>
    <t>Implementar la estrategia de racionalización de trámites – Plan Anticorrupción y Atención al Ciudadano para la vigencia 2021 y se encuentra registrada en la plataforma del SUIT.</t>
  </si>
  <si>
    <t>Seguimiento en el SUIT a las actividades a realizar para el cumplimiento de los trámites y procedimientos (OPAS) priorizados para la racionalización.</t>
  </si>
  <si>
    <t>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
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                                 
Durante el II trimestre 2022, se realizó seguimiento estadístico mensual, el cual es registrado en el módulo Gestión Datos de Operación de la plataforma SUIT, se tiene como evidencia pantallazos del módulo gestión de operaciones plataforma SUIT, así como también, actas de reunión del seguimiento de los avances de los trámites a racionalizar en la vigencia 2022 - Componente 2 PAAC.</t>
  </si>
  <si>
    <t>Profesional Universitario
(Secretaría de Planeación)</t>
  </si>
  <si>
    <t>Módulo del SUIT diligenciado de acuerdo a la estrategia anti-trámite incluido en el PAAC 2021 y PAAC 2022</t>
  </si>
  <si>
    <t>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Por otra parte, durante el primer trimestre de 2022, la Secretaría de Planeación realizó el registro de la priorización de los trámites en el módulo "Gestión de Racionalización" para el periodo 2022 en la plataforma SUIT, los cuales se encuentran registrados en el Componente 2 del PAAC 2022 dando cumplimiento en los términos de ley.</t>
  </si>
  <si>
    <t>GD-R32, GD-R58, RT-R7</t>
  </si>
  <si>
    <t>Disponer en línea los trámites de la entidad, que sean susceptibles de disponerse en línea.</t>
  </si>
  <si>
    <t>Diagnóstico de los trámites de la entidad, susceptibles de disponerse en línea.</t>
  </si>
  <si>
    <t xml:space="preserve">Despues de realizar la validación del avance e implementación de los trámites relacionadas en el PAAC, solo fue posible racionalizar 5 de los 10, aunque los faltantes ya estan en línea desarrollados aun falta un porcentaje de implementación de los mismos para poder ponerlos a disposición del ciudadano. </t>
  </si>
  <si>
    <t>RT-R7</t>
  </si>
  <si>
    <t>Implementar acciones de racionalización que permitan reducir los pasos de los trámites / otros procedimientos administrativos de la entidad.</t>
  </si>
  <si>
    <t>Estrategia de racionalización de trámites y procedimientos de la entidad fortalecida.</t>
  </si>
  <si>
    <t xml:space="preserve">La Secretaría de Planeación, realizó el monitoreo a la estrategia de racionalización del componente 2 del PAAC, como evidencia se cuenta con el documento Seguimiento Estrategia de Racionalización y trámites racionalizados, extraídos de la plataforma SUIT.
Durante el primer trimestre 2022 se ha venido fortaleciendo la estrategia de racionalización de trámites y procedimientos, mediante mesas de trabajo, reuniones y correos de solicitud de requerimientos para dar inicio al desarrollo de los aplicativos. 
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Se realizó entrega del modelo de pruebas del aplicativo del trámite Autorización de certificación de discapacidad, inscrito en el PAAC. Así mismo, se adelantaron mesas de TRabajo para que cada dependencia actualice y/o cree por calidad los procedimeintos y requisitos solicitados para la actualización en el SUIT.  </t>
  </si>
  <si>
    <t>Implementar la Guía metodológica de buenas prácticas de racionalización de trámites .</t>
  </si>
  <si>
    <t>Guía metodológica de buenas prácticas de racionalización de trámites implementada.</t>
  </si>
  <si>
    <t xml:space="preserve">Este avance depende de la implementación de la estrategia de racionalización de tramites que debe implementar la entidad, se asistió a socialización liderada por el DAFP sobre Racionalización de trámites, posteriormente, se realizó la versión preliminar de la guía metodológica de buenas prácticas de racionalización de trámites, se realizarán mesas de trabajo con la Secretaría de Planeación. </t>
  </si>
  <si>
    <t>RT-R3</t>
  </si>
  <si>
    <t>Dar a conocer a los grupos de valor los beneficios que obtuvieron gracias a las acciones de racionalización de los trámites / otros procedimientos administrativos que implementó la entidad.</t>
  </si>
  <si>
    <t>Brief de beneficios obtenidos por racionalización de trámites, publicado, según requerimientos.</t>
  </si>
  <si>
    <t>En 2021, se atendieron 7 requerimientos para comunicar gráficamente el nuevo canal de atención al ciudadano del INVISBU, el punto de atención de la Dirección de Tránsito e Imebu en el Centro de Atención Municipal Especializado CAME, el trámite en línea de categorización de parqueaderos de la Secretaría del Interior, el nuevo punto de información en el Centro de Atención Municipal Especializado CAME sur, el tablero digital correspondiente a consulta de procesos de despachos comisorios de las diferentes inspecciones de Policía, y el cambio de dirección de la sede principal del Sisbén. En el primer semestre de 2022, se atendieron 24 requerimientos para comunicar el paso a paso de inscripción a becas de educación superior, el procedimiento para que personas con discapacidad accedan al servicio de asesoría jurídica, la nueva ruta para declarar el impuesto de Industria y Comercio, la navegación en diferentes idiomas en la página web de la Alcaldía, el lanzamiento de la plataforma Marketplace, la postulación de candidatos y votantes en el proceso de elección de representantes al Comité LGBTIQ+, la encuesta de percepción sobre la Rendición de Cuentas 2022, el tablero digital, y el pago en línea de comparendos policivos.</t>
  </si>
  <si>
    <t>Jefe de Prensa y Comunicaciones
(Oficina de Prensa y Comunicaciones)</t>
  </si>
  <si>
    <t>Participación ciudadana en la gestión pública</t>
  </si>
  <si>
    <t>83,7
(FURAG 2020)</t>
  </si>
  <si>
    <t>PI-R13</t>
  </si>
  <si>
    <t>Emplear diferentes medios digitales en los ejercicios de participación realizados por la entidad.</t>
  </si>
  <si>
    <t>Viabilidad técnica de obras de presupuestos participativos 2021</t>
  </si>
  <si>
    <t>Se presenta matriz de Seguimiento de viabilidad de proyectos vigencia 2021 del ejercicio de acuerdo de comuna o corregimiento que hacen parte de la estrategia general de presupuestos participativos. El día 28 de marzo de 2022 y el 31 de mayo de la vigencia 2022 se reunieron los integrantes del Comité de Presupuestos Participativos, en los cuales se presentó informe de las visitas técnicas adelantadas de los proyectos priorizados por las comunidades según el Decreto 0159 de 2021. 
De las 60 propuestas de proyectos principales presentadas, 6 proyectos se encuentran en revisión juridica, 9 propuestas de proyecto principal no son viables (se analiza la segunda propuesta de proyecto) y 45 proyectos ya fueron viabilizados y se encuentran en etapa de diseño y costeo.
Evidencia: Informes de Conceptos Técnicos proyectos aprobados y matriz de Seguimiento de viabilidad de proyectos vigencia 2021.</t>
  </si>
  <si>
    <t>Talento Humano, Recursos Financieros, Físicos y Tecnológicos</t>
  </si>
  <si>
    <t>Subsecretario de Despacho
(Secretaría de Planeación)</t>
  </si>
  <si>
    <t>Viabilidad técnica de obras de presupuestos participativos 2022</t>
  </si>
  <si>
    <t>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t>
  </si>
  <si>
    <t>PC-R9</t>
  </si>
  <si>
    <t>Establecer actividades para informar directamente a los grupos de valor sobre los resultados de su participación en la gestión mediante el envío de información o la realización de reuniones o encuentros.</t>
  </si>
  <si>
    <t>Obras adjudicadas del ejercicio de presupuestos participativos vigencia 2020.</t>
  </si>
  <si>
    <t xml:space="preserve">•El contrato adjudicado a la adecuación de andenes, escaleras y pasamanos, viabilizados por el ejercicio de presupuestos participativos, mediante el proceso de contratación SI-LP-003-2020, el cual fue adjudicado en el mes de diciembre del 2020. Los contratos ya fueron liquidados. Dentro del proceso se encuentran los contratos: 
Contrato No. 271-2020 - Cumplimiento del 100%.
Contrato No. 275-2020 - Cumplimiento del 100%. 
•El contrato adjudicado al mejoramiento y adecuación de equipamiento urbanos, viabilizado por el ejercicio de presupuestos participativos, mediante el proceso de contratación SI-LP-004-2020, el cual fue adjudicado el 11 de diciembre de 2020. Existia una reclamacion de reparacion por parte de la ciudadania, la cual ya fue realizada por parte del contratista, por lo tanto el contrato se encuentra  en etapa de liquidacion.  
Contrato No. 301-2020 - Cumplimiento del 100%. 
•El contrato adjudicado al mejoramiento de la red urbano, viabilizado por el ejercicio de presupuesto participativos, mediante el proceso de contratación SI-LP-001-2021, el cual fue adjudicado en el mes de mayo del 2021, está en etapa de liquidación. Dentro del proceso se encuentran los contratos: 
Contrato No. - 82-2021. Cumplimiento del 100%. 
Contrato No. - 81-2021. Cumplimiento del 100%. 
Contrato No. - 84-2021. Cumplimiento del 100%. 
• Se realizo la adjudicación de la adecuación de equipamiento urbano, viabilizados por el ejercicio de presupuestos participativos, mediante el proceso de contratación SI-LP-15-2021, el cual fue adjudicado en el mes de febrero del 2022. Dentro del proceso se encuentran los contratos:  
Contrato No. 24-2022 - Lote 1. Ejecución 35% de avance.  
Contrato No. 25-2022 - Lote 2. Ejecución 25% de avance.       Contrato No. 26-2022 - Lote 3. Ejecución 10% de avance. 
Contrato No. 27-2022 - Lote 4. Ejecución 10% de avance. 
•Continua en la  etapa de estructuración los documentos base para el proceso licitatorio que tiene como objeto el mantenimiento de acueductos veredales.                                   </t>
  </si>
  <si>
    <t>Secretario de Despacho
(Secretaría de Infraestructura)</t>
  </si>
  <si>
    <t>Ejecutar el cronograma de acuerdos escolares, recepción de documentación, visitas a las instituciones educativas, formulación del proyecto para la posterior emisión de la resolución de transferencia.</t>
  </si>
  <si>
    <t>Resolución de transferencia de los recursos del presupuesto a las IE beneficiadas de los proyectos viabilizados de Acuerdos Escolares 2020.</t>
  </si>
  <si>
    <r>
      <rPr>
        <b/>
        <u/>
        <sz val="14"/>
        <rFont val="Arial Narrow"/>
        <family val="2"/>
      </rPr>
      <t xml:space="preserve">En cumplimiento de la meta en la vigencia 2021 </t>
    </r>
    <r>
      <rPr>
        <sz val="14"/>
        <rFont val="Arial Narrow"/>
        <family val="2"/>
      </rPr>
      <t xml:space="preserve">se certificaron dos proyectos ante el  Banco de Programas y Proyectos de Inversión Municipal.
El primer proyecto de inversión fue  "DOTACIÓN DE EQUIPOS, MULTIMEDIA, MATERIAL DIDÁCTICO Y MOBILIARIO ESCOLAR PARA LAS INSTITUCIONES EDUCATIVAS OFICIALES DEL MUNICIPIO"  con  BPIN  2021680010117 , en el cual se expidieron dos resoluciones para el giro de  recursos económicos  por un valor de $1.157.740.638,03 : • Resolución  No. 2509 del 28 de octubre de 2021 y • Resolución No. 2510 del 28 de octubre de 2021
El segundo Proyecto fue  "MEJORAMIENTO DE LA INFRAESTRUCTURA EDUCATIVA EN LAS INSTITUCIONES EDUCATIVAS OFICIALES DEL MUNICIPIO DE BUCARAMANGA" con BPIN 2021680010103, en el cual e expidieron dos resoluciones para el giro de  recursos económicos  por un valor de  $ 2.349.522.365,94: • Resolución  No. 2763  del 26 de noviembre  de 2021 y • Resolución No. 2764  del  26 de noviembre  de 2021
</t>
    </r>
    <r>
      <rPr>
        <b/>
        <u/>
        <sz val="14"/>
        <rFont val="Arial Narrow"/>
        <family val="2"/>
      </rPr>
      <t>En el primer trimestre de la vigencia 2022</t>
    </r>
    <r>
      <rPr>
        <sz val="14"/>
        <rFont val="Arial Narrow"/>
        <family val="2"/>
      </rPr>
      <t xml:space="preserve">, dando cumplimiento al ejercicio de Acuerdos Escolares 2021, que serán ejecutados en la vigencia 2022, a continuación, se presenta el avance en su gestión durante el primer trimestre de la actual vigencia:
–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
– El 16 de marzo se realizó la primera reunión presencial en la IE Politécnico con los rectores de las Instituciones Educativas donde se socializó el contenido de la circular 97.
– El 23 de marzo se realizó reunión vía teams dirigida a la comunidad educativa en general para dar a conocer el proceso de acuerdos escolares vigencia 2021.
</t>
    </r>
  </si>
  <si>
    <t>Secretario de Despacho
(Secretaría de Educación)</t>
  </si>
  <si>
    <t>PC-R2, PC-R9, PC-R15, PC-R18, PC-R20, PC-R8</t>
  </si>
  <si>
    <t>Considerar los resultados de los espacios de participación y/o rendición de cuentas con ciudadanos para llevar a cabo mejoras a los procesos y procedimientos de la entidad.</t>
  </si>
  <si>
    <t>Rendición de cuentas de la implementación de la estrategia general de presupuestos participativos realizada.</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</si>
  <si>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El próximo ejercicio de rendición de cuentas, se adelantará ante el Consejo Territorial de Planeación (CTP), en el segundo trimestre 2022.  Se adelantó el proceso de rendición de cuentas de la Estrategia General de Presupuestos Participativos ante los integrantes del Cocejo Territorial de Planeación el día 26 de mayo de la vigencia 2022, esto con el objetivo de informar el avance de analisis de los proyectos propuestos en la vigencia 2021, asi como el avance en la ejecución de aquellos proyectos viabilizados en las vigencias anteriores.</t>
  </si>
  <si>
    <t>PC-R11</t>
  </si>
  <si>
    <t>Formular planes de mejora eficaces que contribuyan a satisfacer las necesidades identificadas y priorizadas por los diferentes grupos de valor.</t>
  </si>
  <si>
    <t>Acuerdos de comuna y/o escolares vigencia 2021 formulados.</t>
  </si>
  <si>
    <t>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La Administración Municipal emitió el Decreto No. 159 de 17 de noviembre de 2021, por el cual se modifica el proceso de Planeación, implementación y ejecución de la estrategia general de Presupuestos Participativos en el municipio de Bucaramanga, los Acuerdos Escolares de la vigecnia 2021 se adelantna durante el primer semestre de la vigencia 2022.
Se implementaron las etapas 1,2,3,4 y parcialmente la etapa 5, se programaron capacitaciones en la formulación de proyectos y con esta información registrar las propuestas de proyecto en la plataforma oficial en linea.</t>
  </si>
  <si>
    <t>GD-R44, PC-R8, PC-R13</t>
  </si>
  <si>
    <t>Mecanismo digital de participación ciudadana implementado.</t>
  </si>
  <si>
    <t>Se continuan con servicios de participación ciudadana disponibles a la ciudadanía. Para lo anterior, se encuentra el Menú participa de la entidad.</t>
  </si>
  <si>
    <t>Asesor de despacho 
(Oficina TIC)</t>
  </si>
  <si>
    <t>Mejora normativa</t>
  </si>
  <si>
    <t>42,2
(FURAG 2019)</t>
  </si>
  <si>
    <t>MN-R1 - MN-R26</t>
  </si>
  <si>
    <t>Formular la guía de consulta pública en el proceso de producción normativa para el diseño y el proceso de construcción de proyectos normativos,  con el fin de garantizar la calidad y efectividad del servicio y garantizar a la ciudadanía la participación.</t>
  </si>
  <si>
    <t>Guía para realizar la consulta pública en el proceso de producción normativa</t>
  </si>
  <si>
    <t>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t>
  </si>
  <si>
    <t>Subsecretario Jurídico
(Secretaría Jurídica)</t>
  </si>
  <si>
    <t>MN-R3 - MN-R11</t>
  </si>
  <si>
    <t>Brindar información a la ciudadanía respecto a la competencia legal de la entidad  para emitir la norma de carácter general que se pretende con el desarrollo de los proyectos normativos contenidos dentro de la agenda regulatoria o lista de problemáticas.</t>
  </si>
  <si>
    <t xml:space="preserve">Creación de la Agenda regulatoria </t>
  </si>
  <si>
    <t>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t>
  </si>
  <si>
    <t>MN-R27 - MN-R38</t>
  </si>
  <si>
    <t xml:space="preserve">Revisar durante el proceso de formulación de proyectos normativos las temáticas relevantes. </t>
  </si>
  <si>
    <t>Lista de chequeo de revisión de actos administrativos.</t>
  </si>
  <si>
    <t>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
Se anexa lista de chequeo y revisión aleatoria en la vigencia 2021 de la aplicación de la lista de chequeo en la revisión d actos administrativos.</t>
  </si>
  <si>
    <t>Evaluación de Resultados</t>
  </si>
  <si>
    <t xml:space="preserve">Seguimiento y evaluación del desempeño institucional </t>
  </si>
  <si>
    <t>79,1
(FURAG 2020)</t>
  </si>
  <si>
    <t>Realizar el seguimiento al Plan de Desarrollo Municipal en cumplimiento al Acuerdo 013 del 10 de junio de 2020 que establece la metodología de seguimiento, así como el cumplimiento a las directrices del DNP y del DAFP.</t>
  </si>
  <si>
    <t>Matriz Seguimiento Plan de Desarrollo 2020 - 2023</t>
  </si>
  <si>
    <t xml:space="preserve">La Secretaría de Planeación ha mantenido actualizada la matriz de cumplimiento del Plan de Desarrollo 2020 - 2023 en los meses de julio 2021 hasta junio de 2022, la cual se encuentra publicada en página web.
https://www.bucaramanga.gov.co/transparencia/seguimiento-al-plan-de-desarrollo/
</t>
  </si>
  <si>
    <t>Profesional Especializado
(Secretaría Planeación)</t>
  </si>
  <si>
    <t xml:space="preserve">Mesas Seguimiento al Cumplimiento del Plan de Desarrollo 2020 - 2023 </t>
  </si>
  <si>
    <t xml:space="preserve">Seguimiento al Plan de Desarrollo con corte a junio 30 de 2021.  Fecha de publicación:  Agosto 2021. Así mismo se realizó seguimiento con corte a 31 de diciembre de 2021, presentandose informe de seguimiento al plan de Desarrollo el 28 de Febrero de 2022 y publicado en el siguiente link: https://www.bucaramanga.gov.co/wp-content/uploads/2022/03/Informe-de-Seguimiento-Plan-de-Desarrollo.pdf 
                                                                </t>
  </si>
  <si>
    <t>Jefe de Oficina
(Oficina Control Interno de Gestión)</t>
  </si>
  <si>
    <t>FURAG 2021</t>
  </si>
  <si>
    <t xml:space="preserve">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t>
  </si>
  <si>
    <t>SE-R12</t>
  </si>
  <si>
    <t>Informar a los grupos de valor los resultados de su participación en la gestión, mediante el envío de información y/o la realización de reuniones o encuentros.</t>
  </si>
  <si>
    <t>Actas, correos electrónicos, oficios en envío de información a los grupos de valor.</t>
  </si>
  <si>
    <t xml:space="preserve">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
Se cuenta con acta de participación en la Mesa Técnica de Primera Infancia y Adolescencia realizada el 3 de febrero de 2022, así como también, solicitud 20219487214 del 27/09/2021; Respuesta cuestionario de cumplimiento política pública de protección y bienestar animal. Con corte a 30 junio de 2022, la Sec. de Planeación participó en la mesa Técnica de Primera Infancia, en la cual se presentó ante los grupos de valor la Política de Familias, de la cual se cuenta con acta. De la misma manera, la Secretaría se hizo participé de las mesas interinstitucionales para la formulación de la Política Pública de Juventud en la que participaron los jovenes pertenecientes a la plataforma de juventudes y al Consejo Municipal de Juventudes, se cuenta con actas y correos de invitación como evidencia 
</t>
  </si>
  <si>
    <t xml:space="preserve">Información y Comunicación </t>
  </si>
  <si>
    <t>Administración y archivos y Gestión documental</t>
  </si>
  <si>
    <t>74,5
(FURAG 2020)</t>
  </si>
  <si>
    <t xml:space="preserve">
GD-R8
GD-R9
GD-R18
GD-R30
GD-R45
</t>
  </si>
  <si>
    <t>Incluir en el Sistema Integrado de Conservación, el plan de preservación digital a largo plazo.</t>
  </si>
  <si>
    <t xml:space="preserve">Plan de preservación digital a largo plazo que conforma el sistema integrado de conservación documental (SIC), actualizado y aprobado por el comité institucional de gestión y desempeño. </t>
  </si>
  <si>
    <t>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t>
  </si>
  <si>
    <t xml:space="preserve">
GD-R8
GD-R9
GD-R18
</t>
  </si>
  <si>
    <t>Elaborar y aprobar el documento Sistema Integrado de Conservación - SIC de la entidad.</t>
  </si>
  <si>
    <t xml:space="preserve">Plan de conservación documental actualizado, que conforma el sistema integrado de conservación documental (SIC), actualizado y aprobado por el comité institucional de gestión y desempeño. </t>
  </si>
  <si>
    <t>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t>
  </si>
  <si>
    <t>GD-R19</t>
  </si>
  <si>
    <t>Desarrollar los anexos, para elaborar las Tablas de Valoración Documental - TVD para organizar el Fondo Documental Acumulado de la entidad.</t>
  </si>
  <si>
    <t>Informe historia institucional con fines archivísticos (anexo a TVD).</t>
  </si>
  <si>
    <t>Se lleva un 100% de avance en la elaboración del Informe de la Historia Institucional con fines archivísticos de gran importancia para la elaboración de las TVD de fecha del 10 de noviembre del 2021</t>
  </si>
  <si>
    <t>Matriz de estructura orgánica reconstruida para los diferentes periodos de historia de la entidad (anexo a TVD).</t>
  </si>
  <si>
    <t>Se lleva un 100% de avance en la elaboración de la Matriz de estructura orgánica reconstruida para los diferentes periodos de Historia de la entidad, documento  de gran importancia para la elaboración de las TVD de fecha del 17 de noviembre del 2021</t>
  </si>
  <si>
    <t>GD-R14
GD-R15</t>
  </si>
  <si>
    <t>Definir e implementar un proceso para la entrega de archivos por culminación de obligaciones contractuales.</t>
  </si>
  <si>
    <t>Procedimiento para la entrega de archivos por culminación de actividades contractuales.</t>
  </si>
  <si>
    <t>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t>
  </si>
  <si>
    <t>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t>
  </si>
  <si>
    <t>PINAR actualizado, incluyendo el proceso e identificación de documentos relacionados con Derechos humanos.</t>
  </si>
  <si>
    <t>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t>
  </si>
  <si>
    <t>GD-R26</t>
  </si>
  <si>
    <t>Identificar los Fondos Documentales Acumulados de la entidad -FDA.</t>
  </si>
  <si>
    <t>Diagnóstico integral de archivo.</t>
  </si>
  <si>
    <t>El Diagnóstico Integral de Archivo, fue elaborado y aprobado mediante Acta de  sesión del Comité Institucional de Gestión y Desempeño MIPG realizado el 9 de septiembre del  año 2021. Dando cumplimiento a este producto en un 100% en el tercer trimestre del año 2021.</t>
  </si>
  <si>
    <t>GD-R51
GD-R54</t>
  </si>
  <si>
    <t>Publicar el Cuadro de Clasificación Documental - CCD en la página web de la entidad.
Publicar la Tabla de Retención Documental - TRD, en el sitio web de la entidad en la sección de transparencia.</t>
  </si>
  <si>
    <t xml:space="preserve">Publicación de las Tablas de Retención Documental y Cuadro de Clasificación Documental en la página web del Municipio </t>
  </si>
  <si>
    <t>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t>
  </si>
  <si>
    <t>GD-R61</t>
  </si>
  <si>
    <t>Realizar la eliminación de documentos, aplicando criterios técnicos.</t>
  </si>
  <si>
    <t>Acta de eliminación documental evidenciando la aplicación de los criterios técnicos archivísticos.</t>
  </si>
  <si>
    <r>
      <t xml:space="preserve">Se lleva un 30% de avance en la elaboración de inventarios de series sensibles a eliminación documental con aplicación de criterios técnicos archivísticos y se cumplirá con el cronograma establecido en el presente plan.
</t>
    </r>
    <r>
      <rPr>
        <b/>
        <sz val="14"/>
        <rFont val="Arial Narrow"/>
        <family val="2"/>
      </rPr>
      <t xml:space="preserve">Primer trimestre 2022: </t>
    </r>
    <r>
      <rPr>
        <sz val="14"/>
        <rFont val="Arial Narrow"/>
        <family val="2"/>
      </rPr>
      <t xml:space="preserve"> El proceso de eliminacion se encuentra en etapa de publicacion de aviso en pagina web durante 60 dias habiles, para efectos de garantizar el debido proceso a la ciudadania ante una posible objecion; termino que se cumpló el dia 04 de Mayo de 2022. soporte: link 
 https://www.bucaramanga.gov.co/transparencia/instrumentos-de-gestion-de-la-informacion/</t>
    </r>
  </si>
  <si>
    <t>Transparencia, acceso a la información pública y lucha contra la corrupción</t>
  </si>
  <si>
    <t>74,7
(FURAG 2020)</t>
  </si>
  <si>
    <t>T-R6</t>
  </si>
  <si>
    <t>Ajustar el mapa de riesgos de corrupción por la materialización de estos.</t>
  </si>
  <si>
    <t>Plan Anticorrupción y de Atención al Ciudadano con apoyo en su formulación.</t>
  </si>
  <si>
    <t xml:space="preserve">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
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
El PAAC y MRC se encuentran publicados en la página web del municipio en el link: https://www.bucaramanga.gov.co/transparencia/plan-anticorrupcion-y-de-atencion-al-ciudadano-2/ </t>
  </si>
  <si>
    <t>Secretario de Despacho
(Secretaría Jurídica)</t>
  </si>
  <si>
    <t>CI-R12</t>
  </si>
  <si>
    <t>Comunicar internamente la información requerida para apoyar el funcionamiento del Sistema de Control Interno por medio de la estrategia de comunicación de la entidad. Desde el sistema de control interno efectuar su verificación.</t>
  </si>
  <si>
    <t xml:space="preserve">Información pública de interés de la ciudadanía divulgada proactivamente a nivel interno.
</t>
  </si>
  <si>
    <t>Entre julio y diciembre de 2021, se enviaron por correo institucional 74 comunicaciones relacionadas con información pública de interés de la ciudadanía. Además, en el primer semestre de 2022 se enviaron por correo institucional 29 comunicaciones relacionadas con información pública de interés de la ciudadanía..</t>
  </si>
  <si>
    <t>Jefe de Prensa
(Oficina de Prensa y Comunicaciones)</t>
  </si>
  <si>
    <t>CI-R13</t>
  </si>
  <si>
    <t>Comunicar la información relevante de manera oportuna, confiable y segura, por parte de los líderes de los programas, proyectos, o procesos de la entidad en coordinación con sus equipos de trabajo. Desde el sistema de control interno efectuar su verificación.</t>
  </si>
  <si>
    <t>Información pública de interés de la ciudadanía publicada proactivamente, de acuerdo a las solicitudes realizadas por las Dependencias.</t>
  </si>
  <si>
    <t>Las diferentes solicitudes de publicación de información que las áreas realizan han sido publicadas de acuerdo a los tiempos y en las secciones requeridas.</t>
  </si>
  <si>
    <t>R-42</t>
  </si>
  <si>
    <t>Formular planes de mejora que promuevan una gestión transparente y efectiva y además contribuyan a la mitigación de los riesgos de corrupción.</t>
  </si>
  <si>
    <t>Socializaciones de la Estrategia de Transparencia y Acceso a la Información Pública a los servidores públicos y contratistas desde el compromiso personal para el fortalecimiento institucional.</t>
  </si>
  <si>
    <t xml:space="preserve">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
</t>
  </si>
  <si>
    <t>Secretario de Despacho
(Secretaría Jurídica)
Transparencia</t>
  </si>
  <si>
    <t>R-28-29-30</t>
  </si>
  <si>
    <t>Disponer la información que publica la entidad en un formato accesible para personas con discapacidad psicosocial (mental) o intelectual (Ej.: contenidos de lectura fácil, con un cuerpo de letra mayor, vídeos sencillos con ilustraciones y audio de fácil comprensión).</t>
  </si>
  <si>
    <t>Socialización y seguimiento de la resolución 1519 de 2020 y circular correspondiente en la cual se contemplan los estándares de accesibilidad.</t>
  </si>
  <si>
    <r>
      <t>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t>
    </r>
    <r>
      <rPr>
        <sz val="14"/>
        <color rgb="FFFF0000"/>
        <rFont val="Arial Narrow"/>
        <family val="2"/>
      </rPr>
      <t xml:space="preserve"> </t>
    </r>
    <r>
      <rPr>
        <sz val="14"/>
        <rFont val="Arial Narrow"/>
        <family val="2"/>
      </rPr>
      <t>13 de julio, 10 y 30 de septiembre de 2021 y formato de seguimiento con lista de chequeo 18 de agosto de 2021.</t>
    </r>
  </si>
  <si>
    <t>Diagnóstico de los criterios diferenciales de accesibilidad con los que cuenta la entidad respecto de lo establecido por el ordenamiento jurídico.</t>
  </si>
  <si>
    <t>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t>
  </si>
  <si>
    <t>R-32</t>
  </si>
  <si>
    <t>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t>
  </si>
  <si>
    <t xml:space="preserve">Instrumentos de gestión de información pública actualizado. </t>
  </si>
  <si>
    <t>Se cuenta con el cumplimiento del 100%, los instrumentos de gestión pública se encuentran actualizados y se enviaron a la Secretaría de Transparencia de la Presidencia de la República para revisión.</t>
  </si>
  <si>
    <t>R-58</t>
  </si>
  <si>
    <t>Implementar estrategias para la identificación y declaración de conflictos de interés que contemplen jornadas de sensibilización para divulgar las situaciones sobre conflictos de interés que puede enfrentar un servidor público.</t>
  </si>
  <si>
    <t>Socialización sobre los conflictos de intereses que enfrentan los servidores públicos.</t>
  </si>
  <si>
    <t>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
Así mismo, en el mes de marzo de 2022 se realizó una socialización sobre conflicto de intereses y régimen de inhabilidades e incompatibilidades. Se cuenta con video de la socialización realizada el 31 de marzo de 2022 y soporte del control de asistencia en formato de Excel</t>
  </si>
  <si>
    <t>R-68-72-84</t>
  </si>
  <si>
    <t>Incluir diferentes medios de comunicación, acordes a la realidad de la entidad y a la pandemia, para divulgar la información en el proceso de rendición de cuentas.</t>
  </si>
  <si>
    <t>Estrategia de comunicaciones en el proceso de rendición de cuentas y divulgación proactiva de información elaborada</t>
  </si>
  <si>
    <t>La estrategia de rendición de cuentas se encuentra elaborada y publicada en la página web del municipio en el link_ https://www.bucaramanga.gov.co/sin-categoria/rendicion-de-cuentas-a-la-ciudadania/.
Por tanto se cuenta con el cumplimiento del 100%.</t>
  </si>
  <si>
    <t>Llevar a cabo socialización sobre la importancia de la protección del derecho fundamental de petición con enfoque de prevención del daño antijurídico.</t>
  </si>
  <si>
    <t>Socialización sobre la importancia de la protección del derecho fundamental de petición con enfoque de prevención del daño antijurídico.</t>
  </si>
  <si>
    <t>Durante el primer trimestre de 2022 se realizó una socialización interna a nivel de Secretaría Jurídica el día 28 de marzo de 2022, sobre la protección del derecho fundamental de petición con enfoque en la protección del daño antijurídico. 
Así mismo, se realizó una socialización sobre derecho de petición  el día 28 de junio de 2022 dirigiada a funcionarios y contratistas de la administración municipal, se anexa la convocatoria enviada mediante correo electrónico el día 24 de junio de 2022, capturas de pantalla de la reunión, grabación y control de asistencia en archivo de excel.</t>
  </si>
  <si>
    <t>R-8-9-19-38-61</t>
  </si>
  <si>
    <t>Crear e implementar la Comisión Territorial Ciudadana para la Lucha contra la Corrupción.</t>
  </si>
  <si>
    <t>Comisión Territorial Ciudadana para la Lucha contra la Corrupción creado e implementado.</t>
  </si>
  <si>
    <t>Durante el primer trimestre de 2022 el equipo de transparencia ha llevado a cabo dos mesas de trabajo los días 29 de enero y 15 de febrero de 2022 para revisar la estructuración de la comisión territorial, según se evidencia en actas de reunión presentadas.
Asimismo, se realizaron reuniones lo días 19 de abril, 16 de mayo y 21 de junio de 2022, donde se encuentra el proyecto de acto administrativo para la creación de la comisión territorial ciudadana.
Se proyecta realizar un ejercicio de participación activa con la ciudadanía y culminar la creación de la comisión territorial.</t>
  </si>
  <si>
    <t>R-13</t>
  </si>
  <si>
    <t>Articular la gestión de conflictos de interés como elemento dentro de la gestión del talento humano. Desde el sistema de control interno efectuar su verificación.</t>
  </si>
  <si>
    <t>Evaluación y verificación de la gestión de los registros de conflictos de interés, en el marco del comité institucional.</t>
  </si>
  <si>
    <t>Se llevó a cabo una reunión el día 30 de marzo de 2022 con la Secretaría Admnistrativa para la verificación del cumplimiento de la ley 2013 de 2019.
Desde el programa de transparencia se realizará la revisión en la página y se hará seguimiento para el cumplimiento de la ley 2013 de 2019.
Se elaboró y comunicó la circular No. 23  del 16 de junio de 2022, con el asunto actualización de registro de conflicto de interés, declaración de impuestos sobre la renta y complementarios, actualización de registro de información como personas expuestas políticamente (PEP) y declaración de bienes y rentas y hojas de vida en la plataforma SIGEP, la cual fue comunicada mediante correo electrónico de fecha 16 de junio de 2022 al personalde planta.
Adicionalmente se llevó a cabo reunión el día 28 de junio de 2022 con el encargado de SIGEP, Jorge Londoño, con el objetivo de verificar el cumplimiento de la Ley 2013 del 2019, de la gestión de los registros de conflicto de interés al personal directivo, se amexa a</t>
  </si>
  <si>
    <t>R-17-52-101-102</t>
  </si>
  <si>
    <t>Implementar canales de consulta y orientación para el manejo de conflictos de interés esto frente al control y sanción de los conflictos de interés. Desde el sistema de control interno efectuar su verificación.
Este canal debe estar articulado con la Red Interinstitucional de Transparencia y Anticorrupción – RITA, a cargo de la Secretaría de Transparencia y deberá ser atendido por una persona de entera confianza del mandatario, que será denominado Oficial de Transparencia.</t>
  </si>
  <si>
    <t xml:space="preserve">Canal antifraude y de denuncia segura creado para el ciudadano, protegiendo al denunciante. </t>
  </si>
  <si>
    <t>Se realizó una reunión el día 16 de marzo de 2022 con la Secretaría de Transparencia de la Presidencia de la República donde se analizaron los lineamientos para la implementación del canal antifraude de RITA, según se evidencia en pantallazos de reunión virtual. 
Así mismo, se realizó mesa de trabajo el 28 de marzo con el proceso de gestión de las TIC para su implementación en la Alcaldía de Bucaramanga, evidenciado en acta de reunión
Se realizó un informe de diagnóstico con los parámetros para la creación del canal antifraude de fecha  18 de mayo de 2022 y se anexa la solicitud realizada al proceso de gestión de las TIC, el día 20 de mayo de 2022 para la creación del canal antifraude mediante STS. Adicionalmente se realizó reunión el día 28 de junio de 2022 con el Ingeniero Wilfredo de TIC  para analizar los temas técnicos de la creación de dicho canal.
Desde la secretaría jurídica mediante el proyecto de transparencia se han entregado los lineamiento teóricos de la creación del canal antifraude RITA, para que el proceso de gestión de las TIC, realice su implementación.</t>
  </si>
  <si>
    <t>R-36-53</t>
  </si>
  <si>
    <t>Participar en actividades para informar directamente a los grupos de valor sobre los resultados de su participación en la gestión mediante el envío de información o la realización de reuniones o encuentros.</t>
  </si>
  <si>
    <t>Feria de servicios o transparencia en la que participa la Secretaría Jurídica.</t>
  </si>
  <si>
    <t>Se ha asistido a las ferias institucionales organizadas en la vigencia 2021, desarrolladas en las diferentes comunas de la ciudad de Bucaramanga, según se evidencia en registro fotográfico, programación oficial de las ferias y divulgación en redes sociales.</t>
  </si>
  <si>
    <t>R-82</t>
  </si>
  <si>
    <t>Permitir que la entidad mejore los datos publicados a través de la atención de requerimientos de sus grupos de valor mediante la publicación de la información.</t>
  </si>
  <si>
    <t>PQRS que presentan con mayor frecuencia los ciudadanos para fortalecer la información proactiva en dichos asuntos analizadas.</t>
  </si>
  <si>
    <t>Se llevó a cabo reunión el día 10 de diciembre de 2021 para el análisis de los 10 temas con mayor frecuencia en las PQRSD que presentaron los ciudadanos durante el tercer trimestre de 2021 a la administración municipal. Se anexa acta de reunión del 10 de diciembre de 2021.</t>
  </si>
  <si>
    <t>R-37-44-52-57-59-60-64-97-104</t>
  </si>
  <si>
    <t>Actualizar el código de integridad.</t>
  </si>
  <si>
    <t>Código de integridad actualizado.</t>
  </si>
  <si>
    <r>
      <t xml:space="preserve">Se llevó a cabo reunión virtual el día </t>
    </r>
    <r>
      <rPr>
        <sz val="14"/>
        <rFont val="Arial Narrow"/>
        <family val="2"/>
      </rPr>
      <t xml:space="preserve">13 de diciembre de 2021 </t>
    </r>
    <r>
      <rPr>
        <sz val="14"/>
        <color theme="1"/>
        <rFont val="Arial Narrow"/>
        <family val="2"/>
      </rPr>
      <t>con la Secretaría Administrativa para revisar  la  actualización del Código de Integridad, la cual ha venido liderando dicha Secretaría. Para la vigencia 2022 se continuará analizando su actualización.</t>
    </r>
    <r>
      <rPr>
        <sz val="14"/>
        <color rgb="FFFF0000"/>
        <rFont val="Arial Narrow"/>
        <family val="2"/>
      </rPr>
      <t xml:space="preserve"> </t>
    </r>
    <r>
      <rPr>
        <sz val="14"/>
        <color theme="1"/>
        <rFont val="Arial Narrow"/>
        <family val="2"/>
      </rPr>
      <t xml:space="preserve">
Se anexa acta de reunión del 13 de diciembre de 2021 y soporte de envío del correo electrónico a la Secretaría Administrativa solicitando el documento de proyecto de decreto para la actualización del código de integridad para revisión en la Secretaría Jurídica.
Se actualizó el código de integridad mediante Decreto Municipal No. 0094 del 28 de junio de 2022.
</t>
    </r>
  </si>
  <si>
    <t>PC-R20, PC-R8, PC-R19</t>
  </si>
  <si>
    <t>Elaborar la Estrategia de rendición de cuentas para la vigencia 2022 a partir de un ejercicio diagnóstico.</t>
  </si>
  <si>
    <t>Estrategia de Rendición de Cuentas vigencia 2022</t>
  </si>
  <si>
    <t xml:space="preserve">En el marco de la Actividad 1.3 del componente 3: Rendición de Cuentas del Plan Anticorrupción y de Atención al Ciudadano Vigencia 2022, se elaboró Estrategia de Rendición de Cuentas 2022 y se publicará en página web el 15 de julio de 2022. </t>
  </si>
  <si>
    <t>Elaborar el Manual de rendición de cuentas.</t>
  </si>
  <si>
    <t>Manual Rendición de Cuentas</t>
  </si>
  <si>
    <t>Se elaboró y aprobó por Calidad el Manual de Rendición de Cuentas, a su vez, se elaboró el Procedimiento para Rendición de Cuentas.</t>
  </si>
  <si>
    <t>PC-R16, PC-R18</t>
  </si>
  <si>
    <t>Convocar y desarrollar la audiencia pública de rendición de cuentas.</t>
  </si>
  <si>
    <t>Audiencia Pública de Rendición de Cuentas</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</si>
  <si>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t>
  </si>
  <si>
    <t>Gestión de la Información estadística</t>
  </si>
  <si>
    <t>87,9
(FURAG 2020)</t>
  </si>
  <si>
    <t>IE-R1, IE-R3, IE-R9</t>
  </si>
  <si>
    <t>Analizar si el recurso humano asignado en la entidad, para la generación, procesamiento, análisis y difusión de información estadística, es suficiente y establecer las acciones necesarias para su disponibilidad.</t>
  </si>
  <si>
    <t>Centro de analítica de datos de Bucaramanga CAAB fortalecido.</t>
  </si>
  <si>
    <t>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t>
  </si>
  <si>
    <t>Asesor TIC
(Oficina TIC)</t>
  </si>
  <si>
    <t>IE-R2, IE-R9</t>
  </si>
  <si>
    <t>Analizar si los recursos financieros asignado en la entidad, para la generación, procesamiento, análisis y difusión de información estadística, son suficientes y establecer las acciones necesarias para su disponibilidad en el corto, mediano y largo plazo.</t>
  </si>
  <si>
    <t>Observatorio del delito y de paz mantenido.</t>
  </si>
  <si>
    <t>A corte de 30 de septiembre, la Secretaría del Interior realizó los reportes necesarios para la actualización de los observarios de paz y del delito que se encuentran a cargo de las misma. Como soporte se adjunta la siguiente información:
Observatorio del delito: Correo electrónico de envío de información de los meses de julio y agosto del año en cuso, así mismo se adjunta las bases de datos en formato Excel de cada mes correspondiente.
Observatorio de Paz: Correo electrónico de envío de información de los meses de agosto y septiembre del año en cuso, así mismo se adjunta las bases de datos en formato Excel de cada mes correspondiente.
___________________________________________________________________
A corte de 31 diciembre la secretaría del interior realizó los reportes necesarios para la actualización de los observaroios de paz y del delito que se encuentran a cargo de las misma. Como soporte se adjunta la siguiente información:
Observatorio del delito: Correo electronico de envio de información de los meses de septiembre, octubre y noviembre del año 2021, así mismo se adjunta las bases de datos en formato excel de cada mes correspondiente.
Observatorio de Paz: Correo electronico de envio de información de los meses de octubre y noviembre del año 2021, así mismo se adjunta las bases de datos en formato excel de cada mes correspondiente.
___________________________________________________________________
A corte 31 de marzo de 2022, la Secretaría del Interior realizó los reportes necesarios para la actualización de los observaroios de paz y del delito que se encuentran a cargo de las misma. Como soporte se adjunta la siguiente información:
Observatorio del delito: Correo electronico de envio link de ingreso del portal mantenido, junto con documento de ánlisis delincuencial y uso del observatorio en los meses de enero, febrero y marzo. 
Observatorio de Paz: Correo electronico de envio link del observatorio de Paz mantenido, junto con los archivos de excel con la información correspondiente a los meses de enero, febrero y marzo. 
Observatorio de Seguridad y Convivencia Ciudadana: 
1. Link observatorio mantenido: https://www.bucaramanga.gov.co/datos/convivencia-y-seguridad/informacion-de-medidas-correctivas/
2. Adjunto detalle de acciones desplegadas  para los meses de enero, febrero y marzo, junto con análisis delictivo dada la actividad del Observatorio de Seguridad y Convivencia Ciudadana Mantenido. 
Observatorio de Paz
1. Link observatorio mantenido: https://app.powerbi.com/view?r=eyJrIjoiYjMyMDJjOTgtYjFjZS00ODQyLWJjYzItOGJkNmQ5MzI3ZTQzIiwidCI6IjEwMzQ3NGZjLTYwYmYtNGRiYy1iZjViLTZlMzE3ZmU5MDFlYiIsImMiOjR9 
2. Anexo evidencias de seguimiento al Observatorio de Paz a cargo de la Secretaría del Interior, que se alimenta de acuerdo con las estadísticas medidas desde el Centro de Atención a Víctimas - CAIV, junto con el soporte de los reportes realizados a la Oficina Asesora TIC - OATIC's, así como las bases de datos correspondientes, adicionalmente me permito informarl que los datos se encuentran publicados a corte de 28 de febrero de 2022 tanto en los tableros de visualización del Observatorio Digital, como en Datos Abietos de MinTIC. 
_____________________________________________________________________
A corte 31 de Junio de 2022, la Secretaría del Interior realizó los reportes necesarios  para la actualización de los observatorios de paz y del delito que se encuentran a cargo de las misma. Como soporte se adjunta la siguiente información:
Observatorio de Paz: link del observatorio de Paz mantenido, junto con los archivos de excel con la información correspondiente a los meses de abril, mayo y la información de junio estará disponible el 10 de julio, dado que es mes vencido el reporte. 
https://app.powerbi.com/view?r=eyJrIjoiYjMyMDJjOTgtYjFjZS00ODQyLWJjYzItOGJkNmQ5MzI3ZTQzIiwidCI6IjEwMzQ3NGZjLTYwYmYtNGRiYy1iZjViLTZlMzE3ZmU5MDFlYiIsImMiOjR9 
Observatorio de Seguridad y Convivencia Ciudadana:
1. Link observatorio mantenido: https://www.bucaramanga.gov.co/datos/convivencia-y-seguridad/informacion-de-medidas-correctivas/ 
2. Se presenta archivos soporte del detalle de acciones desplegadas para los meses de abril, mayo y junio, junto con análisis delictivo dada la actividad del Observatorio de Seguridad y Convivencia Ciudadana Mantenido de enero a junio 2022.</t>
  </si>
  <si>
    <t>Secretario de Despacho                          (Secretaría del Interior)</t>
  </si>
  <si>
    <t>IE-R5</t>
  </si>
  <si>
    <t>Desarrollar jornadas de capacitación y/o divulgación a sus servidores y contratistas sobre la generación, procesamiento, reporte o difusión de información estadística.</t>
  </si>
  <si>
    <t>Socializaciones sobre generación, procesamiento, reporte o difusión de información estadística realizadas.</t>
  </si>
  <si>
    <t>Se continuó avanzando en las diferentes reuniones, socializaciones y mesas de trabajo con el propósito de dar a conocer actividades que se desarrollan desde el Centro de Analítica de Datos. Se realizó Socialización del Observatorio Digital el 18 de mayo de 2022 dirigida a funcionarios de la entidad. Así mismo, el 21 de junio de 2022 se realizó Capacitación en Power BI dirigida a funcionarios de la Secretaría de Planeación lsegún solicitud para manejo de Tableros de Control en la herramienta.</t>
  </si>
  <si>
    <t>Gestión del Conocimiento y la innovación</t>
  </si>
  <si>
    <t>Gestión del conocimiento y la innovación</t>
  </si>
  <si>
    <t>71,8
(FURAG 2020)</t>
  </si>
  <si>
    <t>GESCO R-24</t>
  </si>
  <si>
    <t>Fomentar la transferencia del conocimiento hacia adentro de la entidad.</t>
  </si>
  <si>
    <t>Campaña de divulgación de la gestión del conocimiento.</t>
  </si>
  <si>
    <t>Se realizó una campaña para la divulgación de la gestión del conocimiento a través de piezas comunicativas por medio de folleto y se enviaron a través del correo institucional a los servidores públicos y/o contratistas. El correo fue enviados el día 30 de diciembre de 2021</t>
  </si>
  <si>
    <t>Gestión del Conocimiento</t>
  </si>
  <si>
    <t>GESCO-R1</t>
  </si>
  <si>
    <t>Apoyar los procesos de comunicación de la entidad para conservar su memoria institucional.</t>
  </si>
  <si>
    <t>Estrategia establecida para articular el inventario de conocimiento explícito de la entidad con la política de gestión documental, implementada.</t>
  </si>
  <si>
    <t>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t>
  </si>
  <si>
    <t>GESCO-R2
GESCO-R27
GESCO-R28
GESCO-R29
GESCO-R60
PC-R4</t>
  </si>
  <si>
    <t>Consultar las necesidades y expectativas a sus grupos de valor para identificar las necesidades de conocimiento e innovación.</t>
  </si>
  <si>
    <t>Mesas  de trabajo con las diferentes dependencias de la Alcaldía de Bucaramanga, para consultar las necesidades y expectativas a sus grupos de valor.</t>
  </si>
  <si>
    <t>Se realizó mesa de trabajo los días01,  15, 30 de marzo de 2022,  con las diferentes dependencias de la administración municipal para consultar las necesidades y expectativas de los grupos de valor adjuntando las respectivas actas de reunión</t>
  </si>
  <si>
    <t>GESCO-R5
GESCO-R33</t>
  </si>
  <si>
    <t>Identificar las necesidades de investigación relacionadas con la misión de la entidad, con el fin de determinar los proyectos de investigación que se deberán adelantar.</t>
  </si>
  <si>
    <t>Caracterización de las necesidades que en materia de investigación tienen las dependencias acorde a su misión.</t>
  </si>
  <si>
    <t xml:space="preserve">Se realizó capacitación a las dependencias de la administración brindandole los lineamientos que permiten realizar la caracterización de las necesidades. Las mesas de trabajo fueron realizadas a la secretaría jurídica,  al UTSP y al área de valorización,  los días  01, 03, 04 de marzo 2022  respectivamente, Adicionlamente se realiza una identificación de necesidades de investigación con la oficina de las TICS del día 07 de diciembre del 2021. 
Se realizó informe de caracterización de necesidades de investigación, con los delegados de cada una de las dependencias que hacen parte del equipo catalizador de Gestión del conocimiento de la alcaldía de Bucaramanga  </t>
  </si>
  <si>
    <t xml:space="preserve">GESCO-R24
GESCO-R57
GESCO-R58
</t>
  </si>
  <si>
    <t>Fomentar la transferencia del conocimiento hacia adentro y hacia afuera de la entidad.</t>
  </si>
  <si>
    <t>Inventario de las herramientas de uso y apropiación del conocimiento con los que cuenta la Entidad, socializado hacia dentro y fuera de la administración.</t>
  </si>
  <si>
    <t>Se socializó el inventario de herramientas de uso y apropiación del conocimiento con los que cuenta la entidad se anexa acta de reunión del día 9 de noviembre del 2021, se anexa las diapositivas y se adjunta la tabla de asistencia</t>
  </si>
  <si>
    <t>GESCO-R25</t>
  </si>
  <si>
    <t>Generar acciones de aprendizaje basadas en problemas o proyectos, dentro de su planeación anual, de acuerdo con las necesidades de conocimiento de la entidad, evaluar los resultados y tomar acciones de mejora.</t>
  </si>
  <si>
    <t>Propuesta de acciones de aprendizaje basadas en problemas o proyectos de la entidad.</t>
  </si>
  <si>
    <t>Se diseñó la Estrategía INNOVA BUCARAMANGA, como propuesta de acciones de aprendizaje basadas en problemas de la entidad.</t>
  </si>
  <si>
    <t>GESCO-R39</t>
  </si>
  <si>
    <t>Identificar, clasificar y actualizar el conocimiento tácito de la entidad para establecer necesidades de nuevo conocimiento.</t>
  </si>
  <si>
    <t>Formato que permita identificar el conocimiento tácito de la entidad.</t>
  </si>
  <si>
    <r>
      <t xml:space="preserve">Las diferentes dependencias de la administración se encuentran validando la información del formato de conocimiento tácito. La actividad se cumplirá en el primer trimestre del año 2022.
</t>
    </r>
    <r>
      <rPr>
        <b/>
        <sz val="14"/>
        <rFont val="Arial Narrow"/>
        <family val="2"/>
      </rPr>
      <t xml:space="preserve">I trimestre 2022: </t>
    </r>
    <r>
      <rPr>
        <sz val="14"/>
        <rFont val="Arial Narrow"/>
        <family val="2"/>
      </rPr>
      <t>Se adjunta formato con código F-GAT-8100-238,37-208 de conocimiento tácito diligenciado por todas las dependencias. de fecha del 06 de abril del 2022</t>
    </r>
  </si>
  <si>
    <t>GESCO-R55
GESCO-R57</t>
  </si>
  <si>
    <t>Priorizar la necesidad de contar con herramientas para una adecuada gestión del conocimiento y la innovación en la entidad.</t>
  </si>
  <si>
    <t>Formato que permita identificar el conocimiento explícito por dependencia.</t>
  </si>
  <si>
    <r>
      <t xml:space="preserve">Las diferentes dependencias de la administración se encuentran validando la información del formato de conocimiento tácito. La actividad se cumplirá en el primer trimestre del año 2022.
</t>
    </r>
    <r>
      <rPr>
        <b/>
        <sz val="14"/>
        <rFont val="Arial Narrow"/>
        <family val="2"/>
      </rPr>
      <t>I trimestre 2022</t>
    </r>
    <r>
      <rPr>
        <sz val="14"/>
        <rFont val="Arial Narrow"/>
        <family val="2"/>
      </rPr>
      <t>: Se adjunta formato con código F-GAT-8100-238,37-207 de conocimiento Explícito  diligenciado por todas las dependencia de fecha abril 06 del 2022</t>
    </r>
  </si>
  <si>
    <t xml:space="preserve">Control Interno </t>
  </si>
  <si>
    <t xml:space="preserve">Control interno </t>
  </si>
  <si>
    <t>68,5
(FURAG 2020)</t>
  </si>
  <si>
    <t>PI-R28</t>
  </si>
  <si>
    <t>Monitorear el cumplimiento de la política de administración de riesgos de la entidad, por parte del comité institucional de coordinación de control interno.</t>
  </si>
  <si>
    <t>Política de administración de riesgos monitoreada.</t>
  </si>
  <si>
    <t xml:space="preserve">La Secretaría de Planeación ha monitoreado la Política de Administración de Riesgos, a través de los mapas de riesgos de gestión por procesos y mapas de riesgos de corrupción por procesos. </t>
  </si>
  <si>
    <t>Secretario de Planeación
(Secretaría de Planeación)</t>
  </si>
  <si>
    <t>PI-R29, PI-R30</t>
  </si>
  <si>
    <t>Promover la identificación y el análisis del riesgo desde el direccionamiento o planeación estratégica de la entidad, por parte del comité institucional de coordinación de control interno.</t>
  </si>
  <si>
    <t>Seguimiento para la aplicación de acciones de mejora en PAAC y mapa de riesgos de corrupción con respecto a  la identificación de riesgos.</t>
  </si>
  <si>
    <t>La Secretaría de Planeación ha realizado la aplicación de acciones de mejora en PAAC y mapa de riesgos de corrupción con respecto a  la identificación de riesgos.</t>
  </si>
  <si>
    <t>PI-R16</t>
  </si>
  <si>
    <t>Capacitar a líderes de procesos y sus equipos de trabajo sobre la metodología de gestión del riesgo</t>
  </si>
  <si>
    <t>Capacitación sobre la metodología de gestión del riesgo realizada.</t>
  </si>
  <si>
    <t>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t>
  </si>
  <si>
    <t>PI-R15</t>
  </si>
  <si>
    <t>Evidenciar la divulgación e implementación de la política de administración de riesgos.</t>
  </si>
  <si>
    <t>Política de administración de riesgos implementada.</t>
  </si>
  <si>
    <t xml:space="preserve">La Política de administración de riesgos se ha implementado en la construcción y monitoreo del Mapa de Riesgos de Gestión y Mapa de Riesgos de Corrupción por procesos. Se cuenta con evidencia actas de monitero de Mapa de Riesgos de corrupción con corte a 30 de abril de 2022 y Mapa de Riegos de Gestión a junio 30 </t>
  </si>
  <si>
    <t>CI-R1, CI-R5, CI-R68, CI-R75, CI-R80, CI-R94, CI-R138.</t>
  </si>
  <si>
    <t>Presentar el resultado de las auditorías internas y seguimientos a procesos institucionales a los líderes de procesos auditados y realizar la socialización en el marco del Comité Institucional de Coordinación de Control Interno.</t>
  </si>
  <si>
    <t>Informes Radicados a líderes de procesos auditados.
Actas de Comité Institucional de Coordinación de Control Interno.</t>
  </si>
  <si>
    <t>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
En el Plan anual de Acción y Auditorías de la Oficina de Control Interno de Gestión aprobado el día 25 de Enero de 2022 en el Comite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3. Proceso técnico de servicios públicos.                                                                                                                                                               
La planeacion de las auditorías mencionadas tuvieron lugar en el mes de marzo de 2022, una vez se entreguen los informes finales de auditoría se socializarán los mismos en el Comite Institucional Coordinador de Control Interno. Así mismo, en el mencionado comité se han presentado los resultados de informes de ley, actividades y seguimientos que la Oficina de Control Interno ha realizado, lo cual se evidencia en actas de 25 de enero,  25 de febrero, 29 de marzo, 29 abril, 24 de mayo de 2022.
Así mismo, se cuenta con Informe definitivo de  Proceso de Gestión y Desarrollo de la Infraestructura con fecha de 12 de mayo 2022 e Informe definitivo de autitoría del Proceso Técnico de Servicios Públicos con fecha de 30 de junio 2022.</t>
  </si>
  <si>
    <t>CI-R15</t>
  </si>
  <si>
    <t>Evaluación de la Audiencia de Rendición de Cuentas</t>
  </si>
  <si>
    <t>Informe de Evaluación de la Audiencia Anual de Rendición de Cuentas</t>
  </si>
  <si>
    <t xml:space="preserve">Conforme al Componente 3 - Rendición de Cuentas - , Subcomponente 4 - Evaluación y retroalimentación de la gestión Institucional -, la Oficina de Control Interno realizó la publicación del Informe el día 30 de diciembre de 2021.  https://www.bucaramanga.gov.co/wp-content/uploads/2021/12/Informe-Evaluacion-Rendicion-de-Cuentas.pdf
</t>
  </si>
  <si>
    <t>CI-R64</t>
  </si>
  <si>
    <t>Evaluación Semestral de Coordinación del Sistema de Control Interno.</t>
  </si>
  <si>
    <t>Informe Semestral de Coordinación del Sistema de Control Interno.</t>
  </si>
  <si>
    <t>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t>
  </si>
  <si>
    <t>CI-R79</t>
  </si>
  <si>
    <t>Socializar ante el Comité Institucional de Coordinación de Control Interno la evaluación Semestral de Coordinación de del sistema de Control interno.</t>
  </si>
  <si>
    <t>Acta de Comité Institucional de Coordinación de Control Interno</t>
  </si>
  <si>
    <r>
      <t>En cumplimiento de este producto se socializó en Comité Institucional de Coordinación de Control Interno con fecha 20 de septiembre de 2021. De la misma manera, se realizó socialización del resultado del informe de evaluación independiente del Sistema de Control Interno, en el Comité Institucional de Coordinación de Control Interno, que consta en acta de fecha 24 de marzo de  2022. El resultado del informe fue publicado en el link:</t>
    </r>
    <r>
      <rPr>
        <sz val="14"/>
        <color theme="1"/>
        <rFont val="Arial Narrow"/>
        <family val="2"/>
      </rPr>
      <t xml:space="preserve"> https://www.bucaramanga.gov.co/wp-content/uploads/2022/01/Informe-SCI-parametrizado-DIC-2021-1.pdf</t>
    </r>
  </si>
  <si>
    <t>CI-R65, CI-R68, CI-R87, CI-R112, PI-R18, CI-R5, PC-R12, CI-R17, CI-R18</t>
  </si>
  <si>
    <t>Seguimiento periódico (Cuatrimestral) al PAAC y Mapas de riesgos de Corrupción.</t>
  </si>
  <si>
    <t>Informe de seguimiento al PAAC y Mapas de riesgos de Corrupción.</t>
  </si>
  <si>
    <t xml:space="preserve">Informe de Seguimiento al Plan Anticorrupción y de Atención al Ciudadano y Mapa de Riesgos de Corrupción con corte a agosto 31 de 2021 link: https://www.bucaramanga.gov.co/transparencia/plan-anticorrupcion-y-de-atencion-al-ciudadano-2/
Informe de Seguimiento al Plan Anticorrupción y de Atención al Ciudadano y Mapa de Riesgos de Corrupción con corte a Diciembre 31 de 2021 el cuál se reporta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https://www.bucaramanga.gov.co/transparencia/plan-anticorrupcion-y-de-atencion-al-ciudadano-2/
Informe de Seguimiento al Plan Anticorrupción y de Atención al Ciudadano y Mapa de Riesgos de Corrupción con corte a abril 30 de 2022, el cual fue  presentado y publicado en el mes de mayo de 2022 en la página web del municipio en el link: https://www.bucaramanga.gov.co/transparencia/plan-anticorrupcion-y-de-atencion-al-ciudadano-2/
</t>
  </si>
  <si>
    <t>CI-R65, CI-R68, CI-R87, CI-R112, PI-R18, CI-R5, PC-R12, CI-R17</t>
  </si>
  <si>
    <t>Seguimiento periódico (Corte a diciembre de la vigencia anterior y un segundo seguimiento de la vigencia en curso) al Mapas de Riesgos de Gestión por procesos.</t>
  </si>
  <si>
    <t>Informe de seguimiento al Mapas de Riesgos de Gestión por procesos.</t>
  </si>
  <si>
    <t xml:space="preserve">La Oficina de Control interno realizó el seguimiento al Mapa de Riesgos de Gestión por Proceso con corte a Septiembre de 2021.   Enlace publicación página web:   https://www.bucaramanga.gov.co/transparencia/mapa-de-riesgos-de-gestion-institucional/.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https://www.bucaramanga.gov.co/transparencia/mapa-de-riesgos-de-gestion-institucional/
</t>
  </si>
  <si>
    <t>CI-R67</t>
  </si>
  <si>
    <t>Seguimiento a los Planes de Mejoramiento Suscritos con los Entes de Control Externo.</t>
  </si>
  <si>
    <t>Informe con sus respectivos soportes del seguimiento a los Planes de Mejoramiento suscritos con la Contraloría Municipal de Bucaramanga y Contraloría General de la Republica.</t>
  </si>
  <si>
    <t>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Respública y la Contraloría Municipal de Bucaramanga, el cuál se reportará en el avance del primer trimestre 2022. 
Se realizó seguimiento e informe en el mes de enero de 2022 a los planes de mejoramiento con corte a diciembre 31 de 2021  sucritos con la Contraloría General de la República, el anterior informe se da a conocer a los responsables de las dependencias mediante actas de visita y es publicado en la plataforma de Información de la Contraloría General de la Republica SIRECI.                                                                                                                                                                   
Se realizó seguimiento en durante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t>
  </si>
  <si>
    <t>OATIC</t>
  </si>
  <si>
    <t>OCIG</t>
  </si>
  <si>
    <t>Oficina de Prensa y Comunicaciones</t>
  </si>
  <si>
    <t>Sec. Administrativa</t>
  </si>
  <si>
    <t>Sec. de Educación</t>
  </si>
  <si>
    <t>Sec. de Hacienda</t>
  </si>
  <si>
    <t>Sec. de Infraestructura</t>
  </si>
  <si>
    <t>Sec. de Interior</t>
  </si>
  <si>
    <t>Sec. de Planeación</t>
  </si>
  <si>
    <t>Sec. de Salud y Ambiente</t>
  </si>
  <si>
    <t>Sec. Jurídica</t>
  </si>
  <si>
    <t>Total general</t>
  </si>
  <si>
    <t>Promedio de  III TRIM 20217</t>
  </si>
  <si>
    <t>PROGRAMACIÓN DESAGREGADA</t>
  </si>
  <si>
    <t>PROGRAMACIÓN TRIMESTRAL</t>
  </si>
  <si>
    <t>CUMPLIMIENTO</t>
  </si>
  <si>
    <t>POLÍTICA</t>
  </si>
  <si>
    <t>ACTIVIDAD</t>
  </si>
  <si>
    <t>PRODUCTO</t>
  </si>
  <si>
    <t>TIPO DE META</t>
  </si>
  <si>
    <t>N.X</t>
  </si>
  <si>
    <t xml:space="preserve">META </t>
  </si>
  <si>
    <t>LOGRO III TRIM 2021</t>
  </si>
  <si>
    <t>LOGRO IV TRIM 2021</t>
  </si>
  <si>
    <t>LOGRO I TRIM 2022</t>
  </si>
  <si>
    <t>LOGRO II TRIM 2022</t>
  </si>
  <si>
    <t xml:space="preserve"> III TRIM 2021</t>
  </si>
  <si>
    <t xml:space="preserve"> IV TRIM 2021</t>
  </si>
  <si>
    <t>I TRIM 2022</t>
  </si>
  <si>
    <t xml:space="preserve"> II TRIM 2022</t>
  </si>
  <si>
    <t>VAL</t>
  </si>
  <si>
    <t xml:space="preserve"> III TRIM 20212</t>
  </si>
  <si>
    <t xml:space="preserve"> IV TRIM 20213</t>
  </si>
  <si>
    <t>I TRIM 20224</t>
  </si>
  <si>
    <t xml:space="preserve"> II TRIM 20225</t>
  </si>
  <si>
    <t xml:space="preserve">Calculo1 </t>
  </si>
  <si>
    <t>Calculo2</t>
  </si>
  <si>
    <t>Calculo3</t>
  </si>
  <si>
    <t>Calculo4</t>
  </si>
  <si>
    <t>Calculo5</t>
  </si>
  <si>
    <t xml:space="preserve"> III TRIM 20217</t>
  </si>
  <si>
    <t xml:space="preserve"> IV TRIM 20218</t>
  </si>
  <si>
    <t>I TRIM 20229</t>
  </si>
  <si>
    <t xml:space="preserve"> II TRIM 202210</t>
  </si>
  <si>
    <t>ACUMULADO 2021 -2022</t>
  </si>
  <si>
    <t>DEPENDENCIA</t>
  </si>
  <si>
    <t>INCREMENTO</t>
  </si>
  <si>
    <t/>
  </si>
  <si>
    <t>MANTENIMIENTO</t>
  </si>
  <si>
    <t>100%</t>
  </si>
  <si>
    <t>0%</t>
  </si>
  <si>
    <t>Etiquetas de fila</t>
  </si>
  <si>
    <t>Promedio de I TRIM 20229</t>
  </si>
  <si>
    <t>Promedio de ACUMULADO 2021 -2022</t>
  </si>
  <si>
    <t>SI</t>
  </si>
  <si>
    <t>1</t>
  </si>
  <si>
    <t>4</t>
  </si>
  <si>
    <t>3</t>
  </si>
  <si>
    <t>2</t>
  </si>
  <si>
    <t>Se realizó informe de razones de retiro de servidores públicos, correspondiente al periodo comprendido entre el 1 de enero a 31 de diciembre de 2021, según se evidencia en pantallazo enviado.</t>
  </si>
  <si>
    <t>Se realizó encuesta "Maestro de empleados" que contiene información de los servidores públicos de planta, se presenta informe con los resultados de la encuesta maestra de empleados</t>
  </si>
  <si>
    <t>Se realizó el análisis de los resultados de las evaluaciones de desempeño correspondientes al primer semestre del año 2021 a corte 30 de septiembre de 2021</t>
  </si>
  <si>
    <t xml:space="preserve">A través del correo cod.integridad@bucaramanga.gov.co se ha enviado mensajes a los servidores públicos y contratistas de la alcaldía, informando que a través de este medio pueden realizar las denuncias sobre faltas al código de integridad. Se anexa "Pantallazo" correo de promoción y divulgación del correo del código de integridad de fecha 06 de diciembre del 2021
También se ha utilizado para realizar los Retos digitales  de los valores del código de integridad. </t>
  </si>
  <si>
    <t>La Secretaría de Planeación cuenta con los 21 planes de acción por dependencia con corte a 31 de marzo de 2022, los cuales se encuentran publicados en la página web de la entidad. Enlace: https://www.bucaramanga.gov.co/transparencia/planes-de-accion/</t>
  </si>
  <si>
    <t>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
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t>
  </si>
  <si>
    <t>Los planes estratégicos sectoriales e interinstucionales se encuentran publicados en la página web de la alcaldía en el link : https://www.bucaramanga.gov.co/planes-institucionales-mipg/ como soportes se encuentran las solicitudes de publicación recibidas por el web máster.</t>
  </si>
  <si>
    <t>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t>
  </si>
  <si>
    <t>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"COACTIVO" con corte a 31/MARZO/2022.</t>
  </si>
  <si>
    <t xml:space="preserve">Teniendo en cuenta los recursos disponibles en la oficina TIC, el desarrollo no se ha iniciado de manera formal, se ha establecido una ruta de acción con miras a agilizar el proceso y avanzar de manera rápida y oportuna durante el segundo trimestre del 2022. </t>
  </si>
  <si>
    <t>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t>
  </si>
  <si>
    <t xml:space="preserve">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t>
  </si>
  <si>
    <t>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
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t>
  </si>
  <si>
    <t>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t>
  </si>
  <si>
    <t xml:space="preserve">Se continuó con la elaboración del documento de arquitectura de referencia en conjunto con  metodología de desarrollo de software de la entidad. Durante el segundo trimestre del 2022 se espera tener una  versión para revisión. </t>
  </si>
  <si>
    <t xml:space="preserve">El sitio web de la entidad  para el tramite de PQRs  se ha ido ajustando de acuerdo a a la validación de la normatividad A y AA de la entidad. </t>
  </si>
  <si>
    <t xml:space="preserve">En el mes de febrero se logró la implementación del 100% al proyecto de ciudades inteligentes el cual contempla la puesta en marcha de puntos de conectividad y zonas Wifi. </t>
  </si>
  <si>
    <t>Con base en el documento del plan de implementación del proyecto de transición del IPv4 a IPv6, se ha venido avanzado en actividades del mismo tendiente a dar cumplimiento con este ítem a diciembre de 2022  de acuerdo a los requerimientos del MINTIC.</t>
  </si>
  <si>
    <t xml:space="preserve">El proyecto de SGDEA se inició realizando el estudio de mercados y actualizando los requerimientos técnicos del mismo, ya se realizó la solicitud de cotizaciones para generar el documento definitivo y hacer apertura del proceso durante el segundo trimestre de 2022. </t>
  </si>
  <si>
    <t>Se continuó con la actualización del inventario de seguridad y privacidad de la información, tomando en cuenta las recomendaciones realizadas en monitoreos y seguimientos de la Secretaría de Planeación y la Oficina de Control Interno.</t>
  </si>
  <si>
    <t>Cada uno de los sistemas de información cuenta con los manuales técnicos y funcionales.</t>
  </si>
  <si>
    <t>Meta cumplida en la vigencia 2021. La página web de la alcaldía ya se encuentra actualizada y cumple con los estándares de accesibilidad de acuerdo a la norma NTC5854</t>
  </si>
  <si>
    <t>Meta cumplida en la vigencia 2021. Cada uno de los contratos realizados con terceros, así como las licitaciones que se realizan se hacen incluyendo acuerdos de niveles de servicio (ANS) que permitan garantizar que los procesos contratados se ejecuten de la mejor manera posible.</t>
  </si>
  <si>
    <t>El procedimiento P-TIC-1400-170-009 Red Soporte Técnico, para atender los requerimientos de servicios de TI fue revisado y actualizado, el mismo se aplica y gestiona por medio de la plataforma sts.bucaramanga.gov.co</t>
  </si>
  <si>
    <t>Se ha continuado con la actualización del catálogo de servicios de TI, el cual se encuentra actualizado a marzo de 2022.</t>
  </si>
  <si>
    <t>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t>
  </si>
  <si>
    <t>Se continuó avanzando en las autoevaluaciones y el diseño de la estrategia de implementación del SGSI, se ha establecido una ruta de trabajo la cual se implementará en el II trimestre 2022.</t>
  </si>
  <si>
    <t>Actualmente se encuentra actualizada la información de la entidad en el portal de datos abiertos www.datos.gov.co, de acuerdo a las bases de datos entregadas por cada una de las áreas responsables del envío de información.</t>
  </si>
  <si>
    <t>Se continuó avanzando en la hoja de ruta para la implementación del Plan Operacional de Seguridad y Privacidad de la Información y durante el segundo trimestre de 2022 se espera avanzar en la implementación del mismo.</t>
  </si>
  <si>
    <t>Se realizó un análisis de vulnerabilidades al interior de la entidad y de acuerdo al informe se generaron algunas recomendaciones las cuales fueron revisadas y validadas durante el primer trimestre del 2022.</t>
  </si>
  <si>
    <t>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
I TRIMESTRE2022: La estrategia ya se actualizó a la versión 001 y se encuentra implementándose. los soportes están en el SharePoint</t>
  </si>
  <si>
    <t>Actualmente no se ha avanzado en este producto ya que es necesario generar una mesa de  trabajo con algunas Secretarías de la entidad definiendo lo alcances y diseño de este canal.</t>
  </si>
  <si>
    <t>Se encuentra programada para el segundo trimestre 2022.</t>
  </si>
  <si>
    <t xml:space="preserve">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
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
</t>
  </si>
  <si>
    <t>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t>
  </si>
  <si>
    <t xml:space="preserve">La Secretaría de Planeación, realizó el monitoreo a la estrategia de racionalización del componente 2 del PAAC, como evidencia se cuenta con el documento Seguimiento Estrategia de Racionalización y trámites racionalizados, extraídos de la plataforma SUIT.
Durante el primer trimestre 2022 se ha venido fortaleciendo la estrategia de racionalización de trámites y procedimientos, mediante mesas de trabajo, reuniones y correos de solicitud de requerimientos para dar inicio al desarrollo de los aplicativos. 
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t>
  </si>
  <si>
    <t>Se establecerá una hoja de ruta para avanzar en el diseño y elaboración de la guía, con el fin hacer entrega durante el segundo trimestre de 2022.</t>
  </si>
  <si>
    <t>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t>
  </si>
  <si>
    <t>Se realizó la priorización de barrios y veredas por parte de las JAL para el desarrollo del ejercicio de Presupuestos Participativos de la vigencia 2021. Se priorizaron 54 proyectos.
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
Evidencia: Informes de Conceptos Técnicos proyectos aprobados y matriz de Seguimiento de viabilidad de proyectos vigencia 2021.</t>
  </si>
  <si>
    <t xml:space="preserve">•El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Contrato No. 271-2020 - Cumplimiento del 100%.
Contrato No. 275-2020 - Cumplimiento del 100%. 
•El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Contrato No. 301-2020.  Ejecución del 98% de avance. 
•El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Contrato No. - 82-2021. Ejecución del 90% de avance. 
Contrato No. - 81-2021. Ejecución del 90% de avance. 
Contrato No. - 84-2021. Ejecución del 90% de avance. 
• Se realizo la adjudicación de la adecuación de equipamiento urbano, viabilizados por el ejercicio de presupuestos participativos, mediante el proceso de contratación SI-LP-15-2021, el cual fue adjudicado en el mes de febrero del 2022. Dentro del proceso se encuentran los contratos:  
Contrato No. 24-2022 - Lote 1. Inicio de obra en el mes de marzo 2022. 
Contrato No. 25-2022 - Lote 2. Inicio de obra en el mes de marzo 2022. 
Contrato No. 26-2022 - Lote 3. Inicio de obra en el mes de marzo 2022. 
Contrato No. 27-2022 - Lote 4. Inicio de obra en el mes de marzo 2022. 
•Se está en etapa de estructuración los documentos base para el proceso licitatorio que tiene como objeto el mantenimiento de acueductos veredales.                                                                  </t>
  </si>
  <si>
    <t xml:space="preserve">En cumplimiento de la meta en la vigencia 2021 se certificaron dos proyectos ante el  Banco de Programas y Proyectos de Inversión Municipal.
El primer proyecto de inversión fue  "DOTACIÓN DE EQUIPOS, MULTIMEDIA, MATERIAL DIDÁCTICO Y MOBILIARIO ESCOLAR PARA LAS INSTITUCIONES EDUCATIVAS OFICIALES DEL MUNICIPIO"  con  BPIN  2021680010117 , en el cual se expidieron dos resoluciones para el giro de  recursos económicos  por un valor de $1.157.740.638,03 : • Resolución  No. 2509 del 28 de octubre de 2021 y • Resolución No. 2510 del 28 de octubre de 2021
El segundo Proyecto fue  "MEJORAMIENTO DE LA INFRAESTRUCTURA EDUCATIVA EN LAS INSTITUCIONES EDUCATIVAS OFICIALES DEL MUNICIPIO DE BUCARAMANGA" con BPIN 2021680010103, en el cual e expidieron dos resoluciones para el giro de  recursos económicos  por un valor de  $ 2.349.522.365,94: • Resolución  No. 2763  del 26 de noviembre  de 2021 y • Resolución No. 2764  del  26 de noviembre  de 2021
En el primer trimestre de la vigencia 2022, dando cumplimiento al ejercicio de Acuerdos Escolares 2021, que serán ejecutados en la vigencia 2022, a continuación, se presenta el avance en su gestión durante el primer trimestre de la actual vigencia:
–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
– El 16 de marzo se realizó la primera reunión presencial en la IE Politécnico con los rectores de las Instituciones Educativas donde se socializó el contenido de la circular 97.
– El 23 de marzo se realizó reunión vía Teams dirigida a la comunidad educativa en general para dar a conocer el proceso de acuerdos escolares vigencia 2021.
</t>
  </si>
  <si>
    <t>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El próximo ejercicio de rendición de cuentas, se adelantará ante el Consejo Territorial de Planeación (CTP), en el segundo trimestre 2022.</t>
  </si>
  <si>
    <t>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t>
  </si>
  <si>
    <t xml:space="preserve">Se implementó durante el III y IV trimestre 2021 a través de la plataforma bga400.bucaramanga.gov.co un mecanismo de participación ciudadana, donde los ciudadanos planteaban sus ideas de proyectos relacionados con diversas área de municipio. Https://bga400.bucaramanga.gov.co
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t>
  </si>
  <si>
    <t xml:space="preserve">La Secretaría de Planeación ha mantenido actualizada la matriz de cumplimiento del Plan de Desarrollo 2020 - 2023 en los meses de Enero, Febrero y Marzo de 2022, la cual se encuentra publicada en página web.
https://www.bucaramanga.gov.co/transparencia/seguimiento-al-plan-de-desarrollo/
</t>
  </si>
  <si>
    <t xml:space="preserve">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t>
  </si>
  <si>
    <t xml:space="preserve">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
Se cuenta con acta de participación en la Mesa Técnica de Primera Infancia y Adolescencia realizada el 3 de febrero de 2022, así como también, solicitud 20219487214 del 27/09/2021; Respuesta cuestionario de cumplimiento política pública de protección y bienestar animal
</t>
  </si>
  <si>
    <t>Se lleva un 30% de avance en la elaboración de inventarios de series sensibles a eliminación documental con aplicación de criterios técnicos archivísticos y se cumplirá con el cronograma establecido en el presente plan.
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https://www.bucaramanga.gov.co/transparencia/instrumentos-de-gestion-de-la-informacion/</t>
  </si>
  <si>
    <t>En el primer trimestre de 2022 se enviaron por correo institucional 9 comunicaciones relacionadas con información pública de interés de la ciudadanía.</t>
  </si>
  <si>
    <t>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t>
  </si>
  <si>
    <t>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t>
  </si>
  <si>
    <t>Durante el primer trimestre de 2022 el equipo de transparencia ha llevado a cabo dos mesas de trabajo los días 29 de enero y 15 de febrero de 2022 para revisar la estructuración de la comisión territorial, según se evidencia en actas de reunión presentadas.</t>
  </si>
  <si>
    <t>Se llevó a cabo una reunión el día 30 de marzo de 2022 con la Secretaría Administrativa para la verificación del cumplimiento de la ley 2013 de 2019.
Desde el programa de transparencia se realizará la revisión en la página y se hará seguimiento para el cumplimiento de la ley 2013 de 2019.</t>
  </si>
  <si>
    <t>Se realizó una reunión el día 16 de marzo de 2022 con la Secretaría de Transparencia de la Presidencia de la República donde se analizaron los lineamientos para la implementación del canal antifraude de RITA, según se evidencia en pantallazos de reunión virtual. 
Así mismo, se realizó mesa de trabajo el 28 de marzo con el proceso de gestión de las TIC para su implementación en la Alcaldía de Bucaramanga, evidenciado en acta de reunión.</t>
  </si>
  <si>
    <t>Se llevó a cabo reunión virtual el día 13 de diciembre de 2021 con la Secretaría Administrativa para revisar  la  actualización del Código de Integridad, la cual ha venido liderando dicha Secretaría. Para la vigencia 2022 se continuará analizando su actualización. 
Se anexa acta de reunión del 13 de diciembre de 2021 y soporte de envío del correo electrónico a la secretaría administrativa solicitando el documento de proyecto de decreto para la actualización del código de integridad para revisión en la secretaría jurídica.</t>
  </si>
  <si>
    <t xml:space="preserve">El cumplimiento de esta acción se verá reflejado en el segundo trimestre de 2022. </t>
  </si>
  <si>
    <t xml:space="preserve">A corte de 30 de septiembre, la Secretaría del Interior realizó los reportes necesarios para la actualización de los observarios de paz y del delito que se encuentran a cargo de las misma. Como soporte se adjunta la siguiente información:
Observatorio del delito: Correo electrónico de envío de información de los meses de julio y agosto del año en cuso, así mismo se adjunta las bases de datos en formato Excel de cada mes correspondiente.
Observatorio de Paz: Correo electrónico de envío de información de los meses de agosto y septiembre del año en cuso, así mismo se adjunta las bases de datos en formato Excel de cada mes correspondiente.
A corte de 31 diciembre la secretaría del interior realizó los reportes necesarios para la actualización de los observarios de paz y del delito que se encuentran a cargo de las misma. Como soporte se adjunta la siguiente información:
Observatorio del delito: Correo electrónico de envió de información de los meses de septiembre, octubre y noviembre del año 2021, así mismo se adjunta las bases de datos en formato Excel de cada mes correspondiente.
Observatorio de Paz: Correo electrónico de envió de información de los meses de octubre y noviembre del año 2021, así mismo se adjunta las bases de datos en formato Excel de cada mes correspondiente.
___________________________________________________________________
A corte 31 de marzo de 2022, la Secretaría del Interior realizó los reportes necesarios para la actualización de los observarios de paz y del delito que se encuentran a cargo de las misma. Como soporte se adjunta la siguiente información:
Observatorio del delito: Correo electrónico de envió link de ingreso del portal mantenido, junto con documento de análisis delincuencial y uso del observatorio en los meses de enero, febrero y marzo. 
Observatorio de Paz: Correo electrónico de envió link del observatorio de Paz mantenido, junto con los archivos de Excel con la información correspondiente a los meses de enero, febrero y marzo. 
</t>
  </si>
  <si>
    <t>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t>
  </si>
  <si>
    <t>Se realizó mesa de trabajo los días 1,15, 30 de marzo de 2022,  con las diferentes dependencias de la administración municipal para consultar las necesidades y expectativas de los grupos de valor adjuntando las respectivas actas de reunión</t>
  </si>
  <si>
    <t xml:space="preserve">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t>
  </si>
  <si>
    <t>La actividad se cumplirá en el segundo trimestre de 2022, de acuerdo con el cronograma establecido en el presente plan.</t>
  </si>
  <si>
    <t>Las diferentes dependencias de la administración se encuentran validando la información del formato de conocimiento tácito. La actividad se cumplirá en el primer trimestre del año 2022.
I trimestre 2022: Se adjunta formato con código F-GAT-8100-238,37-208 de conocimiento tácito diligenciado por todas las dependencias. de fecha del 06 de abril del 2022</t>
  </si>
  <si>
    <t>Las diferentes dependencias de la administración se encuentran validando la información del formato de conocimiento tácito. La actividad se cumplirá en el primer trimestre del año 2022.
I trimestre 2022: Se adjunta formato con código F-GAT-8100-238,37-207 de conocimiento Explícito  diligenciado por todas las dependencia de fecha abril 06 del 2022</t>
  </si>
  <si>
    <t xml:space="preserve">La implementación de la Política de administración de riesgos se ha realizado en los Mapas de Riesgos de gestión por procesos y mapas de riesgos de corrupción por procesos. </t>
  </si>
  <si>
    <t xml:space="preserve">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
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t>
  </si>
  <si>
    <t>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t>
  </si>
  <si>
    <t>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t>
  </si>
  <si>
    <t>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t>
  </si>
  <si>
    <t>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t>
  </si>
  <si>
    <t>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t>
  </si>
  <si>
    <t>Columna1</t>
  </si>
  <si>
    <t>Columna2</t>
  </si>
  <si>
    <r>
      <t xml:space="preserve">AVANCE EN CUMPLIMIENTO 
</t>
    </r>
    <r>
      <rPr>
        <b/>
        <sz val="14"/>
        <color theme="0"/>
        <rFont val="Bahnschrift"/>
        <family val="2"/>
      </rPr>
      <t>PLAN DE ACCIÓN MIPG (2021 - 2022)</t>
    </r>
  </si>
  <si>
    <r>
      <rPr>
        <b/>
        <sz val="11"/>
        <rFont val="Bahnschrift Light Condensed"/>
        <family val="2"/>
      </rPr>
      <t xml:space="preserve">LINK </t>
    </r>
    <r>
      <rPr>
        <b/>
        <sz val="11"/>
        <color theme="9" tint="-0.249977111117893"/>
        <rFont val="Bahnschrift Light Condensed"/>
        <family val="2"/>
      </rPr>
      <t>TABLERO DE CONTROL MIPG</t>
    </r>
  </si>
  <si>
    <t>https://datastudio.google.com/reporting/1d8cb0d4-6fe1-4c8c-880f-cd93c2e8e3fb/page/IXgVC</t>
  </si>
  <si>
    <t>VIGENCIA</t>
  </si>
  <si>
    <t>DEFICIENTE</t>
  </si>
  <si>
    <t>ACEPTABLE</t>
  </si>
  <si>
    <t>BUENO</t>
  </si>
  <si>
    <t>EXCELENTE</t>
  </si>
  <si>
    <t xml:space="preserve">TOTAL </t>
  </si>
  <si>
    <t xml:space="preserve">VALOR </t>
  </si>
  <si>
    <t>ANTES</t>
  </si>
  <si>
    <t>PUNTERO</t>
  </si>
  <si>
    <t>DESPUÉS</t>
  </si>
  <si>
    <t xml:space="preserve">AVANCE EN CUMPLIMIENTO </t>
  </si>
  <si>
    <t xml:space="preserve">TALENTO HUMANO </t>
  </si>
  <si>
    <t>DIRECCIONAMIENTO ESTRATÉGICO Y PLANEACIÓN</t>
  </si>
  <si>
    <t>GESTIÓN CON VALORES PARA RESULTADOS</t>
  </si>
  <si>
    <t xml:space="preserve">EVALUACIÓN DE RESULTADOS </t>
  </si>
  <si>
    <t>INFORMACIÓN Y COMUNICACIÓN</t>
  </si>
  <si>
    <t xml:space="preserve">GESTIÓN DEL CONOCIMIENTO Y LA INOVACIÓN </t>
  </si>
  <si>
    <t xml:space="preserve">CONTROL INTERNO </t>
  </si>
  <si>
    <t>Fortalecimiento institucional y simplificación de procesos</t>
  </si>
  <si>
    <t>Defensa jurídica</t>
  </si>
  <si>
    <t>Seguimiento y evaluación del desempeño institucional </t>
  </si>
  <si>
    <t>Gestión Documental</t>
  </si>
  <si>
    <t>Control interno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</si>
</sst>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 #,##0.00_-;_-* &quot;-&quot;??_-;_-@_-"/>
    <numFmt numFmtId="165" formatCode="0.0"/>
    <numFmt numFmtId="166" formatCode="0.0%"/>
  </numFmts>
  <fonts count="46">
    <font>
      <sz val="11"/>
      <color theme="1"/>
      <name val="Calibri"/>
      <family val="2"/>
      <scheme val="minor"/>
    </font>
    <font>
      <sz val="11"/>
      <color theme="1"/>
      <name val="Calibri"/>
      <family val="2"/>
      <scheme val="minor"/>
    </font>
    <font>
      <sz val="16"/>
      <color theme="1"/>
      <name val="Arial Narrow"/>
      <family val="2"/>
    </font>
    <font>
      <sz val="12"/>
      <color theme="1"/>
      <name val="Arial"/>
      <family val="2"/>
    </font>
    <font>
      <b/>
      <sz val="9"/>
      <color theme="1"/>
      <name val="Arial"/>
      <family val="2"/>
    </font>
    <font>
      <b/>
      <sz val="18"/>
      <color theme="1"/>
      <name val="Calibri"/>
      <family val="2"/>
      <scheme val="minor"/>
    </font>
    <font>
      <sz val="10"/>
      <name val="Arial"/>
      <family val="2"/>
    </font>
    <font>
      <sz val="11"/>
      <color theme="0"/>
      <name val="Calibri"/>
      <family val="2"/>
      <scheme val="minor"/>
    </font>
    <font>
      <sz val="8"/>
      <name val="Calibri"/>
      <family val="2"/>
      <scheme val="minor"/>
    </font>
    <font>
      <b/>
      <sz val="16"/>
      <color theme="1"/>
      <name val="Calibri"/>
      <family val="2"/>
      <scheme val="minor"/>
    </font>
    <font>
      <sz val="18"/>
      <color theme="1"/>
      <name val="Calibri"/>
      <family val="2"/>
      <scheme val="minor"/>
    </font>
    <font>
      <sz val="18"/>
      <color theme="0"/>
      <name val="Calibri"/>
      <family val="2"/>
      <scheme val="minor"/>
    </font>
    <font>
      <sz val="11"/>
      <color theme="0" tint="-0.14999847407452621"/>
      <name val="Calibri"/>
      <family val="2"/>
      <scheme val="minor"/>
    </font>
    <font>
      <sz val="11"/>
      <color theme="6" tint="0.39997558519241921"/>
      <name val="Calibri"/>
      <family val="2"/>
      <scheme val="minor"/>
    </font>
    <font>
      <u/>
      <sz val="11"/>
      <color theme="10"/>
      <name val="Calibri"/>
      <family val="2"/>
      <scheme val="minor"/>
    </font>
    <font>
      <sz val="11"/>
      <name val="Calibri"/>
      <family val="2"/>
      <scheme val="minor"/>
    </font>
    <font>
      <b/>
      <sz val="11"/>
      <color theme="1"/>
      <name val="Calibri"/>
      <family val="2"/>
      <scheme val="minor"/>
    </font>
    <font>
      <sz val="10"/>
      <color theme="1"/>
      <name val="Bahnschrift Light"/>
      <family val="2"/>
    </font>
    <font>
      <b/>
      <sz val="10"/>
      <color theme="1"/>
      <name val="Bahnschrift Light"/>
      <family val="2"/>
    </font>
    <font>
      <sz val="10"/>
      <color theme="1"/>
      <name val="Calibri"/>
      <family val="2"/>
      <scheme val="minor"/>
    </font>
    <font>
      <sz val="9"/>
      <color theme="1"/>
      <name val="Bahnschrift Light Condensed"/>
      <family val="2"/>
    </font>
    <font>
      <sz val="10"/>
      <name val="Bahnschrift Light"/>
      <family val="2"/>
    </font>
    <font>
      <sz val="11"/>
      <name val="Arial Narrow"/>
      <family val="2"/>
    </font>
    <font>
      <sz val="9"/>
      <name val="Arial Narrow"/>
      <family val="2"/>
    </font>
    <font>
      <b/>
      <sz val="11"/>
      <name val="Arial Narrow"/>
      <family val="2"/>
    </font>
    <font>
      <b/>
      <sz val="14"/>
      <color theme="1"/>
      <name val="Calibri"/>
      <family val="2"/>
      <scheme val="minor"/>
    </font>
    <font>
      <b/>
      <sz val="11"/>
      <name val="Bahnschrift Light Condensed"/>
      <family val="2"/>
    </font>
    <font>
      <b/>
      <sz val="14"/>
      <color theme="0"/>
      <name val="Bahnschrift"/>
      <family val="2"/>
    </font>
    <font>
      <b/>
      <sz val="14"/>
      <name val="Bahnschrift"/>
      <family val="2"/>
    </font>
    <font>
      <sz val="11"/>
      <name val="Bahnschrift"/>
      <family val="2"/>
    </font>
    <font>
      <sz val="9"/>
      <name val="Bahnschrift Light Condensed"/>
      <family val="2"/>
    </font>
    <font>
      <sz val="8"/>
      <name val="Bahnschrift Light Condensed"/>
      <family val="2"/>
    </font>
    <font>
      <b/>
      <sz val="11"/>
      <color theme="9" tint="-0.249977111117893"/>
      <name val="Bahnschrift Light Condensed"/>
      <family val="2"/>
    </font>
    <font>
      <b/>
      <sz val="9"/>
      <color indexed="81"/>
      <name val="Tahoma"/>
      <family val="2"/>
    </font>
    <font>
      <b/>
      <sz val="11"/>
      <color indexed="81"/>
      <name val="Tahoma"/>
      <family val="2"/>
    </font>
    <font>
      <sz val="14"/>
      <name val="Arial Narrow"/>
      <family val="2"/>
    </font>
    <font>
      <sz val="14"/>
      <color rgb="FFFF0000"/>
      <name val="Arial Narrow"/>
      <family val="2"/>
    </font>
    <font>
      <b/>
      <sz val="14"/>
      <name val="Arial Narrow"/>
      <family val="2"/>
    </font>
    <font>
      <sz val="14"/>
      <color theme="1"/>
      <name val="Arial Narrow"/>
      <family val="2"/>
    </font>
    <font>
      <b/>
      <sz val="14"/>
      <color theme="1"/>
      <name val="Arial Narrow"/>
      <family val="2"/>
    </font>
    <font>
      <sz val="14"/>
      <color rgb="FF000000"/>
      <name val="Arial Narrow"/>
      <family val="2"/>
    </font>
    <font>
      <sz val="11"/>
      <name val="Bahnschrift Light"/>
      <family val="2"/>
    </font>
    <font>
      <sz val="9"/>
      <name val="Bahnschrift Light"/>
      <family val="2"/>
    </font>
    <font>
      <b/>
      <sz val="11"/>
      <name val="Bahnschrift Light"/>
      <family val="2"/>
    </font>
    <font>
      <b/>
      <u/>
      <sz val="14"/>
      <color theme="5"/>
      <name val="Calibri"/>
      <family val="2"/>
      <scheme val="minor"/>
    </font>
    <font>
      <b/>
      <u/>
      <sz val="14"/>
      <name val="Arial Narrow"/>
      <family val="2"/>
    </font>
  </fonts>
  <fills count="1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2"/>
        <bgColor indexed="64"/>
      </patternFill>
    </fill>
    <fill>
      <patternFill patternType="solid">
        <fgColor theme="9"/>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bgColor indexed="64"/>
      </patternFill>
    </fill>
    <fill>
      <patternFill patternType="solid">
        <fgColor theme="0"/>
        <bgColor theme="0"/>
      </patternFill>
    </fill>
    <fill>
      <patternFill patternType="solid">
        <fgColor theme="0"/>
        <bgColor rgb="FF000000"/>
      </patternFill>
    </fill>
  </fills>
  <borders count="81">
    <border>
      <left/>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thin">
        <color auto="1"/>
      </top>
      <bottom style="thin">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thin">
        <color auto="1"/>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medium">
        <color auto="1"/>
      </left>
      <right style="thin">
        <color auto="1"/>
      </right>
      <top/>
      <bottom style="thin">
        <color indexed="64"/>
      </bottom>
      <diagonal/>
    </border>
    <border>
      <left style="medium">
        <color indexed="64"/>
      </left>
      <right style="thin">
        <color auto="1"/>
      </right>
      <top style="thin">
        <color auto="1"/>
      </top>
      <bottom/>
      <diagonal/>
    </border>
    <border>
      <left/>
      <right style="medium">
        <color auto="1"/>
      </right>
      <top style="medium">
        <color auto="1"/>
      </top>
      <bottom style="thin">
        <color indexed="64"/>
      </bottom>
      <diagonal/>
    </border>
    <border>
      <left style="medium">
        <color auto="1"/>
      </left>
      <right style="thin">
        <color auto="1"/>
      </right>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thin">
        <color auto="1"/>
      </left>
      <right style="thin">
        <color auto="1"/>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indexed="64"/>
      </left>
      <right style="medium">
        <color indexed="64"/>
      </right>
      <top style="medium">
        <color indexed="64"/>
      </top>
      <bottom/>
      <diagonal/>
    </border>
    <border>
      <left style="dashed">
        <color theme="0" tint="-0.499984740745262"/>
      </left>
      <right style="thin">
        <color auto="1"/>
      </right>
      <top style="medium">
        <color indexed="64"/>
      </top>
      <bottom/>
      <diagonal/>
    </border>
    <border>
      <left style="dashed">
        <color theme="9" tint="-0.499984740745262"/>
      </left>
      <right style="thin">
        <color auto="1"/>
      </right>
      <top style="medium">
        <color indexed="64"/>
      </top>
      <bottom/>
      <diagonal/>
    </border>
    <border>
      <left style="thin">
        <color auto="1"/>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bottom style="medium">
        <color indexed="64"/>
      </bottom>
      <diagonal/>
    </border>
    <border>
      <left style="dashed">
        <color theme="0" tint="-0.499984740745262"/>
      </left>
      <right style="thin">
        <color auto="1"/>
      </right>
      <top/>
      <bottom/>
      <diagonal/>
    </border>
    <border>
      <left style="dashed">
        <color theme="9" tint="-0.499984740745262"/>
      </left>
      <right style="thin">
        <color auto="1"/>
      </right>
      <top/>
      <bottom/>
      <diagonal/>
    </border>
    <border>
      <left/>
      <right style="medium">
        <color indexed="64"/>
      </right>
      <top style="thin">
        <color indexed="64"/>
      </top>
      <bottom style="medium">
        <color indexed="64"/>
      </bottom>
      <diagonal/>
    </border>
    <border>
      <left style="medium">
        <color indexed="64"/>
      </left>
      <right style="thin">
        <color auto="1"/>
      </right>
      <top style="medium">
        <color indexed="64"/>
      </top>
      <bottom style="medium">
        <color indexed="64"/>
      </bottom>
      <diagonal/>
    </border>
    <border>
      <left style="dashed">
        <color theme="9" tint="-0.499984740745262"/>
      </left>
      <right/>
      <top style="medium">
        <color indexed="64"/>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s>
  <cellStyleXfs count="8">
    <xf numFmtId="0" fontId="0" fillId="0" borderId="0"/>
    <xf numFmtId="9" fontId="1" fillId="0" borderId="0" applyFont="0" applyFill="0" applyBorder="0" applyAlignment="0" applyProtection="0"/>
    <xf numFmtId="0" fontId="1" fillId="0" borderId="0"/>
    <xf numFmtId="0" fontId="6" fillId="0" borderId="0"/>
    <xf numFmtId="164" fontId="1" fillId="0" borderId="0" applyFont="0" applyFill="0" applyBorder="0" applyAlignment="0" applyProtection="0"/>
    <xf numFmtId="0" fontId="14"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cellStyleXfs>
  <cellXfs count="609">
    <xf numFmtId="0" fontId="0" fillId="0" borderId="0" xfId="0"/>
    <xf numFmtId="9" fontId="0" fillId="0" borderId="0" xfId="0" applyNumberFormat="1"/>
    <xf numFmtId="9" fontId="0" fillId="0" borderId="0" xfId="1" applyFont="1"/>
    <xf numFmtId="0" fontId="3" fillId="0" borderId="26" xfId="0" applyFont="1" applyBorder="1"/>
    <xf numFmtId="9" fontId="4" fillId="5" borderId="26" xfId="0" applyNumberFormat="1" applyFont="1" applyFill="1" applyBorder="1" applyAlignment="1">
      <alignment vertical="center"/>
    </xf>
    <xf numFmtId="9" fontId="4" fillId="0" borderId="24" xfId="1" applyFont="1" applyBorder="1" applyAlignment="1">
      <alignment vertical="center"/>
    </xf>
    <xf numFmtId="0" fontId="3" fillId="0" borderId="23" xfId="0" applyFont="1" applyBorder="1"/>
    <xf numFmtId="9" fontId="4" fillId="5" borderId="23" xfId="0" applyNumberFormat="1" applyFont="1" applyFill="1" applyBorder="1" applyAlignment="1">
      <alignment vertical="center"/>
    </xf>
    <xf numFmtId="9" fontId="4" fillId="0" borderId="22" xfId="1" applyFont="1" applyBorder="1" applyAlignment="1">
      <alignment vertical="center"/>
    </xf>
    <xf numFmtId="0" fontId="3" fillId="0" borderId="27" xfId="0" applyFont="1" applyBorder="1"/>
    <xf numFmtId="9" fontId="4" fillId="0" borderId="27" xfId="0" applyNumberFormat="1" applyFont="1" applyBorder="1" applyAlignment="1">
      <alignment vertical="center"/>
    </xf>
    <xf numFmtId="9" fontId="4" fillId="0" borderId="29" xfId="0" applyNumberFormat="1" applyFont="1" applyBorder="1" applyAlignment="1">
      <alignment vertical="center"/>
    </xf>
    <xf numFmtId="0" fontId="4" fillId="0" borderId="23" xfId="0" applyFont="1" applyBorder="1" applyAlignment="1">
      <alignment vertical="center"/>
    </xf>
    <xf numFmtId="0" fontId="4" fillId="0" borderId="22" xfId="0" applyFont="1" applyBorder="1" applyAlignment="1">
      <alignment vertical="center"/>
    </xf>
    <xf numFmtId="0" fontId="3" fillId="0" borderId="20" xfId="0" applyFont="1" applyBorder="1"/>
    <xf numFmtId="0" fontId="4" fillId="0" borderId="20" xfId="0" applyFont="1" applyBorder="1" applyAlignment="1">
      <alignment vertical="center"/>
    </xf>
    <xf numFmtId="9" fontId="4" fillId="0" borderId="4" xfId="0" applyNumberFormat="1" applyFont="1" applyBorder="1" applyAlignment="1">
      <alignment vertical="center"/>
    </xf>
    <xf numFmtId="9" fontId="4" fillId="0" borderId="26" xfId="1" applyFont="1" applyBorder="1" applyAlignment="1">
      <alignment vertical="center"/>
    </xf>
    <xf numFmtId="0" fontId="0" fillId="0" borderId="24" xfId="0" applyBorder="1" applyAlignment="1">
      <alignment vertical="center"/>
    </xf>
    <xf numFmtId="9" fontId="4" fillId="0" borderId="23" xfId="1" applyFont="1"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0" xfId="0" applyAlignment="1">
      <alignment horizontal="left" vertical="center"/>
    </xf>
    <xf numFmtId="0" fontId="7" fillId="3" borderId="0" xfId="0" applyFont="1" applyFill="1"/>
    <xf numFmtId="0" fontId="0" fillId="0" borderId="0" xfId="0" applyAlignment="1">
      <alignment horizontal="center" wrapText="1"/>
    </xf>
    <xf numFmtId="0" fontId="0" fillId="0" borderId="0" xfId="0" applyAlignment="1">
      <alignment wrapText="1"/>
    </xf>
    <xf numFmtId="0" fontId="5" fillId="4" borderId="28" xfId="0" applyFont="1" applyFill="1" applyBorder="1" applyAlignment="1">
      <alignment horizontal="left" vertical="center" wrapText="1"/>
    </xf>
    <xf numFmtId="0" fontId="10" fillId="0" borderId="0" xfId="0" applyFont="1"/>
    <xf numFmtId="0" fontId="11" fillId="3" borderId="0" xfId="0" applyFont="1" applyFill="1"/>
    <xf numFmtId="0" fontId="5" fillId="2" borderId="39"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2" borderId="55"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2" fillId="0" borderId="0" xfId="0" applyFont="1"/>
    <xf numFmtId="0" fontId="2" fillId="3" borderId="18" xfId="0" applyFont="1" applyFill="1" applyBorder="1"/>
    <xf numFmtId="0" fontId="0" fillId="0" borderId="0" xfId="0" applyAlignment="1">
      <alignment vertical="top"/>
    </xf>
    <xf numFmtId="0" fontId="0" fillId="0" borderId="0" xfId="0" applyAlignment="1">
      <alignment horizontal="center" vertical="center"/>
    </xf>
    <xf numFmtId="0" fontId="0" fillId="0" borderId="0" xfId="0" applyAlignment="1">
      <alignment vertical="top" wrapText="1"/>
    </xf>
    <xf numFmtId="3" fontId="0" fillId="0" borderId="0" xfId="0" applyNumberFormat="1" applyAlignment="1">
      <alignment wrapText="1"/>
    </xf>
    <xf numFmtId="1" fontId="0" fillId="0" borderId="0" xfId="0" applyNumberFormat="1" applyAlignment="1">
      <alignment wrapText="1"/>
    </xf>
    <xf numFmtId="0" fontId="16" fillId="0" borderId="0" xfId="0" applyFont="1"/>
    <xf numFmtId="0" fontId="19" fillId="0" borderId="0" xfId="0" applyFont="1" applyAlignment="1">
      <alignment horizontal="center" vertical="center"/>
    </xf>
    <xf numFmtId="0" fontId="16" fillId="0" borderId="25" xfId="0" applyFont="1" applyBorder="1" applyAlignment="1">
      <alignment horizontal="center"/>
    </xf>
    <xf numFmtId="3" fontId="19" fillId="0" borderId="47" xfId="0" applyNumberFormat="1" applyFont="1" applyBorder="1" applyAlignment="1">
      <alignment horizontal="center" vertical="center" wrapText="1"/>
    </xf>
    <xf numFmtId="3" fontId="19" fillId="0" borderId="36" xfId="0" applyNumberFormat="1" applyFont="1" applyBorder="1" applyAlignment="1">
      <alignment horizontal="center" vertical="center" wrapText="1"/>
    </xf>
    <xf numFmtId="3" fontId="19" fillId="0" borderId="34" xfId="0" applyNumberFormat="1" applyFont="1" applyBorder="1" applyAlignment="1">
      <alignment horizontal="center" vertical="center" wrapText="1"/>
    </xf>
    <xf numFmtId="0" fontId="17" fillId="3" borderId="69" xfId="0" applyFont="1" applyFill="1" applyBorder="1" applyAlignment="1">
      <alignment horizontal="center" vertical="center" wrapText="1"/>
    </xf>
    <xf numFmtId="0" fontId="17" fillId="3" borderId="38" xfId="0" applyFont="1" applyFill="1" applyBorder="1" applyAlignment="1">
      <alignment horizontal="center" vertical="center" wrapText="1"/>
    </xf>
    <xf numFmtId="0" fontId="17" fillId="3" borderId="70" xfId="0" applyFont="1" applyFill="1" applyBorder="1" applyAlignment="1">
      <alignment horizontal="center" vertical="center" wrapText="1"/>
    </xf>
    <xf numFmtId="0" fontId="17" fillId="3" borderId="71" xfId="0" applyFont="1" applyFill="1" applyBorder="1" applyAlignment="1">
      <alignment horizontal="center" vertical="center" wrapText="1"/>
    </xf>
    <xf numFmtId="0" fontId="17" fillId="3" borderId="72" xfId="0" applyFont="1" applyFill="1" applyBorder="1" applyAlignment="1">
      <alignment horizontal="center" vertical="center" wrapText="1"/>
    </xf>
    <xf numFmtId="0" fontId="18" fillId="4" borderId="73" xfId="0" applyFont="1" applyFill="1" applyBorder="1" applyAlignment="1">
      <alignment horizontal="center" vertical="center" wrapText="1"/>
    </xf>
    <xf numFmtId="0" fontId="18" fillId="4" borderId="69" xfId="0" applyFont="1" applyFill="1" applyBorder="1" applyAlignment="1">
      <alignment horizontal="center" vertical="center" wrapText="1"/>
    </xf>
    <xf numFmtId="0" fontId="18" fillId="3" borderId="38" xfId="0" applyFont="1" applyFill="1" applyBorder="1" applyAlignment="1">
      <alignment horizontal="center" vertical="center" wrapText="1"/>
    </xf>
    <xf numFmtId="0" fontId="17" fillId="3" borderId="74" xfId="0" applyFont="1" applyFill="1" applyBorder="1" applyAlignment="1">
      <alignment horizontal="center" vertical="center" wrapText="1"/>
    </xf>
    <xf numFmtId="0" fontId="17" fillId="3" borderId="31" xfId="0" applyFont="1" applyFill="1" applyBorder="1" applyAlignment="1">
      <alignment horizontal="center" vertical="center" wrapText="1"/>
    </xf>
    <xf numFmtId="0" fontId="17" fillId="3" borderId="0" xfId="0" applyFont="1" applyFill="1" applyAlignment="1">
      <alignment horizontal="center" vertical="center" wrapText="1"/>
    </xf>
    <xf numFmtId="0" fontId="0" fillId="0" borderId="0" xfId="0" applyAlignment="1">
      <alignment horizontal="center"/>
    </xf>
    <xf numFmtId="0" fontId="20" fillId="0" borderId="0" xfId="0" applyFont="1" applyAlignment="1">
      <alignment vertical="top"/>
    </xf>
    <xf numFmtId="0" fontId="21" fillId="3" borderId="39" xfId="0" applyFont="1" applyFill="1" applyBorder="1" applyAlignment="1">
      <alignment horizontal="center" vertical="center" wrapText="1"/>
    </xf>
    <xf numFmtId="0" fontId="21" fillId="3" borderId="69" xfId="0" applyFont="1" applyFill="1" applyBorder="1" applyAlignment="1">
      <alignment horizontal="center" vertical="center" wrapText="1"/>
    </xf>
    <xf numFmtId="0" fontId="22" fillId="0" borderId="2"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4" xfId="0" applyFont="1" applyBorder="1" applyAlignment="1">
      <alignment horizontal="left" vertical="top" wrapText="1"/>
    </xf>
    <xf numFmtId="3" fontId="22" fillId="0" borderId="15" xfId="0" applyNumberFormat="1" applyFont="1" applyBorder="1" applyAlignment="1">
      <alignment horizontal="center" vertical="center" wrapText="1"/>
    </xf>
    <xf numFmtId="1" fontId="22" fillId="0" borderId="1" xfId="0" applyNumberFormat="1" applyFont="1" applyBorder="1" applyAlignment="1">
      <alignment horizontal="center" vertical="center" wrapText="1"/>
    </xf>
    <xf numFmtId="0" fontId="22" fillId="6" borderId="50"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22" fillId="6" borderId="47" xfId="0" applyFont="1" applyFill="1" applyBorder="1" applyAlignment="1">
      <alignment horizontal="center" vertical="center" wrapText="1"/>
    </xf>
    <xf numFmtId="0" fontId="23" fillId="0" borderId="47"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9" fontId="23" fillId="0" borderId="50" xfId="0" applyNumberFormat="1" applyFont="1" applyBorder="1" applyAlignment="1">
      <alignment horizontal="left" vertical="top" wrapText="1"/>
    </xf>
    <xf numFmtId="0" fontId="22" fillId="0" borderId="1"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1" xfId="0" applyFont="1" applyBorder="1" applyAlignment="1">
      <alignment horizontal="left" vertical="top" wrapText="1"/>
    </xf>
    <xf numFmtId="3" fontId="22" fillId="0" borderId="33" xfId="0" applyNumberFormat="1" applyFont="1" applyBorder="1" applyAlignment="1">
      <alignment horizontal="center" vertical="center" wrapText="1"/>
    </xf>
    <xf numFmtId="0" fontId="22" fillId="6" borderId="32" xfId="0" applyFont="1" applyFill="1" applyBorder="1" applyAlignment="1">
      <alignment horizontal="center" vertical="center" wrapText="1"/>
    </xf>
    <xf numFmtId="0" fontId="22" fillId="6" borderId="21" xfId="0" applyFont="1" applyFill="1" applyBorder="1" applyAlignment="1">
      <alignment horizontal="center" vertical="center" wrapText="1"/>
    </xf>
    <xf numFmtId="0" fontId="22" fillId="6" borderId="36" xfId="0" applyFont="1" applyFill="1" applyBorder="1" applyAlignment="1">
      <alignment horizontal="center" vertical="center" wrapText="1"/>
    </xf>
    <xf numFmtId="0" fontId="23" fillId="0" borderId="36"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33" xfId="0" applyFont="1" applyBorder="1" applyAlignment="1">
      <alignment horizontal="center" vertical="center" wrapText="1"/>
    </xf>
    <xf numFmtId="9" fontId="23" fillId="0" borderId="32" xfId="0" applyNumberFormat="1" applyFont="1" applyBorder="1" applyAlignment="1">
      <alignment horizontal="left" vertical="top" wrapText="1"/>
    </xf>
    <xf numFmtId="0" fontId="22" fillId="7" borderId="21" xfId="0" applyFont="1" applyFill="1" applyBorder="1" applyAlignment="1">
      <alignment horizontal="center" vertical="center" wrapText="1"/>
    </xf>
    <xf numFmtId="9" fontId="22" fillId="0" borderId="33" xfId="1" applyFont="1" applyBorder="1" applyAlignment="1">
      <alignment horizontal="center" vertical="center" wrapText="1"/>
    </xf>
    <xf numFmtId="9" fontId="22" fillId="0" borderId="21" xfId="1" applyFont="1" applyBorder="1" applyAlignment="1">
      <alignment horizontal="center" vertical="center" wrapText="1"/>
    </xf>
    <xf numFmtId="9" fontId="22" fillId="6" borderId="32" xfId="1" applyFont="1" applyFill="1" applyBorder="1" applyAlignment="1">
      <alignment horizontal="center" vertical="center" wrapText="1"/>
    </xf>
    <xf numFmtId="9" fontId="22" fillId="6" borderId="21" xfId="1" applyFont="1" applyFill="1" applyBorder="1" applyAlignment="1">
      <alignment horizontal="center" vertical="center" wrapText="1"/>
    </xf>
    <xf numFmtId="9" fontId="22" fillId="6" borderId="36" xfId="1" applyFont="1" applyFill="1" applyBorder="1" applyAlignment="1">
      <alignment horizontal="center" vertical="center" wrapText="1"/>
    </xf>
    <xf numFmtId="0" fontId="22" fillId="0" borderId="21" xfId="0" applyFont="1" applyBorder="1" applyAlignment="1">
      <alignment horizontal="center" vertical="center"/>
    </xf>
    <xf numFmtId="0" fontId="22" fillId="7" borderId="21" xfId="0" applyFont="1" applyFill="1" applyBorder="1" applyAlignment="1">
      <alignment horizontal="center" vertical="center"/>
    </xf>
    <xf numFmtId="9" fontId="22" fillId="6" borderId="21" xfId="0" applyNumberFormat="1" applyFont="1" applyFill="1" applyBorder="1" applyAlignment="1">
      <alignment horizontal="center" vertical="center" wrapText="1"/>
    </xf>
    <xf numFmtId="9" fontId="22" fillId="6" borderId="36" xfId="0" applyNumberFormat="1" applyFont="1" applyFill="1" applyBorder="1" applyAlignment="1">
      <alignment horizontal="center" vertical="center" wrapText="1"/>
    </xf>
    <xf numFmtId="0" fontId="22" fillId="3" borderId="21" xfId="0" applyFont="1" applyFill="1" applyBorder="1" applyAlignment="1">
      <alignment horizontal="left" vertical="top" wrapText="1"/>
    </xf>
    <xf numFmtId="9" fontId="22" fillId="6" borderId="32" xfId="0" applyNumberFormat="1" applyFont="1" applyFill="1" applyBorder="1" applyAlignment="1">
      <alignment horizontal="center" vertical="center" wrapText="1"/>
    </xf>
    <xf numFmtId="0" fontId="22" fillId="6" borderId="32" xfId="0" applyFont="1" applyFill="1" applyBorder="1" applyAlignment="1">
      <alignment horizontal="center" vertical="center"/>
    </xf>
    <xf numFmtId="0" fontId="22" fillId="6" borderId="21" xfId="0" applyFont="1" applyFill="1" applyBorder="1" applyAlignment="1">
      <alignment horizontal="center" vertical="center"/>
    </xf>
    <xf numFmtId="0" fontId="22" fillId="6" borderId="36" xfId="0" applyFont="1" applyFill="1" applyBorder="1" applyAlignment="1">
      <alignment horizontal="center" vertical="center"/>
    </xf>
    <xf numFmtId="9" fontId="22" fillId="6" borderId="32" xfId="1" applyFont="1" applyFill="1" applyBorder="1" applyAlignment="1">
      <alignment horizontal="center" vertical="center"/>
    </xf>
    <xf numFmtId="9" fontId="22" fillId="6" borderId="21" xfId="1" applyFont="1" applyFill="1" applyBorder="1" applyAlignment="1">
      <alignment horizontal="center" vertical="center"/>
    </xf>
    <xf numFmtId="9" fontId="22" fillId="6" borderId="36" xfId="1" applyFont="1" applyFill="1" applyBorder="1" applyAlignment="1">
      <alignment horizontal="center" vertical="center"/>
    </xf>
    <xf numFmtId="0" fontId="22" fillId="0" borderId="3" xfId="0" applyFont="1" applyBorder="1" applyAlignment="1">
      <alignment horizontal="center" vertical="center" wrapText="1"/>
    </xf>
    <xf numFmtId="0" fontId="22" fillId="0" borderId="16" xfId="0" applyFont="1" applyBorder="1" applyAlignment="1">
      <alignment horizontal="center" vertical="center"/>
    </xf>
    <xf numFmtId="0" fontId="22" fillId="0" borderId="16" xfId="0" applyFont="1" applyBorder="1" applyAlignment="1">
      <alignment horizontal="left" vertical="top" wrapText="1"/>
    </xf>
    <xf numFmtId="3" fontId="22" fillId="0" borderId="17" xfId="0" applyNumberFormat="1" applyFont="1" applyBorder="1" applyAlignment="1">
      <alignment horizontal="center" vertical="center" wrapText="1"/>
    </xf>
    <xf numFmtId="1" fontId="22" fillId="0" borderId="3" xfId="0" applyNumberFormat="1" applyFont="1" applyBorder="1" applyAlignment="1">
      <alignment horizontal="center" vertical="center" wrapText="1"/>
    </xf>
    <xf numFmtId="0" fontId="22" fillId="6" borderId="51" xfId="0" applyFont="1" applyFill="1" applyBorder="1" applyAlignment="1">
      <alignment horizontal="center" vertical="center"/>
    </xf>
    <xf numFmtId="0" fontId="22" fillId="6" borderId="16" xfId="0" applyFont="1" applyFill="1" applyBorder="1" applyAlignment="1">
      <alignment horizontal="center" vertical="center"/>
    </xf>
    <xf numFmtId="0" fontId="22" fillId="6" borderId="34" xfId="0" applyFont="1" applyFill="1" applyBorder="1" applyAlignment="1">
      <alignment horizontal="center" vertical="center"/>
    </xf>
    <xf numFmtId="0" fontId="23" fillId="0" borderId="34"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9" fontId="23" fillId="0" borderId="51" xfId="0" applyNumberFormat="1" applyFont="1" applyBorder="1" applyAlignment="1">
      <alignment horizontal="left" vertical="top" wrapText="1"/>
    </xf>
    <xf numFmtId="0" fontId="22" fillId="0" borderId="16" xfId="0" applyFont="1" applyBorder="1" applyAlignment="1">
      <alignment horizontal="center" vertical="center" wrapText="1"/>
    </xf>
    <xf numFmtId="0" fontId="15" fillId="3" borderId="0" xfId="0" applyFont="1" applyFill="1"/>
    <xf numFmtId="0" fontId="0" fillId="3" borderId="0" xfId="0" applyFill="1"/>
    <xf numFmtId="0" fontId="13" fillId="3" borderId="0" xfId="0" applyFont="1" applyFill="1"/>
    <xf numFmtId="0" fontId="12" fillId="3" borderId="0" xfId="0" applyFont="1" applyFill="1"/>
    <xf numFmtId="0" fontId="28" fillId="3" borderId="0" xfId="0" applyFont="1" applyFill="1"/>
    <xf numFmtId="9" fontId="22" fillId="3" borderId="21" xfId="1" applyFont="1" applyFill="1" applyBorder="1" applyAlignment="1">
      <alignment horizontal="center" vertical="center" wrapText="1"/>
    </xf>
    <xf numFmtId="0" fontId="24" fillId="3" borderId="18" xfId="0" applyFont="1" applyFill="1" applyBorder="1" applyAlignment="1">
      <alignment horizontal="center" vertical="center" wrapText="1"/>
    </xf>
    <xf numFmtId="1" fontId="16" fillId="0" borderId="0" xfId="0" applyNumberFormat="1" applyFont="1"/>
    <xf numFmtId="1" fontId="16" fillId="0" borderId="25" xfId="0" applyNumberFormat="1" applyFont="1" applyBorder="1" applyAlignment="1">
      <alignment horizontal="center"/>
    </xf>
    <xf numFmtId="1" fontId="17" fillId="3" borderId="0" xfId="0" applyNumberFormat="1" applyFont="1" applyFill="1" applyAlignment="1">
      <alignment horizontal="center" vertical="center" wrapText="1"/>
    </xf>
    <xf numFmtId="1" fontId="24" fillId="3" borderId="18" xfId="1" applyNumberFormat="1" applyFont="1" applyFill="1" applyBorder="1" applyAlignment="1">
      <alignment horizontal="center" vertical="center" wrapText="1"/>
    </xf>
    <xf numFmtId="1" fontId="0" fillId="0" borderId="0" xfId="0" applyNumberFormat="1"/>
    <xf numFmtId="9" fontId="24" fillId="3" borderId="18" xfId="1" applyFont="1" applyFill="1" applyBorder="1" applyAlignment="1">
      <alignment horizontal="center" vertical="center" wrapText="1"/>
    </xf>
    <xf numFmtId="0" fontId="18" fillId="3" borderId="0" xfId="0" applyFont="1" applyFill="1" applyAlignment="1">
      <alignment horizontal="center" vertical="center" wrapText="1"/>
    </xf>
    <xf numFmtId="9" fontId="22" fillId="0" borderId="7" xfId="1" applyFont="1" applyBorder="1" applyAlignment="1">
      <alignment horizontal="center" vertical="center" wrapText="1"/>
    </xf>
    <xf numFmtId="9" fontId="22" fillId="0" borderId="8" xfId="1" applyFont="1" applyBorder="1" applyAlignment="1">
      <alignment horizontal="center" vertical="center" wrapText="1"/>
    </xf>
    <xf numFmtId="0" fontId="17" fillId="3" borderId="63" xfId="0" applyFont="1" applyFill="1" applyBorder="1" applyAlignment="1">
      <alignment horizontal="center" vertical="center" wrapText="1"/>
    </xf>
    <xf numFmtId="0" fontId="17" fillId="3" borderId="64" xfId="0" applyFont="1" applyFill="1" applyBorder="1" applyAlignment="1">
      <alignment horizontal="center" vertical="center" wrapText="1"/>
    </xf>
    <xf numFmtId="0" fontId="17" fillId="3" borderId="66" xfId="0" applyFont="1" applyFill="1" applyBorder="1" applyAlignment="1">
      <alignment horizontal="center" vertical="center" wrapText="1"/>
    </xf>
    <xf numFmtId="9" fontId="22" fillId="3" borderId="32" xfId="1" applyFont="1" applyFill="1" applyBorder="1" applyAlignment="1">
      <alignment horizontal="center" vertical="center" wrapText="1"/>
    </xf>
    <xf numFmtId="9" fontId="22" fillId="3" borderId="33" xfId="1" applyFont="1" applyFill="1" applyBorder="1" applyAlignment="1">
      <alignment horizontal="center" vertical="center" wrapText="1"/>
    </xf>
    <xf numFmtId="9" fontId="22" fillId="3" borderId="51" xfId="1" applyFont="1" applyFill="1" applyBorder="1" applyAlignment="1">
      <alignment horizontal="center" vertical="center" wrapText="1"/>
    </xf>
    <xf numFmtId="9" fontId="22" fillId="3" borderId="16" xfId="1" applyFont="1" applyFill="1" applyBorder="1" applyAlignment="1">
      <alignment horizontal="center" vertical="center" wrapText="1"/>
    </xf>
    <xf numFmtId="9" fontId="22" fillId="3" borderId="17" xfId="1" applyFont="1" applyFill="1" applyBorder="1" applyAlignment="1">
      <alignment horizontal="center" vertical="center" wrapText="1"/>
    </xf>
    <xf numFmtId="0" fontId="24" fillId="0" borderId="50" xfId="0" applyFont="1" applyBorder="1" applyAlignment="1">
      <alignment horizontal="center" vertical="center" wrapText="1"/>
    </xf>
    <xf numFmtId="0" fontId="24" fillId="3" borderId="7" xfId="0" applyFont="1" applyFill="1" applyBorder="1" applyAlignment="1">
      <alignment horizontal="center" vertical="center" wrapText="1"/>
    </xf>
    <xf numFmtId="1" fontId="24" fillId="3" borderId="7" xfId="1" applyNumberFormat="1" applyFont="1" applyFill="1" applyBorder="1" applyAlignment="1">
      <alignment horizontal="center" vertical="center" wrapText="1"/>
    </xf>
    <xf numFmtId="9" fontId="22" fillId="3" borderId="50" xfId="1" applyFont="1" applyFill="1" applyBorder="1" applyAlignment="1">
      <alignment horizontal="center" vertical="center" wrapText="1"/>
    </xf>
    <xf numFmtId="9" fontId="22" fillId="3" borderId="14" xfId="1" applyFont="1" applyFill="1" applyBorder="1" applyAlignment="1">
      <alignment horizontal="center" vertical="center" wrapText="1"/>
    </xf>
    <xf numFmtId="9" fontId="22" fillId="3" borderId="15" xfId="1" applyFont="1" applyFill="1" applyBorder="1" applyAlignment="1">
      <alignment horizontal="center" vertical="center" wrapText="1"/>
    </xf>
    <xf numFmtId="0" fontId="24" fillId="0" borderId="32" xfId="0" applyFont="1" applyBorder="1" applyAlignment="1">
      <alignment horizontal="center" vertical="center" wrapText="1"/>
    </xf>
    <xf numFmtId="0" fontId="24" fillId="0" borderId="51" xfId="0" applyFont="1" applyBorder="1" applyAlignment="1">
      <alignment horizontal="center" vertical="center" wrapText="1"/>
    </xf>
    <xf numFmtId="0" fontId="24" fillId="3" borderId="28" xfId="0" applyFont="1" applyFill="1" applyBorder="1" applyAlignment="1">
      <alignment horizontal="center" vertical="center" wrapText="1"/>
    </xf>
    <xf numFmtId="1" fontId="24" fillId="3" borderId="28" xfId="1" applyNumberFormat="1" applyFont="1" applyFill="1" applyBorder="1" applyAlignment="1">
      <alignment horizontal="center" vertical="center" wrapText="1"/>
    </xf>
    <xf numFmtId="0" fontId="22" fillId="3" borderId="21" xfId="0" applyFont="1" applyFill="1" applyBorder="1" applyAlignment="1">
      <alignment horizontal="center" vertical="center" wrapText="1"/>
    </xf>
    <xf numFmtId="3" fontId="22" fillId="3" borderId="33" xfId="0" applyNumberFormat="1" applyFont="1" applyFill="1" applyBorder="1" applyAlignment="1">
      <alignment horizontal="center" vertical="center" wrapText="1"/>
    </xf>
    <xf numFmtId="1" fontId="22" fillId="0" borderId="51" xfId="0" applyNumberFormat="1" applyFont="1" applyBorder="1" applyAlignment="1">
      <alignment horizontal="center" vertical="center" wrapText="1"/>
    </xf>
    <xf numFmtId="1" fontId="22" fillId="0" borderId="75" xfId="0" applyNumberFormat="1" applyFont="1" applyBorder="1" applyAlignment="1">
      <alignment horizontal="center" vertical="center" wrapText="1"/>
    </xf>
    <xf numFmtId="9" fontId="22" fillId="0" borderId="35" xfId="1" applyFont="1" applyBorder="1" applyAlignment="1">
      <alignment horizontal="center" vertical="center" wrapText="1"/>
    </xf>
    <xf numFmtId="165" fontId="22" fillId="0" borderId="1" xfId="0" applyNumberFormat="1" applyFont="1" applyBorder="1" applyAlignment="1">
      <alignment horizontal="center" vertical="center" wrapText="1"/>
    </xf>
    <xf numFmtId="9" fontId="22" fillId="0" borderId="1" xfId="1" applyFont="1" applyBorder="1" applyAlignment="1">
      <alignment horizontal="center" vertical="center" wrapText="1"/>
    </xf>
    <xf numFmtId="9" fontId="22" fillId="9" borderId="21" xfId="1" applyFont="1" applyFill="1" applyBorder="1" applyAlignment="1">
      <alignment horizontal="center" vertical="center" wrapText="1"/>
    </xf>
    <xf numFmtId="9" fontId="22" fillId="9" borderId="32" xfId="1" applyFont="1" applyFill="1" applyBorder="1" applyAlignment="1">
      <alignment horizontal="center" vertical="center" wrapText="1"/>
    </xf>
    <xf numFmtId="165" fontId="35" fillId="3" borderId="7" xfId="0" applyNumberFormat="1" applyFont="1" applyFill="1" applyBorder="1" applyAlignment="1">
      <alignment horizontal="left" vertical="center" wrapText="1"/>
    </xf>
    <xf numFmtId="3" fontId="35" fillId="3" borderId="48" xfId="0" applyNumberFormat="1" applyFont="1" applyFill="1" applyBorder="1" applyAlignment="1">
      <alignment horizontal="center" vertical="center" wrapText="1"/>
    </xf>
    <xf numFmtId="1" fontId="35" fillId="3" borderId="2" xfId="4" applyNumberFormat="1" applyFont="1" applyFill="1" applyBorder="1" applyAlignment="1">
      <alignment horizontal="center" vertical="center" wrapText="1"/>
    </xf>
    <xf numFmtId="1" fontId="35" fillId="3" borderId="47" xfId="4" applyNumberFormat="1" applyFont="1" applyFill="1" applyBorder="1" applyAlignment="1" applyProtection="1">
      <alignment horizontal="center" vertical="center" wrapText="1"/>
    </xf>
    <xf numFmtId="1" fontId="35" fillId="3" borderId="50" xfId="4" applyNumberFormat="1" applyFont="1" applyFill="1" applyBorder="1" applyAlignment="1">
      <alignment horizontal="center" vertical="center" wrapText="1"/>
    </xf>
    <xf numFmtId="1" fontId="35" fillId="3" borderId="15" xfId="4" applyNumberFormat="1" applyFont="1" applyFill="1" applyBorder="1" applyAlignment="1">
      <alignment horizontal="center" vertical="center" wrapText="1"/>
    </xf>
    <xf numFmtId="9" fontId="35" fillId="3" borderId="7" xfId="1" applyFont="1" applyFill="1" applyBorder="1" applyAlignment="1">
      <alignment horizontal="center" vertical="center" wrapText="1"/>
    </xf>
    <xf numFmtId="0" fontId="38" fillId="3" borderId="7" xfId="0" applyFont="1" applyFill="1" applyBorder="1" applyAlignment="1">
      <alignment horizontal="center" vertical="center" wrapText="1"/>
    </xf>
    <xf numFmtId="3" fontId="38" fillId="3" borderId="48" xfId="0" applyNumberFormat="1" applyFont="1" applyFill="1" applyBorder="1" applyAlignment="1">
      <alignment horizontal="center" vertical="center" wrapText="1"/>
    </xf>
    <xf numFmtId="0" fontId="39" fillId="3" borderId="2" xfId="0" applyFont="1" applyFill="1" applyBorder="1" applyAlignment="1">
      <alignment horizontal="center" vertical="center"/>
    </xf>
    <xf numFmtId="0" fontId="39" fillId="3" borderId="14" xfId="0" applyFont="1" applyFill="1" applyBorder="1" applyAlignment="1">
      <alignment horizontal="center" vertical="center"/>
    </xf>
    <xf numFmtId="0" fontId="39" fillId="3" borderId="15" xfId="0" applyFont="1" applyFill="1" applyBorder="1" applyAlignment="1">
      <alignment horizontal="center" vertical="center"/>
    </xf>
    <xf numFmtId="0" fontId="35" fillId="3" borderId="8" xfId="0" applyFont="1" applyFill="1" applyBorder="1" applyAlignment="1">
      <alignment horizontal="left" vertical="center" wrapText="1"/>
    </xf>
    <xf numFmtId="3" fontId="35" fillId="3" borderId="37" xfId="0" applyNumberFormat="1" applyFont="1" applyFill="1" applyBorder="1" applyAlignment="1">
      <alignment horizontal="center" vertical="center" wrapText="1"/>
    </xf>
    <xf numFmtId="1" fontId="35" fillId="3" borderId="1" xfId="4" applyNumberFormat="1" applyFont="1" applyFill="1" applyBorder="1" applyAlignment="1">
      <alignment horizontal="center" vertical="center" wrapText="1"/>
    </xf>
    <xf numFmtId="1" fontId="35" fillId="3" borderId="36" xfId="4" applyNumberFormat="1" applyFont="1" applyFill="1" applyBorder="1" applyAlignment="1" applyProtection="1">
      <alignment horizontal="center" vertical="center" wrapText="1"/>
    </xf>
    <xf numFmtId="1" fontId="35" fillId="3" borderId="32" xfId="4" applyNumberFormat="1" applyFont="1" applyFill="1" applyBorder="1" applyAlignment="1">
      <alignment horizontal="center" vertical="center" wrapText="1"/>
    </xf>
    <xf numFmtId="1" fontId="35" fillId="3" borderId="33" xfId="4" applyNumberFormat="1" applyFont="1" applyFill="1" applyBorder="1" applyAlignment="1">
      <alignment horizontal="center" vertical="center" wrapText="1"/>
    </xf>
    <xf numFmtId="9" fontId="35" fillId="3" borderId="8" xfId="1" applyFont="1" applyFill="1" applyBorder="1" applyAlignment="1">
      <alignment horizontal="center" vertical="center" wrapText="1"/>
    </xf>
    <xf numFmtId="0" fontId="38" fillId="3" borderId="8" xfId="0" applyFont="1" applyFill="1" applyBorder="1" applyAlignment="1">
      <alignment horizontal="center" vertical="center" wrapText="1"/>
    </xf>
    <xf numFmtId="3" fontId="38" fillId="3" borderId="37" xfId="0" applyNumberFormat="1" applyFont="1" applyFill="1" applyBorder="1" applyAlignment="1">
      <alignment horizontal="center" vertical="center" wrapText="1"/>
    </xf>
    <xf numFmtId="0" fontId="39" fillId="3" borderId="1" xfId="0" applyFont="1" applyFill="1" applyBorder="1" applyAlignment="1">
      <alignment horizontal="center" vertical="center"/>
    </xf>
    <xf numFmtId="0" fontId="39" fillId="3" borderId="21" xfId="0" applyFont="1" applyFill="1" applyBorder="1" applyAlignment="1">
      <alignment horizontal="center" vertical="center"/>
    </xf>
    <xf numFmtId="0" fontId="39" fillId="3" borderId="33" xfId="0" applyFont="1" applyFill="1" applyBorder="1" applyAlignment="1">
      <alignment horizontal="center" vertical="center"/>
    </xf>
    <xf numFmtId="165" fontId="35" fillId="3" borderId="8" xfId="0" applyNumberFormat="1" applyFont="1" applyFill="1" applyBorder="1" applyAlignment="1">
      <alignment horizontal="left" vertical="center" wrapText="1"/>
    </xf>
    <xf numFmtId="165" fontId="38" fillId="3" borderId="35" xfId="0" applyNumberFormat="1" applyFont="1" applyFill="1" applyBorder="1" applyAlignment="1">
      <alignment horizontal="left" vertical="center" wrapText="1"/>
    </xf>
    <xf numFmtId="0" fontId="35" fillId="3" borderId="9" xfId="0" applyFont="1" applyFill="1" applyBorder="1" applyAlignment="1">
      <alignment horizontal="left" vertical="center" wrapText="1"/>
    </xf>
    <xf numFmtId="3" fontId="35" fillId="3" borderId="35" xfId="0" applyNumberFormat="1" applyFont="1" applyFill="1" applyBorder="1" applyAlignment="1">
      <alignment horizontal="center" vertical="center" wrapText="1"/>
    </xf>
    <xf numFmtId="1" fontId="35" fillId="3" borderId="3" xfId="4" applyNumberFormat="1" applyFont="1" applyFill="1" applyBorder="1" applyAlignment="1">
      <alignment horizontal="center" vertical="center" wrapText="1"/>
    </xf>
    <xf numFmtId="1" fontId="35" fillId="3" borderId="34" xfId="4" applyNumberFormat="1" applyFont="1" applyFill="1" applyBorder="1" applyAlignment="1" applyProtection="1">
      <alignment horizontal="center" vertical="center" wrapText="1"/>
    </xf>
    <xf numFmtId="1" fontId="35" fillId="3" borderId="51" xfId="4" applyNumberFormat="1" applyFont="1" applyFill="1" applyBorder="1" applyAlignment="1">
      <alignment horizontal="center" vertical="center" wrapText="1"/>
    </xf>
    <xf numFmtId="1" fontId="35" fillId="3" borderId="17" xfId="4" applyNumberFormat="1" applyFont="1" applyFill="1" applyBorder="1" applyAlignment="1">
      <alignment horizontal="center" vertical="center" wrapText="1"/>
    </xf>
    <xf numFmtId="9" fontId="35" fillId="3" borderId="9" xfId="1" applyFont="1" applyFill="1" applyBorder="1" applyAlignment="1">
      <alignment horizontal="center" vertical="center" wrapText="1"/>
    </xf>
    <xf numFmtId="0" fontId="38" fillId="3" borderId="9" xfId="0" applyFont="1" applyFill="1" applyBorder="1" applyAlignment="1">
      <alignment horizontal="center" vertical="center" wrapText="1"/>
    </xf>
    <xf numFmtId="3" fontId="38" fillId="3" borderId="35" xfId="0" applyNumberFormat="1" applyFont="1" applyFill="1" applyBorder="1" applyAlignment="1">
      <alignment horizontal="center" vertical="center" wrapText="1"/>
    </xf>
    <xf numFmtId="0" fontId="39" fillId="3" borderId="3" xfId="0" applyFont="1" applyFill="1" applyBorder="1" applyAlignment="1">
      <alignment horizontal="center" vertical="center"/>
    </xf>
    <xf numFmtId="0" fontId="39" fillId="3" borderId="16" xfId="0" applyFont="1" applyFill="1" applyBorder="1" applyAlignment="1">
      <alignment horizontal="center" vertical="center"/>
    </xf>
    <xf numFmtId="0" fontId="39" fillId="3" borderId="17" xfId="0" applyFont="1" applyFill="1" applyBorder="1" applyAlignment="1">
      <alignment horizontal="center" vertical="center"/>
    </xf>
    <xf numFmtId="165" fontId="38" fillId="3" borderId="48" xfId="0" applyNumberFormat="1" applyFont="1" applyFill="1" applyBorder="1" applyAlignment="1">
      <alignment vertical="center" wrapText="1"/>
    </xf>
    <xf numFmtId="165" fontId="38" fillId="3" borderId="37" xfId="0" applyNumberFormat="1" applyFont="1" applyFill="1" applyBorder="1" applyAlignment="1">
      <alignment vertical="center" wrapText="1"/>
    </xf>
    <xf numFmtId="165" fontId="38" fillId="3" borderId="35" xfId="0" applyNumberFormat="1" applyFont="1" applyFill="1" applyBorder="1" applyAlignment="1">
      <alignment vertical="center" wrapText="1"/>
    </xf>
    <xf numFmtId="165" fontId="35" fillId="3" borderId="9" xfId="0" applyNumberFormat="1" applyFont="1" applyFill="1" applyBorder="1" applyAlignment="1">
      <alignment horizontal="left" vertical="center" wrapText="1"/>
    </xf>
    <xf numFmtId="1" fontId="35" fillId="3" borderId="47" xfId="4" applyNumberFormat="1" applyFont="1" applyFill="1" applyBorder="1" applyAlignment="1">
      <alignment horizontal="center" vertical="center" wrapText="1"/>
    </xf>
    <xf numFmtId="1" fontId="35" fillId="3" borderId="36" xfId="4" applyNumberFormat="1" applyFont="1" applyFill="1" applyBorder="1" applyAlignment="1">
      <alignment horizontal="center" vertical="center" wrapText="1"/>
    </xf>
    <xf numFmtId="165" fontId="35" fillId="3" borderId="36" xfId="4" applyNumberFormat="1" applyFont="1" applyFill="1" applyBorder="1" applyAlignment="1">
      <alignment horizontal="center" vertical="center" wrapText="1"/>
    </xf>
    <xf numFmtId="165" fontId="35" fillId="3" borderId="32" xfId="4" applyNumberFormat="1" applyFont="1" applyFill="1" applyBorder="1" applyAlignment="1">
      <alignment horizontal="center" vertical="center" wrapText="1"/>
    </xf>
    <xf numFmtId="165" fontId="35" fillId="3" borderId="1" xfId="4" applyNumberFormat="1" applyFont="1" applyFill="1" applyBorder="1" applyAlignment="1">
      <alignment horizontal="center" vertical="center" wrapText="1"/>
    </xf>
    <xf numFmtId="9" fontId="35" fillId="3" borderId="35" xfId="0" applyNumberFormat="1" applyFont="1" applyFill="1" applyBorder="1" applyAlignment="1">
      <alignment horizontal="center" vertical="center" wrapText="1"/>
    </xf>
    <xf numFmtId="9" fontId="35" fillId="3" borderId="3" xfId="1" applyFont="1" applyFill="1" applyBorder="1" applyAlignment="1">
      <alignment horizontal="center" vertical="center" wrapText="1"/>
    </xf>
    <xf numFmtId="9" fontId="35" fillId="3" borderId="34" xfId="1" applyFont="1" applyFill="1" applyBorder="1" applyAlignment="1">
      <alignment horizontal="center" vertical="center" wrapText="1"/>
    </xf>
    <xf numFmtId="9" fontId="35" fillId="3" borderId="51" xfId="1" applyFont="1" applyFill="1" applyBorder="1" applyAlignment="1">
      <alignment horizontal="center" vertical="center" wrapText="1"/>
    </xf>
    <xf numFmtId="9" fontId="35" fillId="3" borderId="17" xfId="1" applyFont="1" applyFill="1" applyBorder="1" applyAlignment="1">
      <alignment horizontal="center" vertical="center" wrapText="1"/>
    </xf>
    <xf numFmtId="0" fontId="38" fillId="3" borderId="35" xfId="0" applyFont="1" applyFill="1" applyBorder="1" applyAlignment="1">
      <alignment horizontal="center" vertical="center" wrapText="1"/>
    </xf>
    <xf numFmtId="165" fontId="35" fillId="3" borderId="48" xfId="0" applyNumberFormat="1" applyFont="1" applyFill="1" applyBorder="1" applyAlignment="1">
      <alignment horizontal="left" vertical="center" wrapText="1"/>
    </xf>
    <xf numFmtId="0" fontId="38" fillId="3" borderId="48" xfId="0" applyFont="1" applyFill="1" applyBorder="1" applyAlignment="1">
      <alignment horizontal="center" vertical="center" wrapText="1"/>
    </xf>
    <xf numFmtId="0" fontId="38" fillId="3" borderId="37" xfId="0" applyFont="1" applyFill="1" applyBorder="1" applyAlignment="1">
      <alignment horizontal="center" vertical="center" wrapText="1"/>
    </xf>
    <xf numFmtId="1" fontId="35" fillId="3" borderId="34" xfId="4" applyNumberFormat="1" applyFont="1" applyFill="1" applyBorder="1" applyAlignment="1">
      <alignment horizontal="center" vertical="center" wrapText="1"/>
    </xf>
    <xf numFmtId="0" fontId="35" fillId="3" borderId="7" xfId="0" applyFont="1" applyFill="1" applyBorder="1" applyAlignment="1">
      <alignment horizontal="left" vertical="center" wrapText="1"/>
    </xf>
    <xf numFmtId="3" fontId="35" fillId="3" borderId="48" xfId="0" applyNumberFormat="1" applyFont="1" applyFill="1" applyBorder="1" applyAlignment="1">
      <alignment horizontal="center" vertical="center"/>
    </xf>
    <xf numFmtId="165" fontId="35" fillId="3" borderId="47" xfId="4" applyNumberFormat="1" applyFont="1" applyFill="1" applyBorder="1" applyAlignment="1">
      <alignment horizontal="center" vertical="center"/>
    </xf>
    <xf numFmtId="1" fontId="35" fillId="3" borderId="50" xfId="4" applyNumberFormat="1" applyFont="1" applyFill="1" applyBorder="1" applyAlignment="1">
      <alignment horizontal="center" vertical="center"/>
    </xf>
    <xf numFmtId="1" fontId="35" fillId="3" borderId="15" xfId="4" applyNumberFormat="1" applyFont="1" applyFill="1" applyBorder="1" applyAlignment="1">
      <alignment horizontal="center" vertical="center"/>
    </xf>
    <xf numFmtId="9" fontId="35" fillId="3" borderId="7" xfId="1" applyFont="1" applyFill="1" applyBorder="1" applyAlignment="1">
      <alignment horizontal="center" vertical="center"/>
    </xf>
    <xf numFmtId="3" fontId="35" fillId="3" borderId="37" xfId="0" applyNumberFormat="1" applyFont="1" applyFill="1" applyBorder="1" applyAlignment="1">
      <alignment horizontal="center" vertical="center"/>
    </xf>
    <xf numFmtId="165" fontId="35" fillId="3" borderId="36" xfId="4" applyNumberFormat="1" applyFont="1" applyFill="1" applyBorder="1" applyAlignment="1">
      <alignment horizontal="center" vertical="center"/>
    </xf>
    <xf numFmtId="165" fontId="35" fillId="3" borderId="32" xfId="4" applyNumberFormat="1" applyFont="1" applyFill="1" applyBorder="1" applyAlignment="1">
      <alignment horizontal="center" vertical="center"/>
    </xf>
    <xf numFmtId="1" fontId="35" fillId="3" borderId="33" xfId="4" applyNumberFormat="1" applyFont="1" applyFill="1" applyBorder="1" applyAlignment="1">
      <alignment horizontal="center" vertical="center"/>
    </xf>
    <xf numFmtId="9" fontId="35" fillId="3" borderId="8" xfId="1" applyFont="1" applyFill="1" applyBorder="1" applyAlignment="1">
      <alignment horizontal="center" vertical="center"/>
    </xf>
    <xf numFmtId="2" fontId="35" fillId="3" borderId="36" xfId="4" applyNumberFormat="1" applyFont="1" applyFill="1" applyBorder="1" applyAlignment="1">
      <alignment horizontal="center" vertical="center"/>
    </xf>
    <xf numFmtId="1" fontId="35" fillId="3" borderId="32" xfId="4" applyNumberFormat="1" applyFont="1" applyFill="1" applyBorder="1" applyAlignment="1">
      <alignment horizontal="center" vertical="center"/>
    </xf>
    <xf numFmtId="9" fontId="35" fillId="3" borderId="37" xfId="1" applyFont="1" applyFill="1" applyBorder="1" applyAlignment="1">
      <alignment horizontal="center" vertical="center"/>
    </xf>
    <xf numFmtId="9" fontId="35" fillId="3" borderId="36" xfId="1" applyFont="1" applyFill="1" applyBorder="1" applyAlignment="1">
      <alignment horizontal="center" vertical="center"/>
    </xf>
    <xf numFmtId="9" fontId="35" fillId="3" borderId="32" xfId="1" applyFont="1" applyFill="1" applyBorder="1" applyAlignment="1">
      <alignment horizontal="center" vertical="center"/>
    </xf>
    <xf numFmtId="9" fontId="35" fillId="3" borderId="33" xfId="1" applyFont="1" applyFill="1" applyBorder="1" applyAlignment="1">
      <alignment horizontal="center" vertical="center"/>
    </xf>
    <xf numFmtId="2" fontId="35" fillId="3" borderId="32" xfId="4" applyNumberFormat="1" applyFont="1" applyFill="1" applyBorder="1" applyAlignment="1">
      <alignment horizontal="center" vertical="center"/>
    </xf>
    <xf numFmtId="1" fontId="35" fillId="3" borderId="1" xfId="4" applyNumberFormat="1" applyFont="1" applyFill="1" applyBorder="1" applyAlignment="1" applyProtection="1">
      <alignment horizontal="center" vertical="center" wrapText="1"/>
    </xf>
    <xf numFmtId="1" fontId="35" fillId="3" borderId="36" xfId="4" applyNumberFormat="1" applyFont="1" applyFill="1" applyBorder="1" applyAlignment="1">
      <alignment horizontal="center" vertical="center"/>
    </xf>
    <xf numFmtId="165" fontId="35" fillId="3" borderId="1" xfId="4" applyNumberFormat="1" applyFont="1" applyFill="1" applyBorder="1" applyAlignment="1" applyProtection="1">
      <alignment horizontal="center" vertical="center" wrapText="1"/>
    </xf>
    <xf numFmtId="9" fontId="35" fillId="3" borderId="1" xfId="1" applyFont="1" applyFill="1" applyBorder="1" applyAlignment="1">
      <alignment horizontal="center" vertical="center"/>
    </xf>
    <xf numFmtId="1" fontId="35" fillId="3" borderId="1" xfId="4" applyNumberFormat="1" applyFont="1" applyFill="1" applyBorder="1" applyAlignment="1">
      <alignment horizontal="center" vertical="center"/>
    </xf>
    <xf numFmtId="3" fontId="35" fillId="3" borderId="35" xfId="0" applyNumberFormat="1" applyFont="1" applyFill="1" applyBorder="1" applyAlignment="1">
      <alignment horizontal="center" vertical="center"/>
    </xf>
    <xf numFmtId="165" fontId="35" fillId="3" borderId="3" xfId="4" applyNumberFormat="1" applyFont="1" applyFill="1" applyBorder="1" applyAlignment="1">
      <alignment horizontal="center" vertical="center"/>
    </xf>
    <xf numFmtId="2" fontId="35" fillId="3" borderId="34" xfId="4" applyNumberFormat="1" applyFont="1" applyFill="1" applyBorder="1" applyAlignment="1">
      <alignment horizontal="center" vertical="center"/>
    </xf>
    <xf numFmtId="2" fontId="35" fillId="3" borderId="51" xfId="4" applyNumberFormat="1" applyFont="1" applyFill="1" applyBorder="1" applyAlignment="1">
      <alignment horizontal="center" vertical="center"/>
    </xf>
    <xf numFmtId="1" fontId="35" fillId="3" borderId="17" xfId="4" applyNumberFormat="1" applyFont="1" applyFill="1" applyBorder="1" applyAlignment="1">
      <alignment horizontal="center" vertical="center"/>
    </xf>
    <xf numFmtId="9" fontId="35" fillId="3" borderId="9" xfId="1" applyFont="1" applyFill="1" applyBorder="1" applyAlignment="1">
      <alignment horizontal="center" vertical="center"/>
    </xf>
    <xf numFmtId="2" fontId="35" fillId="3" borderId="2" xfId="4" applyNumberFormat="1" applyFont="1" applyFill="1" applyBorder="1" applyAlignment="1">
      <alignment horizontal="center" vertical="center"/>
    </xf>
    <xf numFmtId="166" fontId="35" fillId="3" borderId="36" xfId="1" applyNumberFormat="1" applyFont="1" applyFill="1" applyBorder="1" applyAlignment="1">
      <alignment horizontal="center" vertical="center"/>
    </xf>
    <xf numFmtId="1" fontId="35" fillId="3" borderId="3" xfId="4" applyNumberFormat="1" applyFont="1" applyFill="1" applyBorder="1" applyAlignment="1">
      <alignment horizontal="center" vertical="center"/>
    </xf>
    <xf numFmtId="1" fontId="35" fillId="3" borderId="34" xfId="4" applyNumberFormat="1" applyFont="1" applyFill="1" applyBorder="1" applyAlignment="1">
      <alignment horizontal="center" vertical="center"/>
    </xf>
    <xf numFmtId="1" fontId="35" fillId="3" borderId="51" xfId="4" applyNumberFormat="1" applyFont="1" applyFill="1" applyBorder="1" applyAlignment="1">
      <alignment horizontal="center" vertical="center"/>
    </xf>
    <xf numFmtId="165" fontId="40" fillId="3" borderId="7" xfId="0" applyNumberFormat="1" applyFont="1" applyFill="1" applyBorder="1" applyAlignment="1">
      <alignment horizontal="center" vertical="center" wrapText="1"/>
    </xf>
    <xf numFmtId="165" fontId="35" fillId="3" borderId="36" xfId="4" applyNumberFormat="1" applyFont="1" applyFill="1" applyBorder="1" applyAlignment="1" applyProtection="1">
      <alignment horizontal="center" vertical="center" wrapText="1"/>
    </xf>
    <xf numFmtId="9" fontId="35" fillId="3" borderId="35" xfId="1" applyFont="1" applyFill="1" applyBorder="1" applyAlignment="1">
      <alignment horizontal="center" vertical="center" wrapText="1"/>
    </xf>
    <xf numFmtId="165" fontId="35" fillId="3" borderId="47" xfId="4" applyNumberFormat="1" applyFont="1" applyFill="1" applyBorder="1" applyAlignment="1">
      <alignment horizontal="center" vertical="center" wrapText="1"/>
    </xf>
    <xf numFmtId="3" fontId="38" fillId="3" borderId="7" xfId="0" applyNumberFormat="1" applyFont="1" applyFill="1" applyBorder="1" applyAlignment="1">
      <alignment horizontal="center" vertical="center" wrapText="1"/>
    </xf>
    <xf numFmtId="3" fontId="38" fillId="3" borderId="8" xfId="0" applyNumberFormat="1" applyFont="1" applyFill="1" applyBorder="1" applyAlignment="1">
      <alignment horizontal="center" vertical="center" wrapText="1"/>
    </xf>
    <xf numFmtId="9" fontId="35" fillId="3" borderId="37" xfId="0" applyNumberFormat="1" applyFont="1" applyFill="1" applyBorder="1" applyAlignment="1">
      <alignment horizontal="center" vertical="center" wrapText="1"/>
    </xf>
    <xf numFmtId="9" fontId="35" fillId="3" borderId="1" xfId="1" applyFont="1" applyFill="1" applyBorder="1" applyAlignment="1">
      <alignment horizontal="center" vertical="center" wrapText="1"/>
    </xf>
    <xf numFmtId="9" fontId="35" fillId="3" borderId="36" xfId="1" applyFont="1" applyFill="1" applyBorder="1" applyAlignment="1">
      <alignment horizontal="center" vertical="center" wrapText="1"/>
    </xf>
    <xf numFmtId="9" fontId="35" fillId="3" borderId="32" xfId="1" applyFont="1" applyFill="1" applyBorder="1" applyAlignment="1">
      <alignment horizontal="center" vertical="center" wrapText="1"/>
    </xf>
    <xf numFmtId="9" fontId="35" fillId="3" borderId="33" xfId="1" applyFont="1" applyFill="1" applyBorder="1" applyAlignment="1">
      <alignment horizontal="center" vertical="center" wrapText="1"/>
    </xf>
    <xf numFmtId="165" fontId="35" fillId="3" borderId="8" xfId="0" applyNumberFormat="1" applyFont="1" applyFill="1" applyBorder="1" applyAlignment="1">
      <alignment horizontal="justify" vertical="center" wrapText="1"/>
    </xf>
    <xf numFmtId="165" fontId="35" fillId="3" borderId="7" xfId="0" applyNumberFormat="1" applyFont="1" applyFill="1" applyBorder="1" applyAlignment="1">
      <alignment horizontal="justify" vertical="center" wrapText="1"/>
    </xf>
    <xf numFmtId="0" fontId="35" fillId="3" borderId="7" xfId="0" applyFont="1" applyFill="1" applyBorder="1" applyAlignment="1">
      <alignment horizontal="center" vertical="center" wrapText="1"/>
    </xf>
    <xf numFmtId="165" fontId="38" fillId="3" borderId="8" xfId="0" applyNumberFormat="1" applyFont="1" applyFill="1" applyBorder="1" applyAlignment="1">
      <alignment horizontal="center" vertical="center"/>
    </xf>
    <xf numFmtId="0" fontId="35" fillId="3" borderId="8" xfId="0" applyFont="1" applyFill="1" applyBorder="1" applyAlignment="1">
      <alignment horizontal="center" vertical="center" wrapText="1"/>
    </xf>
    <xf numFmtId="165" fontId="35" fillId="3" borderId="9" xfId="0" applyNumberFormat="1" applyFont="1" applyFill="1" applyBorder="1" applyAlignment="1">
      <alignment horizontal="justify" vertical="center" wrapText="1"/>
    </xf>
    <xf numFmtId="165" fontId="35" fillId="3" borderId="3" xfId="4" applyNumberFormat="1" applyFont="1" applyFill="1" applyBorder="1" applyAlignment="1">
      <alignment horizontal="center" vertical="center" wrapText="1"/>
    </xf>
    <xf numFmtId="0" fontId="35" fillId="3" borderId="9" xfId="0" applyFont="1" applyFill="1" applyBorder="1" applyAlignment="1">
      <alignment horizontal="center" vertical="center" wrapText="1"/>
    </xf>
    <xf numFmtId="3" fontId="35" fillId="3" borderId="42" xfId="0" applyNumberFormat="1" applyFont="1" applyFill="1" applyBorder="1" applyAlignment="1">
      <alignment horizontal="center" vertical="center" wrapText="1"/>
    </xf>
    <xf numFmtId="1" fontId="35" fillId="3" borderId="19" xfId="4" applyNumberFormat="1" applyFont="1" applyFill="1" applyBorder="1" applyAlignment="1">
      <alignment horizontal="center" vertical="center" wrapText="1"/>
    </xf>
    <xf numFmtId="1" fontId="35" fillId="3" borderId="40" xfId="4" applyNumberFormat="1" applyFont="1" applyFill="1" applyBorder="1" applyAlignment="1">
      <alignment horizontal="center" vertical="center" wrapText="1"/>
    </xf>
    <xf numFmtId="1" fontId="35" fillId="3" borderId="52" xfId="4" applyNumberFormat="1" applyFont="1" applyFill="1" applyBorder="1" applyAlignment="1">
      <alignment horizontal="center" vertical="center" wrapText="1"/>
    </xf>
    <xf numFmtId="0" fontId="38" fillId="3" borderId="18" xfId="0" applyFont="1" applyFill="1" applyBorder="1" applyAlignment="1">
      <alignment horizontal="center" vertical="center" wrapText="1"/>
    </xf>
    <xf numFmtId="0" fontId="38" fillId="3" borderId="42" xfId="0" applyFont="1" applyFill="1" applyBorder="1" applyAlignment="1">
      <alignment horizontal="center" vertical="center" wrapText="1"/>
    </xf>
    <xf numFmtId="0" fontId="39" fillId="3" borderId="19" xfId="0" applyFont="1" applyFill="1" applyBorder="1" applyAlignment="1">
      <alignment horizontal="center" vertical="center"/>
    </xf>
    <xf numFmtId="0" fontId="39" fillId="3" borderId="41" xfId="0" applyFont="1" applyFill="1" applyBorder="1" applyAlignment="1">
      <alignment horizontal="center" vertical="center"/>
    </xf>
    <xf numFmtId="0" fontId="39" fillId="3" borderId="30" xfId="0" applyFont="1" applyFill="1" applyBorder="1" applyAlignment="1">
      <alignment horizontal="center" vertical="center"/>
    </xf>
    <xf numFmtId="165" fontId="38" fillId="3" borderId="11" xfId="0" applyNumberFormat="1" applyFont="1" applyFill="1" applyBorder="1" applyAlignment="1">
      <alignment horizontal="center" vertical="center" wrapText="1"/>
    </xf>
    <xf numFmtId="165" fontId="38" fillId="3" borderId="46" xfId="0" applyNumberFormat="1" applyFont="1" applyFill="1" applyBorder="1" applyAlignment="1">
      <alignment horizontal="left" vertical="center" wrapText="1"/>
    </xf>
    <xf numFmtId="9" fontId="35" fillId="3" borderId="46" xfId="1" applyFont="1" applyFill="1" applyBorder="1" applyAlignment="1">
      <alignment horizontal="center" vertical="center" wrapText="1"/>
    </xf>
    <xf numFmtId="9" fontId="35" fillId="3" borderId="12" xfId="1" applyFont="1" applyFill="1" applyBorder="1" applyAlignment="1">
      <alignment horizontal="center" vertical="center" wrapText="1"/>
    </xf>
    <xf numFmtId="9" fontId="35" fillId="3" borderId="44" xfId="1" applyFont="1" applyFill="1" applyBorder="1" applyAlignment="1">
      <alignment horizontal="center" vertical="center" wrapText="1"/>
    </xf>
    <xf numFmtId="9" fontId="35" fillId="3" borderId="53" xfId="1" applyFont="1" applyFill="1" applyBorder="1" applyAlignment="1">
      <alignment horizontal="center" vertical="center" wrapText="1"/>
    </xf>
    <xf numFmtId="9" fontId="35" fillId="3" borderId="43" xfId="1"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46" xfId="0" applyFont="1" applyFill="1" applyBorder="1" applyAlignment="1">
      <alignment horizontal="center" vertical="center" wrapText="1"/>
    </xf>
    <xf numFmtId="0" fontId="39" fillId="3" borderId="12" xfId="0" applyFont="1" applyFill="1" applyBorder="1" applyAlignment="1">
      <alignment horizontal="center" vertical="center"/>
    </xf>
    <xf numFmtId="0" fontId="39" fillId="3" borderId="45" xfId="0" applyFont="1" applyFill="1" applyBorder="1" applyAlignment="1">
      <alignment horizontal="center" vertical="center"/>
    </xf>
    <xf numFmtId="0" fontId="39" fillId="3" borderId="43" xfId="0" applyFont="1" applyFill="1" applyBorder="1" applyAlignment="1">
      <alignment horizontal="center" vertical="center"/>
    </xf>
    <xf numFmtId="1" fontId="35" fillId="3" borderId="2" xfId="4" applyNumberFormat="1" applyFont="1" applyFill="1" applyBorder="1" applyAlignment="1" applyProtection="1">
      <alignment horizontal="center" vertical="center" wrapText="1"/>
    </xf>
    <xf numFmtId="165" fontId="35" fillId="3" borderId="3" xfId="4" applyNumberFormat="1" applyFont="1" applyFill="1" applyBorder="1" applyAlignment="1" applyProtection="1">
      <alignment horizontal="center" vertical="center" wrapText="1"/>
    </xf>
    <xf numFmtId="165" fontId="35" fillId="3" borderId="51" xfId="4" applyNumberFormat="1" applyFont="1" applyFill="1" applyBorder="1" applyAlignment="1">
      <alignment horizontal="center" vertical="center" wrapText="1"/>
    </xf>
    <xf numFmtId="165" fontId="35" fillId="3" borderId="2" xfId="4" applyNumberFormat="1" applyFont="1" applyFill="1" applyBorder="1" applyAlignment="1">
      <alignment horizontal="center" vertical="center" wrapText="1"/>
    </xf>
    <xf numFmtId="9" fontId="35" fillId="3" borderId="37" xfId="1" applyFont="1" applyFill="1" applyBorder="1" applyAlignment="1">
      <alignment horizontal="center" vertical="center" wrapText="1"/>
    </xf>
    <xf numFmtId="0" fontId="35" fillId="3" borderId="8" xfId="0" applyFont="1" applyFill="1" applyBorder="1" applyAlignment="1">
      <alignment horizontal="justify" vertical="center" wrapText="1"/>
    </xf>
    <xf numFmtId="2" fontId="35" fillId="3" borderId="1" xfId="4" applyNumberFormat="1" applyFont="1" applyFill="1" applyBorder="1" applyAlignment="1">
      <alignment horizontal="center" vertical="center" wrapText="1"/>
    </xf>
    <xf numFmtId="165" fontId="40" fillId="3" borderId="37" xfId="0" applyNumberFormat="1" applyFont="1" applyFill="1" applyBorder="1" applyAlignment="1">
      <alignment horizontal="left" vertical="center" wrapText="1"/>
    </xf>
    <xf numFmtId="2" fontId="35" fillId="3" borderId="32" xfId="4" applyNumberFormat="1" applyFont="1" applyFill="1" applyBorder="1" applyAlignment="1">
      <alignment horizontal="center" vertical="center" wrapText="1"/>
    </xf>
    <xf numFmtId="165" fontId="40" fillId="3" borderId="37" xfId="0" applyNumberFormat="1" applyFont="1" applyFill="1" applyBorder="1" applyAlignment="1">
      <alignment horizontal="left" vertical="center"/>
    </xf>
    <xf numFmtId="165" fontId="40" fillId="3" borderId="35" xfId="0" applyNumberFormat="1" applyFont="1" applyFill="1" applyBorder="1" applyAlignment="1">
      <alignment horizontal="left" vertical="center" wrapText="1"/>
    </xf>
    <xf numFmtId="9" fontId="35" fillId="3" borderId="50" xfId="1" applyFont="1" applyFill="1" applyBorder="1" applyAlignment="1" applyProtection="1">
      <alignment horizontal="center" vertical="center" wrapText="1"/>
    </xf>
    <xf numFmtId="9" fontId="35" fillId="3" borderId="15" xfId="1" applyFont="1" applyFill="1" applyBorder="1" applyAlignment="1">
      <alignment horizontal="center" vertical="center"/>
    </xf>
    <xf numFmtId="9" fontId="35" fillId="3" borderId="50" xfId="1" applyFont="1" applyFill="1" applyBorder="1" applyAlignment="1">
      <alignment horizontal="center" vertical="center"/>
    </xf>
    <xf numFmtId="9" fontId="35" fillId="3" borderId="48" xfId="1" applyFont="1" applyFill="1" applyBorder="1" applyAlignment="1">
      <alignment horizontal="center" vertical="center"/>
    </xf>
    <xf numFmtId="0" fontId="35" fillId="3" borderId="37" xfId="0" applyFont="1" applyFill="1" applyBorder="1" applyAlignment="1">
      <alignment horizontal="center" vertical="center"/>
    </xf>
    <xf numFmtId="0" fontId="38" fillId="3" borderId="8" xfId="0" applyFont="1" applyFill="1" applyBorder="1"/>
    <xf numFmtId="0" fontId="35" fillId="3" borderId="51" xfId="0" applyFont="1" applyFill="1" applyBorder="1" applyAlignment="1">
      <alignment horizontal="center" vertical="center"/>
    </xf>
    <xf numFmtId="1" fontId="35" fillId="3" borderId="17" xfId="4" applyNumberFormat="1" applyFont="1" applyFill="1" applyBorder="1"/>
    <xf numFmtId="9" fontId="35" fillId="3" borderId="35" xfId="1" applyFont="1" applyFill="1" applyBorder="1" applyAlignment="1">
      <alignment horizontal="center" vertical="center"/>
    </xf>
    <xf numFmtId="0" fontId="0" fillId="0" borderId="0" xfId="0" applyAlignment="1">
      <alignment vertical="center" wrapText="1"/>
    </xf>
    <xf numFmtId="0" fontId="39" fillId="0" borderId="21" xfId="0" applyFont="1" applyBorder="1" applyAlignment="1">
      <alignment horizontal="center" vertical="center"/>
    </xf>
    <xf numFmtId="0" fontId="39" fillId="0" borderId="33" xfId="0" applyFont="1" applyBorder="1" applyAlignment="1">
      <alignment horizontal="center" vertical="center"/>
    </xf>
    <xf numFmtId="2" fontId="22" fillId="0" borderId="1" xfId="0" applyNumberFormat="1" applyFont="1" applyBorder="1" applyAlignment="1">
      <alignment horizontal="center" vertical="center" wrapText="1"/>
    </xf>
    <xf numFmtId="0" fontId="22" fillId="3" borderId="21" xfId="0" applyFont="1" applyFill="1" applyBorder="1" applyAlignment="1">
      <alignment horizontal="center" vertical="center"/>
    </xf>
    <xf numFmtId="2" fontId="22" fillId="3" borderId="1" xfId="0" applyNumberFormat="1" applyFont="1" applyFill="1" applyBorder="1" applyAlignment="1">
      <alignment horizontal="center" vertical="center" wrapText="1"/>
    </xf>
    <xf numFmtId="1" fontId="22" fillId="3" borderId="1" xfId="0" applyNumberFormat="1"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64" xfId="0" applyFont="1" applyFill="1" applyBorder="1" applyAlignment="1">
      <alignment horizontal="center" vertical="center" wrapText="1"/>
    </xf>
    <xf numFmtId="0" fontId="17" fillId="3" borderId="65" xfId="0" applyFont="1" applyFill="1" applyBorder="1" applyAlignment="1">
      <alignment horizontal="center" vertical="center" wrapText="1"/>
    </xf>
    <xf numFmtId="0" fontId="17" fillId="3" borderId="76" xfId="0" applyFont="1" applyFill="1" applyBorder="1" applyAlignment="1">
      <alignment horizontal="center" vertical="center" wrapText="1"/>
    </xf>
    <xf numFmtId="0" fontId="17" fillId="3" borderId="60"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8" fillId="4" borderId="67" xfId="0" applyFont="1" applyFill="1" applyBorder="1" applyAlignment="1">
      <alignment horizontal="center" vertical="center" wrapText="1"/>
    </xf>
    <xf numFmtId="0" fontId="18" fillId="4" borderId="64" xfId="0" applyFont="1" applyFill="1" applyBorder="1" applyAlignment="1">
      <alignment horizontal="center" vertical="center" wrapText="1"/>
    </xf>
    <xf numFmtId="0" fontId="18" fillId="3" borderId="65" xfId="0" applyFont="1" applyFill="1" applyBorder="1" applyAlignment="1">
      <alignment horizontal="center" vertical="center" wrapText="1"/>
    </xf>
    <xf numFmtId="0" fontId="17" fillId="3" borderId="68" xfId="0" applyFont="1" applyFill="1" applyBorder="1" applyAlignment="1">
      <alignment horizontal="center" vertical="center" wrapText="1"/>
    </xf>
    <xf numFmtId="0" fontId="17" fillId="3" borderId="25" xfId="0" applyFont="1" applyFill="1" applyBorder="1" applyAlignment="1">
      <alignment horizontal="center" vertical="center" wrapText="1"/>
    </xf>
    <xf numFmtId="1" fontId="17" fillId="3" borderId="25" xfId="0" applyNumberFormat="1" applyFont="1" applyFill="1" applyBorder="1" applyAlignment="1">
      <alignment horizontal="center" vertical="center" wrapText="1"/>
    </xf>
    <xf numFmtId="0" fontId="18" fillId="3" borderId="25" xfId="0" applyFont="1" applyFill="1" applyBorder="1" applyAlignment="1">
      <alignment horizontal="center" vertical="center" wrapText="1"/>
    </xf>
    <xf numFmtId="0" fontId="0" fillId="0" borderId="0" xfId="0" pivotButton="1"/>
    <xf numFmtId="0" fontId="0" fillId="0" borderId="0" xfId="0" applyAlignment="1">
      <alignment horizontal="left"/>
    </xf>
    <xf numFmtId="0" fontId="41" fillId="0" borderId="50" xfId="0" applyFont="1" applyBorder="1" applyAlignment="1">
      <alignment horizontal="center" vertical="center" wrapText="1"/>
    </xf>
    <xf numFmtId="0" fontId="41" fillId="0" borderId="14" xfId="0" applyFont="1" applyBorder="1" applyAlignment="1">
      <alignment horizontal="center" vertical="center" wrapText="1"/>
    </xf>
    <xf numFmtId="3" fontId="41" fillId="0" borderId="15" xfId="0" applyNumberFormat="1" applyFont="1" applyBorder="1" applyAlignment="1">
      <alignment horizontal="center" vertical="center" wrapText="1"/>
    </xf>
    <xf numFmtId="1" fontId="41" fillId="0" borderId="1" xfId="0" applyNumberFormat="1" applyFont="1" applyBorder="1" applyAlignment="1">
      <alignment horizontal="center" vertical="center" wrapText="1"/>
    </xf>
    <xf numFmtId="0" fontId="41" fillId="6" borderId="50" xfId="0" applyFont="1" applyFill="1" applyBorder="1" applyAlignment="1">
      <alignment horizontal="center" vertical="center" wrapText="1"/>
    </xf>
    <xf numFmtId="0" fontId="41" fillId="6" borderId="14" xfId="0" applyFont="1" applyFill="1" applyBorder="1" applyAlignment="1">
      <alignment horizontal="center" vertical="center" wrapText="1"/>
    </xf>
    <xf numFmtId="0" fontId="41" fillId="6" borderId="47" xfId="0" applyFont="1" applyFill="1" applyBorder="1" applyAlignment="1">
      <alignment horizontal="center" vertical="center" wrapText="1"/>
    </xf>
    <xf numFmtId="0" fontId="42" fillId="0" borderId="47" xfId="0" applyFont="1" applyBorder="1" applyAlignment="1">
      <alignment horizontal="center" vertical="center" wrapText="1"/>
    </xf>
    <xf numFmtId="0" fontId="43" fillId="0" borderId="50" xfId="0" applyFont="1" applyBorder="1" applyAlignment="1">
      <alignment horizontal="center" vertical="center" wrapText="1"/>
    </xf>
    <xf numFmtId="0" fontId="43" fillId="0" borderId="14" xfId="0" applyFont="1" applyBorder="1" applyAlignment="1">
      <alignment horizontal="center" vertical="center" wrapText="1"/>
    </xf>
    <xf numFmtId="0" fontId="43" fillId="0" borderId="15" xfId="0" applyFont="1" applyBorder="1" applyAlignment="1">
      <alignment horizontal="center" vertical="center" wrapText="1"/>
    </xf>
    <xf numFmtId="0" fontId="43" fillId="3" borderId="7" xfId="0" applyFont="1" applyFill="1" applyBorder="1" applyAlignment="1">
      <alignment horizontal="center" vertical="center" wrapText="1"/>
    </xf>
    <xf numFmtId="1" fontId="43" fillId="3" borderId="7" xfId="1" applyNumberFormat="1" applyFont="1" applyFill="1" applyBorder="1" applyAlignment="1">
      <alignment horizontal="center" vertical="center" wrapText="1"/>
    </xf>
    <xf numFmtId="9" fontId="41" fillId="3" borderId="50" xfId="1" applyFont="1" applyFill="1" applyBorder="1" applyAlignment="1">
      <alignment horizontal="center" vertical="center" wrapText="1"/>
    </xf>
    <xf numFmtId="9" fontId="41" fillId="3" borderId="14" xfId="1" applyFont="1" applyFill="1" applyBorder="1" applyAlignment="1">
      <alignment horizontal="center" vertical="center" wrapText="1"/>
    </xf>
    <xf numFmtId="9" fontId="41" fillId="11" borderId="14" xfId="1" applyFont="1" applyFill="1" applyBorder="1" applyAlignment="1">
      <alignment horizontal="center" vertical="center" wrapText="1"/>
    </xf>
    <xf numFmtId="9" fontId="41" fillId="3" borderId="15" xfId="1" applyFont="1" applyFill="1" applyBorder="1" applyAlignment="1">
      <alignment horizontal="center" vertical="center" wrapText="1"/>
    </xf>
    <xf numFmtId="9" fontId="41" fillId="0" borderId="7" xfId="1" applyFont="1" applyBorder="1" applyAlignment="1">
      <alignment horizontal="center" vertical="center" wrapText="1"/>
    </xf>
    <xf numFmtId="9" fontId="42" fillId="0" borderId="50" xfId="0" applyNumberFormat="1" applyFont="1" applyBorder="1" applyAlignment="1">
      <alignment horizontal="center" vertical="center" wrapText="1"/>
    </xf>
    <xf numFmtId="0" fontId="41" fillId="0" borderId="15" xfId="0" applyFont="1" applyBorder="1" applyAlignment="1">
      <alignment horizontal="center" vertical="center" wrapText="1"/>
    </xf>
    <xf numFmtId="0" fontId="41" fillId="0" borderId="32" xfId="0" applyFont="1" applyBorder="1" applyAlignment="1">
      <alignment horizontal="center" vertical="center" wrapText="1"/>
    </xf>
    <xf numFmtId="0" fontId="41" fillId="0" borderId="21" xfId="0" applyFont="1" applyBorder="1" applyAlignment="1">
      <alignment horizontal="center" vertical="center" wrapText="1"/>
    </xf>
    <xf numFmtId="3" fontId="41" fillId="0" borderId="33" xfId="0" applyNumberFormat="1" applyFont="1" applyBorder="1" applyAlignment="1">
      <alignment horizontal="center" vertical="center" wrapText="1"/>
    </xf>
    <xf numFmtId="0" fontId="41" fillId="6" borderId="32" xfId="0" applyFont="1" applyFill="1" applyBorder="1" applyAlignment="1">
      <alignment horizontal="center" vertical="center" wrapText="1"/>
    </xf>
    <xf numFmtId="0" fontId="41" fillId="6" borderId="21" xfId="0" applyFont="1" applyFill="1" applyBorder="1" applyAlignment="1">
      <alignment horizontal="center" vertical="center" wrapText="1"/>
    </xf>
    <xf numFmtId="0" fontId="41" fillId="6" borderId="36" xfId="0" applyFont="1" applyFill="1" applyBorder="1" applyAlignment="1">
      <alignment horizontal="center" vertical="center" wrapText="1"/>
    </xf>
    <xf numFmtId="0" fontId="42" fillId="0" borderId="36" xfId="0" applyFont="1" applyBorder="1" applyAlignment="1">
      <alignment horizontal="center" vertical="center" wrapText="1"/>
    </xf>
    <xf numFmtId="0" fontId="43" fillId="0" borderId="32" xfId="0" applyFont="1" applyBorder="1" applyAlignment="1">
      <alignment horizontal="center" vertical="center" wrapText="1"/>
    </xf>
    <xf numFmtId="0" fontId="43" fillId="0" borderId="21" xfId="0" applyFont="1" applyBorder="1" applyAlignment="1">
      <alignment horizontal="center" vertical="center" wrapText="1"/>
    </xf>
    <xf numFmtId="0" fontId="43" fillId="0" borderId="33" xfId="0" applyFont="1" applyBorder="1" applyAlignment="1">
      <alignment horizontal="center" vertical="center" wrapText="1"/>
    </xf>
    <xf numFmtId="0" fontId="43" fillId="3" borderId="18" xfId="0" applyFont="1" applyFill="1" applyBorder="1" applyAlignment="1">
      <alignment horizontal="center" vertical="center" wrapText="1"/>
    </xf>
    <xf numFmtId="9" fontId="43" fillId="3" borderId="18" xfId="1" applyFont="1" applyFill="1" applyBorder="1" applyAlignment="1">
      <alignment horizontal="center" vertical="center" wrapText="1"/>
    </xf>
    <xf numFmtId="9" fontId="41" fillId="3" borderId="32" xfId="1" applyFont="1" applyFill="1" applyBorder="1" applyAlignment="1">
      <alignment horizontal="center" vertical="center" wrapText="1"/>
    </xf>
    <xf numFmtId="9" fontId="41" fillId="3" borderId="21" xfId="1" applyFont="1" applyFill="1" applyBorder="1" applyAlignment="1">
      <alignment horizontal="center" vertical="center" wrapText="1"/>
    </xf>
    <xf numFmtId="9" fontId="41" fillId="11" borderId="21" xfId="1" applyFont="1" applyFill="1" applyBorder="1" applyAlignment="1">
      <alignment horizontal="center" vertical="center" wrapText="1"/>
    </xf>
    <xf numFmtId="9" fontId="41" fillId="3" borderId="33" xfId="1" applyFont="1" applyFill="1" applyBorder="1" applyAlignment="1">
      <alignment horizontal="center" vertical="center" wrapText="1"/>
    </xf>
    <xf numFmtId="9" fontId="41" fillId="0" borderId="8" xfId="1" applyFont="1" applyBorder="1" applyAlignment="1">
      <alignment horizontal="center" vertical="center" wrapText="1"/>
    </xf>
    <xf numFmtId="9" fontId="42" fillId="0" borderId="32" xfId="0" applyNumberFormat="1" applyFont="1" applyBorder="1" applyAlignment="1">
      <alignment horizontal="center" vertical="center" wrapText="1"/>
    </xf>
    <xf numFmtId="0" fontId="41" fillId="0" borderId="33" xfId="0" applyFont="1" applyBorder="1" applyAlignment="1">
      <alignment horizontal="center" vertical="center" wrapText="1"/>
    </xf>
    <xf numFmtId="1" fontId="43" fillId="3" borderId="18" xfId="1" applyNumberFormat="1" applyFont="1" applyFill="1" applyBorder="1" applyAlignment="1">
      <alignment horizontal="center" vertical="center" wrapText="1"/>
    </xf>
    <xf numFmtId="0" fontId="41" fillId="3" borderId="21" xfId="0" applyFont="1" applyFill="1" applyBorder="1" applyAlignment="1">
      <alignment horizontal="center" vertical="center" wrapText="1"/>
    </xf>
    <xf numFmtId="3" fontId="41" fillId="3" borderId="33" xfId="0" applyNumberFormat="1" applyFont="1" applyFill="1" applyBorder="1" applyAlignment="1">
      <alignment horizontal="center" vertical="center" wrapText="1"/>
    </xf>
    <xf numFmtId="0" fontId="41" fillId="7" borderId="21" xfId="0" applyFont="1" applyFill="1" applyBorder="1" applyAlignment="1">
      <alignment horizontal="center" vertical="center" wrapText="1"/>
    </xf>
    <xf numFmtId="165" fontId="41" fillId="0" borderId="1" xfId="0" applyNumberFormat="1" applyFont="1" applyBorder="1" applyAlignment="1">
      <alignment horizontal="center" vertical="center" wrapText="1"/>
    </xf>
    <xf numFmtId="9" fontId="41" fillId="0" borderId="33" xfId="1" applyFont="1" applyBorder="1" applyAlignment="1">
      <alignment horizontal="center" vertical="center" wrapText="1"/>
    </xf>
    <xf numFmtId="9" fontId="41" fillId="0" borderId="1" xfId="1" applyFont="1" applyBorder="1" applyAlignment="1">
      <alignment horizontal="center" vertical="center" wrapText="1"/>
    </xf>
    <xf numFmtId="9" fontId="41" fillId="6" borderId="32" xfId="1" applyFont="1" applyFill="1" applyBorder="1" applyAlignment="1">
      <alignment horizontal="center" vertical="center" wrapText="1"/>
    </xf>
    <xf numFmtId="9" fontId="41" fillId="6" borderId="21" xfId="1" applyFont="1" applyFill="1" applyBorder="1" applyAlignment="1">
      <alignment horizontal="center" vertical="center" wrapText="1"/>
    </xf>
    <xf numFmtId="9" fontId="41" fillId="6" borderId="36" xfId="1" applyFont="1" applyFill="1" applyBorder="1" applyAlignment="1">
      <alignment horizontal="center" vertical="center" wrapText="1"/>
    </xf>
    <xf numFmtId="2" fontId="41" fillId="0" borderId="1" xfId="0" applyNumberFormat="1" applyFont="1" applyBorder="1" applyAlignment="1">
      <alignment horizontal="center" vertical="center" wrapText="1"/>
    </xf>
    <xf numFmtId="9" fontId="41" fillId="0" borderId="21" xfId="1" applyFont="1" applyBorder="1" applyAlignment="1">
      <alignment horizontal="center" vertical="center" wrapText="1"/>
    </xf>
    <xf numFmtId="0" fontId="41" fillId="10" borderId="21" xfId="0" applyFont="1" applyFill="1" applyBorder="1" applyAlignment="1">
      <alignment horizontal="center" vertical="center" wrapText="1"/>
    </xf>
    <xf numFmtId="0" fontId="41" fillId="10" borderId="21" xfId="0" applyFont="1" applyFill="1" applyBorder="1" applyAlignment="1">
      <alignment horizontal="center" vertical="center"/>
    </xf>
    <xf numFmtId="3" fontId="41" fillId="10" borderId="33" xfId="0" applyNumberFormat="1" applyFont="1" applyFill="1" applyBorder="1" applyAlignment="1">
      <alignment horizontal="center" vertical="center" wrapText="1"/>
    </xf>
    <xf numFmtId="2" fontId="41" fillId="10" borderId="1" xfId="0" applyNumberFormat="1" applyFont="1" applyFill="1" applyBorder="1" applyAlignment="1">
      <alignment horizontal="center" vertical="center" wrapText="1"/>
    </xf>
    <xf numFmtId="1" fontId="41" fillId="10" borderId="1" xfId="0" applyNumberFormat="1" applyFont="1" applyFill="1" applyBorder="1" applyAlignment="1">
      <alignment horizontal="center" vertical="center" wrapText="1"/>
    </xf>
    <xf numFmtId="1" fontId="41" fillId="3" borderId="1" xfId="0" applyNumberFormat="1" applyFont="1" applyFill="1" applyBorder="1" applyAlignment="1">
      <alignment horizontal="center" vertical="center" wrapText="1"/>
    </xf>
    <xf numFmtId="0" fontId="41" fillId="0" borderId="21" xfId="0" applyFont="1" applyBorder="1" applyAlignment="1">
      <alignment horizontal="center" vertical="center"/>
    </xf>
    <xf numFmtId="0" fontId="41" fillId="7" borderId="21" xfId="0" applyFont="1" applyFill="1" applyBorder="1" applyAlignment="1">
      <alignment horizontal="center" vertical="center"/>
    </xf>
    <xf numFmtId="9" fontId="41" fillId="12" borderId="21" xfId="1" applyFont="1" applyFill="1" applyBorder="1" applyAlignment="1">
      <alignment horizontal="center" vertical="center" wrapText="1"/>
    </xf>
    <xf numFmtId="9" fontId="41" fillId="6" borderId="21" xfId="0" applyNumberFormat="1" applyFont="1" applyFill="1" applyBorder="1" applyAlignment="1">
      <alignment horizontal="center" vertical="center" wrapText="1"/>
    </xf>
    <xf numFmtId="9" fontId="41" fillId="6" borderId="36" xfId="0" applyNumberFormat="1" applyFont="1" applyFill="1" applyBorder="1" applyAlignment="1">
      <alignment horizontal="center" vertical="center" wrapText="1"/>
    </xf>
    <xf numFmtId="9" fontId="41" fillId="9" borderId="32" xfId="1" applyFont="1" applyFill="1" applyBorder="1" applyAlignment="1">
      <alignment horizontal="center" vertical="center" wrapText="1"/>
    </xf>
    <xf numFmtId="9" fontId="41" fillId="9" borderId="21" xfId="1" applyFont="1" applyFill="1" applyBorder="1" applyAlignment="1">
      <alignment horizontal="center" vertical="center" wrapText="1"/>
    </xf>
    <xf numFmtId="9" fontId="41" fillId="6" borderId="32" xfId="0" applyNumberFormat="1" applyFont="1" applyFill="1" applyBorder="1" applyAlignment="1">
      <alignment horizontal="center" vertical="center" wrapText="1"/>
    </xf>
    <xf numFmtId="0" fontId="41" fillId="6" borderId="32" xfId="0" applyFont="1" applyFill="1" applyBorder="1" applyAlignment="1">
      <alignment horizontal="center" vertical="center"/>
    </xf>
    <xf numFmtId="0" fontId="41" fillId="6" borderId="21" xfId="0" applyFont="1" applyFill="1" applyBorder="1" applyAlignment="1">
      <alignment horizontal="center" vertical="center"/>
    </xf>
    <xf numFmtId="0" fontId="41" fillId="6" borderId="36" xfId="0" applyFont="1" applyFill="1" applyBorder="1" applyAlignment="1">
      <alignment horizontal="center" vertical="center"/>
    </xf>
    <xf numFmtId="9" fontId="41" fillId="6" borderId="32" xfId="1" applyFont="1" applyFill="1" applyBorder="1" applyAlignment="1">
      <alignment horizontal="center" vertical="center"/>
    </xf>
    <xf numFmtId="9" fontId="41" fillId="6" borderId="21" xfId="1" applyFont="1" applyFill="1" applyBorder="1" applyAlignment="1">
      <alignment horizontal="center" vertical="center"/>
    </xf>
    <xf numFmtId="9" fontId="41" fillId="6" borderId="36" xfId="1" applyFont="1" applyFill="1" applyBorder="1" applyAlignment="1">
      <alignment horizontal="center" vertical="center"/>
    </xf>
    <xf numFmtId="0" fontId="41" fillId="0" borderId="51" xfId="0" applyFont="1" applyBorder="1" applyAlignment="1">
      <alignment horizontal="center" vertical="center" wrapText="1"/>
    </xf>
    <xf numFmtId="0" fontId="41" fillId="0" borderId="16" xfId="0" applyFont="1" applyBorder="1" applyAlignment="1">
      <alignment horizontal="center" vertical="center"/>
    </xf>
    <xf numFmtId="0" fontId="41" fillId="0" borderId="16" xfId="0" applyFont="1" applyBorder="1" applyAlignment="1">
      <alignment horizontal="center" vertical="center" wrapText="1"/>
    </xf>
    <xf numFmtId="3" fontId="41" fillId="0" borderId="17" xfId="0" applyNumberFormat="1" applyFont="1" applyBorder="1" applyAlignment="1">
      <alignment horizontal="center" vertical="center" wrapText="1"/>
    </xf>
    <xf numFmtId="1" fontId="41" fillId="0" borderId="51" xfId="0" applyNumberFormat="1" applyFont="1" applyBorder="1" applyAlignment="1">
      <alignment horizontal="center" vertical="center" wrapText="1"/>
    </xf>
    <xf numFmtId="1" fontId="41" fillId="0" borderId="3" xfId="0" applyNumberFormat="1" applyFont="1" applyBorder="1" applyAlignment="1">
      <alignment horizontal="center" vertical="center" wrapText="1"/>
    </xf>
    <xf numFmtId="1" fontId="41" fillId="0" borderId="75" xfId="0" applyNumberFormat="1" applyFont="1" applyBorder="1" applyAlignment="1">
      <alignment horizontal="center" vertical="center" wrapText="1"/>
    </xf>
    <xf numFmtId="0" fontId="41" fillId="6" borderId="51" xfId="0" applyFont="1" applyFill="1" applyBorder="1" applyAlignment="1">
      <alignment horizontal="center" vertical="center"/>
    </xf>
    <xf numFmtId="0" fontId="41" fillId="6" borderId="16" xfId="0" applyFont="1" applyFill="1" applyBorder="1" applyAlignment="1">
      <alignment horizontal="center" vertical="center"/>
    </xf>
    <xf numFmtId="0" fontId="41" fillId="6" borderId="34" xfId="0" applyFont="1" applyFill="1" applyBorder="1" applyAlignment="1">
      <alignment horizontal="center" vertical="center"/>
    </xf>
    <xf numFmtId="0" fontId="42" fillId="0" borderId="34" xfId="0" applyFont="1" applyBorder="1" applyAlignment="1">
      <alignment horizontal="center" vertical="center" wrapText="1"/>
    </xf>
    <xf numFmtId="0" fontId="43" fillId="0" borderId="51" xfId="0" applyFont="1" applyBorder="1" applyAlignment="1">
      <alignment horizontal="center" vertical="center" wrapText="1"/>
    </xf>
    <xf numFmtId="0" fontId="43" fillId="0" borderId="16" xfId="0" applyFont="1" applyBorder="1" applyAlignment="1">
      <alignment horizontal="center" vertical="center" wrapText="1"/>
    </xf>
    <xf numFmtId="0" fontId="43" fillId="0" borderId="17" xfId="0" applyFont="1" applyBorder="1" applyAlignment="1">
      <alignment horizontal="center" vertical="center" wrapText="1"/>
    </xf>
    <xf numFmtId="0" fontId="43" fillId="3" borderId="28" xfId="0" applyFont="1" applyFill="1" applyBorder="1" applyAlignment="1">
      <alignment horizontal="center" vertical="center" wrapText="1"/>
    </xf>
    <xf numFmtId="1" fontId="43" fillId="3" borderId="28" xfId="1" applyNumberFormat="1" applyFont="1" applyFill="1" applyBorder="1" applyAlignment="1">
      <alignment horizontal="center" vertical="center" wrapText="1"/>
    </xf>
    <xf numFmtId="9" fontId="41" fillId="3" borderId="51" xfId="1" applyFont="1" applyFill="1" applyBorder="1" applyAlignment="1">
      <alignment horizontal="center" vertical="center" wrapText="1"/>
    </xf>
    <xf numFmtId="9" fontId="41" fillId="3" borderId="16" xfId="1" applyFont="1" applyFill="1" applyBorder="1" applyAlignment="1">
      <alignment horizontal="center" vertical="center" wrapText="1"/>
    </xf>
    <xf numFmtId="9" fontId="41" fillId="11" borderId="16" xfId="1" applyFont="1" applyFill="1" applyBorder="1" applyAlignment="1">
      <alignment horizontal="center" vertical="center" wrapText="1"/>
    </xf>
    <xf numFmtId="9" fontId="41" fillId="3" borderId="17" xfId="1" applyFont="1" applyFill="1" applyBorder="1" applyAlignment="1">
      <alignment horizontal="center" vertical="center" wrapText="1"/>
    </xf>
    <xf numFmtId="9" fontId="41" fillId="0" borderId="35" xfId="1" applyFont="1" applyBorder="1" applyAlignment="1">
      <alignment horizontal="center" vertical="center" wrapText="1"/>
    </xf>
    <xf numFmtId="9" fontId="42" fillId="0" borderId="51" xfId="0" applyNumberFormat="1" applyFont="1" applyBorder="1" applyAlignment="1">
      <alignment horizontal="center" vertical="center" wrapText="1"/>
    </xf>
    <xf numFmtId="0" fontId="41" fillId="0" borderId="17" xfId="0" applyFont="1" applyBorder="1" applyAlignment="1">
      <alignment horizontal="center" vertical="center" wrapText="1"/>
    </xf>
    <xf numFmtId="9" fontId="7" fillId="3" borderId="0" xfId="1" applyFont="1" applyFill="1"/>
    <xf numFmtId="165" fontId="38" fillId="3" borderId="57" xfId="0" applyNumberFormat="1" applyFont="1" applyFill="1" applyBorder="1" applyAlignment="1">
      <alignment horizontal="center" vertical="center" wrapText="1"/>
    </xf>
    <xf numFmtId="165" fontId="38" fillId="3" borderId="56" xfId="0" applyNumberFormat="1" applyFont="1" applyFill="1" applyBorder="1" applyAlignment="1">
      <alignment horizontal="center" vertical="center" wrapText="1"/>
    </xf>
    <xf numFmtId="0" fontId="38" fillId="3" borderId="56" xfId="0" applyFont="1" applyFill="1" applyBorder="1" applyAlignment="1">
      <alignment horizontal="center" vertical="center" wrapText="1"/>
    </xf>
    <xf numFmtId="165" fontId="35" fillId="3" borderId="34" xfId="4" applyNumberFormat="1" applyFont="1" applyFill="1" applyBorder="1" applyAlignment="1" applyProtection="1">
      <alignment horizontal="center" vertical="center"/>
    </xf>
    <xf numFmtId="2" fontId="35" fillId="3" borderId="1" xfId="4" applyNumberFormat="1" applyFont="1" applyFill="1" applyBorder="1" applyAlignment="1">
      <alignment horizontal="center" vertical="center"/>
    </xf>
    <xf numFmtId="165" fontId="40" fillId="3" borderId="58" xfId="0" applyNumberFormat="1" applyFont="1" applyFill="1" applyBorder="1" applyAlignment="1">
      <alignment horizontal="center" vertical="center" wrapText="1"/>
    </xf>
    <xf numFmtId="0" fontId="38" fillId="3" borderId="57" xfId="0" applyFont="1" applyFill="1" applyBorder="1" applyAlignment="1">
      <alignment horizontal="center" vertical="center" wrapText="1"/>
    </xf>
    <xf numFmtId="9" fontId="35" fillId="3" borderId="48" xfId="1" applyFont="1" applyFill="1" applyBorder="1" applyAlignment="1">
      <alignment horizontal="center" vertical="center" wrapText="1"/>
    </xf>
    <xf numFmtId="0" fontId="38" fillId="3" borderId="2" xfId="0" applyFont="1" applyFill="1" applyBorder="1"/>
    <xf numFmtId="0" fontId="38" fillId="3" borderId="58" xfId="0" applyFont="1" applyFill="1" applyBorder="1" applyAlignment="1">
      <alignment horizontal="center" vertical="center" wrapText="1"/>
    </xf>
    <xf numFmtId="0" fontId="35" fillId="3" borderId="35" xfId="0" applyFont="1" applyFill="1" applyBorder="1" applyAlignment="1">
      <alignment horizontal="center" vertical="center"/>
    </xf>
    <xf numFmtId="0" fontId="39" fillId="3" borderId="3" xfId="0" applyFont="1" applyFill="1" applyBorder="1" applyAlignment="1">
      <alignment horizontal="center" vertical="center" wrapText="1"/>
    </xf>
    <xf numFmtId="0" fontId="39" fillId="3" borderId="16" xfId="0" applyFont="1" applyFill="1" applyBorder="1" applyAlignment="1">
      <alignment horizontal="center" vertical="center" wrapText="1"/>
    </xf>
    <xf numFmtId="0" fontId="39" fillId="3" borderId="17" xfId="0" applyFont="1" applyFill="1" applyBorder="1" applyAlignment="1">
      <alignment horizontal="center" vertical="center" wrapText="1"/>
    </xf>
    <xf numFmtId="1" fontId="36" fillId="3" borderId="32" xfId="4" applyNumberFormat="1" applyFont="1" applyFill="1" applyBorder="1" applyAlignment="1">
      <alignment horizontal="center" vertical="center" wrapText="1"/>
    </xf>
    <xf numFmtId="1" fontId="38" fillId="3" borderId="32" xfId="4" applyNumberFormat="1" applyFont="1" applyFill="1" applyBorder="1" applyAlignment="1">
      <alignment horizontal="center" vertical="center" wrapText="1"/>
    </xf>
    <xf numFmtId="0" fontId="0" fillId="3" borderId="23" xfId="0" applyFill="1" applyBorder="1"/>
    <xf numFmtId="0" fontId="0" fillId="3" borderId="22" xfId="0" applyFill="1" applyBorder="1"/>
    <xf numFmtId="0" fontId="15" fillId="3" borderId="23" xfId="0" applyFont="1" applyFill="1" applyBorder="1"/>
    <xf numFmtId="0" fontId="0" fillId="3" borderId="28" xfId="0" applyFill="1" applyBorder="1"/>
    <xf numFmtId="0" fontId="0" fillId="3" borderId="29" xfId="0" applyFill="1" applyBorder="1"/>
    <xf numFmtId="165" fontId="35" fillId="3" borderId="33" xfId="4" applyNumberFormat="1" applyFont="1" applyFill="1" applyBorder="1" applyAlignment="1">
      <alignment horizontal="center" vertical="center" wrapText="1"/>
    </xf>
    <xf numFmtId="1" fontId="35" fillId="3" borderId="30" xfId="4" applyNumberFormat="1" applyFont="1" applyFill="1" applyBorder="1" applyAlignment="1">
      <alignment horizontal="center" vertical="center" wrapText="1"/>
    </xf>
    <xf numFmtId="165" fontId="35" fillId="3" borderId="17" xfId="4" applyNumberFormat="1" applyFont="1" applyFill="1" applyBorder="1" applyAlignment="1">
      <alignment horizontal="center" vertical="center" wrapText="1"/>
    </xf>
    <xf numFmtId="165" fontId="35" fillId="3" borderId="33" xfId="4" applyNumberFormat="1" applyFont="1" applyFill="1" applyBorder="1" applyAlignment="1">
      <alignment horizontal="center" vertical="center"/>
    </xf>
    <xf numFmtId="165" fontId="38" fillId="3" borderId="37" xfId="0" applyNumberFormat="1" applyFont="1" applyFill="1" applyBorder="1" applyAlignment="1">
      <alignment horizontal="left" vertical="center" wrapText="1"/>
    </xf>
    <xf numFmtId="165" fontId="38" fillId="3" borderId="48" xfId="0" applyNumberFormat="1" applyFont="1" applyFill="1" applyBorder="1" applyAlignment="1">
      <alignment horizontal="left" vertical="center" wrapText="1"/>
    </xf>
    <xf numFmtId="165" fontId="38" fillId="3" borderId="7" xfId="0" applyNumberFormat="1" applyFont="1" applyFill="1" applyBorder="1" applyAlignment="1">
      <alignment horizontal="center" vertical="center" wrapText="1"/>
    </xf>
    <xf numFmtId="165" fontId="38" fillId="3" borderId="9" xfId="0" applyNumberFormat="1" applyFont="1" applyFill="1" applyBorder="1" applyAlignment="1">
      <alignment horizontal="center" vertical="center" wrapText="1"/>
    </xf>
    <xf numFmtId="0" fontId="38" fillId="3" borderId="37" xfId="0" applyFont="1" applyFill="1" applyBorder="1" applyAlignment="1">
      <alignment horizontal="left" vertical="center" wrapText="1"/>
    </xf>
    <xf numFmtId="0" fontId="38" fillId="3" borderId="35" xfId="0" applyFont="1" applyFill="1" applyBorder="1" applyAlignment="1">
      <alignment horizontal="left" vertical="center" wrapText="1"/>
    </xf>
    <xf numFmtId="165" fontId="38" fillId="3" borderId="58" xfId="0" applyNumberFormat="1" applyFont="1" applyFill="1" applyBorder="1" applyAlignment="1">
      <alignment horizontal="center" vertical="center" wrapText="1"/>
    </xf>
    <xf numFmtId="165" fontId="38" fillId="3" borderId="8" xfId="0" applyNumberFormat="1" applyFont="1" applyFill="1" applyBorder="1" applyAlignment="1">
      <alignment horizontal="center" vertical="center" wrapText="1"/>
    </xf>
    <xf numFmtId="0" fontId="38" fillId="3" borderId="48" xfId="0" applyFont="1" applyFill="1" applyBorder="1" applyAlignment="1">
      <alignment horizontal="left" vertical="center" wrapText="1"/>
    </xf>
    <xf numFmtId="165" fontId="40" fillId="3" borderId="58" xfId="0" applyNumberFormat="1" applyFont="1" applyFill="1" applyBorder="1" applyAlignment="1">
      <alignment horizontal="center" vertical="center"/>
    </xf>
    <xf numFmtId="0" fontId="40" fillId="3" borderId="37" xfId="0" applyFont="1" applyFill="1" applyBorder="1" applyAlignment="1">
      <alignment horizontal="left" vertical="center" wrapText="1"/>
    </xf>
    <xf numFmtId="9" fontId="35" fillId="3" borderId="57" xfId="1" applyFont="1" applyFill="1" applyBorder="1" applyAlignment="1">
      <alignment horizontal="center" vertical="center" wrapText="1"/>
    </xf>
    <xf numFmtId="9" fontId="35" fillId="3" borderId="58" xfId="1" applyFont="1" applyFill="1" applyBorder="1" applyAlignment="1">
      <alignment horizontal="center" vertical="center" wrapText="1"/>
    </xf>
    <xf numFmtId="9" fontId="35" fillId="3" borderId="56" xfId="1" applyFont="1" applyFill="1" applyBorder="1" applyAlignment="1">
      <alignment horizontal="center" vertical="center" wrapText="1"/>
    </xf>
    <xf numFmtId="165" fontId="35" fillId="3" borderId="18" xfId="0" applyNumberFormat="1" applyFont="1" applyFill="1" applyBorder="1" applyAlignment="1">
      <alignment horizontal="left" vertical="center" wrapText="1"/>
    </xf>
    <xf numFmtId="9" fontId="35" fillId="3" borderId="18" xfId="1" applyFont="1" applyFill="1" applyBorder="1" applyAlignment="1">
      <alignment horizontal="center" vertical="center" wrapText="1"/>
    </xf>
    <xf numFmtId="165" fontId="35" fillId="3" borderId="11" xfId="0" applyNumberFormat="1" applyFont="1" applyFill="1" applyBorder="1" applyAlignment="1">
      <alignment horizontal="left" vertical="center" wrapText="1"/>
    </xf>
    <xf numFmtId="9" fontId="35" fillId="3" borderId="11" xfId="1" applyFont="1" applyFill="1" applyBorder="1" applyAlignment="1">
      <alignment horizontal="center" vertical="center" wrapText="1"/>
    </xf>
    <xf numFmtId="165" fontId="38" fillId="3" borderId="50" xfId="4" applyNumberFormat="1" applyFont="1" applyFill="1" applyBorder="1" applyAlignment="1">
      <alignment horizontal="center" vertical="center" wrapText="1"/>
    </xf>
    <xf numFmtId="165" fontId="38" fillId="3" borderId="32" xfId="4" applyNumberFormat="1" applyFont="1" applyFill="1" applyBorder="1" applyAlignment="1">
      <alignment horizontal="center" vertical="center" wrapText="1"/>
    </xf>
    <xf numFmtId="9" fontId="35" fillId="3" borderId="37" xfId="0" applyNumberFormat="1" applyFont="1" applyFill="1" applyBorder="1" applyAlignment="1">
      <alignment horizontal="left" vertical="top" wrapText="1"/>
    </xf>
    <xf numFmtId="9" fontId="35" fillId="3" borderId="35" xfId="0" applyNumberFormat="1" applyFont="1" applyFill="1" applyBorder="1" applyAlignment="1">
      <alignment horizontal="left" vertical="top" wrapText="1"/>
    </xf>
    <xf numFmtId="2" fontId="35" fillId="3" borderId="17" xfId="4" applyNumberFormat="1" applyFont="1" applyFill="1" applyBorder="1" applyAlignment="1" applyProtection="1">
      <alignment horizontal="center" vertical="center" wrapText="1"/>
    </xf>
    <xf numFmtId="1" fontId="38" fillId="3" borderId="33" xfId="4" applyNumberFormat="1" applyFont="1" applyFill="1" applyBorder="1" applyAlignment="1" applyProtection="1">
      <alignment horizontal="center" vertical="center" wrapText="1"/>
    </xf>
    <xf numFmtId="9" fontId="38" fillId="3" borderId="37" xfId="0" applyNumberFormat="1" applyFont="1" applyFill="1" applyBorder="1" applyAlignment="1">
      <alignment horizontal="left" vertical="top" wrapText="1"/>
    </xf>
    <xf numFmtId="9" fontId="35" fillId="3" borderId="46" xfId="0" applyNumberFormat="1" applyFont="1" applyFill="1" applyBorder="1" applyAlignment="1">
      <alignment horizontal="left" vertical="top" wrapText="1"/>
    </xf>
    <xf numFmtId="9" fontId="38" fillId="13" borderId="78" xfId="0" applyNumberFormat="1" applyFont="1" applyFill="1" applyBorder="1" applyAlignment="1">
      <alignment horizontal="left" vertical="top" wrapText="1"/>
    </xf>
    <xf numFmtId="165" fontId="35" fillId="13" borderId="79" xfId="0" applyNumberFormat="1" applyFont="1" applyFill="1" applyBorder="1" applyAlignment="1">
      <alignment horizontal="left" vertical="top" wrapText="1"/>
    </xf>
    <xf numFmtId="165" fontId="35" fillId="3" borderId="42" xfId="0" applyNumberFormat="1" applyFont="1" applyFill="1" applyBorder="1" applyAlignment="1">
      <alignment horizontal="left" vertical="top" wrapText="1"/>
    </xf>
    <xf numFmtId="165" fontId="38" fillId="13" borderId="80" xfId="0" applyNumberFormat="1" applyFont="1" applyFill="1" applyBorder="1" applyAlignment="1">
      <alignment horizontal="left" vertical="top" wrapText="1"/>
    </xf>
    <xf numFmtId="9" fontId="35" fillId="3" borderId="48" xfId="0" applyNumberFormat="1" applyFont="1" applyFill="1" applyBorder="1" applyAlignment="1">
      <alignment horizontal="left" vertical="top" wrapText="1"/>
    </xf>
    <xf numFmtId="165" fontId="35" fillId="3" borderId="48" xfId="0" applyNumberFormat="1" applyFont="1" applyFill="1" applyBorder="1" applyAlignment="1">
      <alignment horizontal="left" vertical="top" wrapText="1"/>
    </xf>
    <xf numFmtId="165" fontId="35" fillId="3" borderId="37" xfId="0" applyNumberFormat="1" applyFont="1" applyFill="1" applyBorder="1" applyAlignment="1">
      <alignment horizontal="left" vertical="top" wrapText="1"/>
    </xf>
    <xf numFmtId="0" fontId="35" fillId="14" borderId="46" xfId="0" applyFont="1" applyFill="1" applyBorder="1" applyAlignment="1">
      <alignment horizontal="left" vertical="top" wrapText="1"/>
    </xf>
    <xf numFmtId="0" fontId="35" fillId="3" borderId="35" xfId="0" applyFont="1" applyFill="1" applyBorder="1" applyAlignment="1">
      <alignment horizontal="left" vertical="top" wrapText="1"/>
    </xf>
    <xf numFmtId="9" fontId="35" fillId="3" borderId="42" xfId="0" applyNumberFormat="1" applyFont="1" applyFill="1" applyBorder="1" applyAlignment="1">
      <alignment horizontal="left" vertical="top" wrapText="1"/>
    </xf>
    <xf numFmtId="9" fontId="38" fillId="3" borderId="48" xfId="0" applyNumberFormat="1" applyFont="1" applyFill="1" applyBorder="1" applyAlignment="1">
      <alignment horizontal="left" vertical="top" wrapText="1"/>
    </xf>
    <xf numFmtId="0" fontId="35" fillId="3" borderId="37" xfId="0" applyFont="1" applyFill="1" applyBorder="1" applyAlignment="1">
      <alignment horizontal="left" vertical="top" wrapText="1"/>
    </xf>
    <xf numFmtId="0" fontId="25" fillId="2" borderId="61"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9" fillId="0" borderId="26"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27" xfId="0" applyFont="1" applyBorder="1" applyAlignment="1">
      <alignment horizontal="center" vertical="center" wrapText="1"/>
    </xf>
    <xf numFmtId="0" fontId="38" fillId="0" borderId="57" xfId="0" applyFont="1" applyBorder="1" applyAlignment="1">
      <alignment horizontal="center" vertical="center" wrapText="1"/>
    </xf>
    <xf numFmtId="0" fontId="38" fillId="0" borderId="58" xfId="0" applyFont="1" applyBorder="1" applyAlignment="1">
      <alignment horizontal="center" vertical="center" wrapText="1"/>
    </xf>
    <xf numFmtId="0" fontId="38" fillId="0" borderId="56" xfId="0" applyFont="1" applyBorder="1" applyAlignment="1">
      <alignment horizontal="center" vertical="center" wrapText="1"/>
    </xf>
    <xf numFmtId="165" fontId="38" fillId="0" borderId="48" xfId="0" applyNumberFormat="1" applyFont="1" applyBorder="1" applyAlignment="1">
      <alignment horizontal="center" vertical="center" wrapText="1"/>
    </xf>
    <xf numFmtId="165" fontId="38" fillId="0" borderId="37" xfId="0" applyNumberFormat="1" applyFont="1" applyBorder="1" applyAlignment="1">
      <alignment horizontal="center" vertical="center"/>
    </xf>
    <xf numFmtId="165" fontId="38" fillId="0" borderId="35" xfId="0" applyNumberFormat="1" applyFont="1" applyBorder="1" applyAlignment="1">
      <alignment horizontal="center" vertical="center"/>
    </xf>
    <xf numFmtId="165" fontId="38" fillId="0" borderId="37" xfId="0" applyNumberFormat="1" applyFont="1" applyBorder="1" applyAlignment="1">
      <alignment horizontal="center" vertical="center" wrapText="1"/>
    </xf>
    <xf numFmtId="165" fontId="38" fillId="0" borderId="35" xfId="0" applyNumberFormat="1" applyFont="1" applyBorder="1" applyAlignment="1">
      <alignment horizontal="center" vertical="center" wrapText="1"/>
    </xf>
    <xf numFmtId="0" fontId="5" fillId="2" borderId="5"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6"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48"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5" fillId="2" borderId="46" xfId="0" applyFont="1" applyFill="1" applyBorder="1" applyAlignment="1">
      <alignment horizontal="center" vertical="center" wrapText="1"/>
    </xf>
    <xf numFmtId="165" fontId="38" fillId="3" borderId="37" xfId="0" applyNumberFormat="1" applyFont="1" applyFill="1" applyBorder="1" applyAlignment="1">
      <alignment horizontal="left" vertical="center" wrapText="1"/>
    </xf>
    <xf numFmtId="165" fontId="38" fillId="3" borderId="48" xfId="0" applyNumberFormat="1" applyFont="1" applyFill="1" applyBorder="1" applyAlignment="1">
      <alignment horizontal="left" vertical="center" wrapText="1"/>
    </xf>
    <xf numFmtId="165" fontId="38" fillId="3" borderId="7" xfId="0" applyNumberFormat="1" applyFont="1" applyFill="1" applyBorder="1" applyAlignment="1">
      <alignment horizontal="center" vertical="center" wrapText="1"/>
    </xf>
    <xf numFmtId="165" fontId="38" fillId="3" borderId="9" xfId="0" applyNumberFormat="1" applyFont="1" applyFill="1" applyBorder="1" applyAlignment="1">
      <alignment horizontal="center" vertical="center" wrapText="1"/>
    </xf>
    <xf numFmtId="0" fontId="38" fillId="3" borderId="37" xfId="0" applyFont="1" applyFill="1" applyBorder="1" applyAlignment="1">
      <alignment horizontal="left" vertical="center" wrapText="1"/>
    </xf>
    <xf numFmtId="0" fontId="38" fillId="3" borderId="35" xfId="0" applyFont="1" applyFill="1" applyBorder="1" applyAlignment="1">
      <alignment horizontal="left" vertical="center" wrapText="1"/>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21" xfId="0" applyFont="1" applyBorder="1" applyAlignment="1">
      <alignment horizontal="left" vertical="center"/>
    </xf>
    <xf numFmtId="0" fontId="10" fillId="0" borderId="33" xfId="0" applyFont="1" applyBorder="1" applyAlignment="1">
      <alignment horizontal="left" vertical="center"/>
    </xf>
    <xf numFmtId="0" fontId="10" fillId="0" borderId="16" xfId="0" applyFont="1" applyBorder="1" applyAlignment="1">
      <alignment horizontal="left" vertical="center"/>
    </xf>
    <xf numFmtId="0" fontId="10" fillId="0" borderId="17" xfId="0" applyFont="1" applyBorder="1" applyAlignment="1">
      <alignment horizontal="left" vertical="center"/>
    </xf>
    <xf numFmtId="0" fontId="39" fillId="0" borderId="42" xfId="0" applyFont="1" applyBorder="1" applyAlignment="1">
      <alignment horizontal="center" vertical="center" wrapText="1"/>
    </xf>
    <xf numFmtId="0" fontId="39" fillId="0" borderId="62" xfId="0" applyFont="1" applyBorder="1" applyAlignment="1">
      <alignment horizontal="center" vertical="center" wrapText="1"/>
    </xf>
    <xf numFmtId="0" fontId="39" fillId="0" borderId="59"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4" borderId="27" xfId="0" applyFont="1" applyFill="1" applyBorder="1" applyAlignment="1">
      <alignment horizontal="left" vertical="center"/>
    </xf>
    <xf numFmtId="0" fontId="5" fillId="4" borderId="28" xfId="0" applyFont="1" applyFill="1" applyBorder="1" applyAlignment="1">
      <alignment horizontal="left" vertical="center"/>
    </xf>
    <xf numFmtId="0" fontId="5" fillId="4" borderId="29" xfId="0" applyFont="1" applyFill="1" applyBorder="1" applyAlignment="1">
      <alignment horizontal="left" vertical="center"/>
    </xf>
    <xf numFmtId="0" fontId="9" fillId="2" borderId="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2" borderId="54" xfId="0" applyFont="1" applyFill="1" applyBorder="1" applyAlignment="1">
      <alignment horizontal="center" vertical="center" wrapText="1"/>
    </xf>
    <xf numFmtId="14" fontId="10" fillId="4" borderId="27" xfId="0" applyNumberFormat="1" applyFont="1" applyFill="1" applyBorder="1" applyAlignment="1">
      <alignment horizontal="left" vertical="center"/>
    </xf>
    <xf numFmtId="14" fontId="10" fillId="4" borderId="28" xfId="0" applyNumberFormat="1" applyFont="1" applyFill="1" applyBorder="1" applyAlignment="1">
      <alignment horizontal="left" vertical="center"/>
    </xf>
    <xf numFmtId="14" fontId="10" fillId="4" borderId="28" xfId="0" applyNumberFormat="1" applyFont="1" applyFill="1" applyBorder="1" applyAlignment="1">
      <alignment horizontal="left" vertical="center" wrapText="1"/>
    </xf>
    <xf numFmtId="14" fontId="10" fillId="4" borderId="0" xfId="0" applyNumberFormat="1" applyFont="1" applyFill="1" applyAlignment="1">
      <alignment horizontal="left" vertical="center"/>
    </xf>
    <xf numFmtId="14" fontId="10" fillId="4" borderId="22" xfId="0" applyNumberFormat="1" applyFont="1" applyFill="1" applyBorder="1" applyAlignment="1">
      <alignment horizontal="left" vertical="center"/>
    </xf>
    <xf numFmtId="165" fontId="38" fillId="3" borderId="58" xfId="0" applyNumberFormat="1" applyFont="1" applyFill="1" applyBorder="1" applyAlignment="1">
      <alignment horizontal="center" vertical="center" wrapText="1"/>
    </xf>
    <xf numFmtId="165" fontId="38" fillId="3" borderId="8" xfId="0" applyNumberFormat="1" applyFont="1" applyFill="1" applyBorder="1" applyAlignment="1">
      <alignment horizontal="center" vertical="center" wrapText="1"/>
    </xf>
    <xf numFmtId="0" fontId="38" fillId="3" borderId="48" xfId="0" applyFont="1" applyFill="1" applyBorder="1" applyAlignment="1">
      <alignment horizontal="left" vertical="center" wrapText="1"/>
    </xf>
    <xf numFmtId="0" fontId="38" fillId="0" borderId="59" xfId="0" applyFont="1" applyBorder="1" applyAlignment="1">
      <alignment horizontal="center" vertical="center" wrapText="1"/>
    </xf>
    <xf numFmtId="0" fontId="38" fillId="0" borderId="49" xfId="0" applyFont="1" applyBorder="1" applyAlignment="1">
      <alignment horizontal="center" vertical="center" wrapText="1"/>
    </xf>
    <xf numFmtId="165" fontId="38" fillId="0" borderId="42" xfId="0" applyNumberFormat="1" applyFont="1" applyBorder="1" applyAlignment="1">
      <alignment horizontal="center" vertical="center" wrapText="1"/>
    </xf>
    <xf numFmtId="165" fontId="38" fillId="0" borderId="46" xfId="0" applyNumberFormat="1" applyFont="1" applyBorder="1" applyAlignment="1">
      <alignment horizontal="center" vertical="center" wrapText="1"/>
    </xf>
    <xf numFmtId="165" fontId="38" fillId="3" borderId="18" xfId="0" applyNumberFormat="1" applyFont="1" applyFill="1" applyBorder="1" applyAlignment="1">
      <alignment horizontal="center" vertical="center" wrapText="1"/>
    </xf>
    <xf numFmtId="165" fontId="38" fillId="3" borderId="42" xfId="0" applyNumberFormat="1" applyFont="1" applyFill="1" applyBorder="1" applyAlignment="1">
      <alignment horizontal="left" vertical="center" wrapText="1"/>
    </xf>
    <xf numFmtId="165" fontId="40" fillId="3" borderId="58" xfId="0" applyNumberFormat="1" applyFont="1" applyFill="1" applyBorder="1" applyAlignment="1">
      <alignment horizontal="center" vertical="center"/>
    </xf>
    <xf numFmtId="0" fontId="40" fillId="3" borderId="37" xfId="0" applyFont="1" applyFill="1" applyBorder="1" applyAlignment="1">
      <alignment horizontal="left" vertical="center" wrapText="1"/>
    </xf>
    <xf numFmtId="0" fontId="38" fillId="0" borderId="42" xfId="0" applyFont="1" applyBorder="1" applyAlignment="1">
      <alignment horizontal="center" vertical="center" wrapText="1"/>
    </xf>
    <xf numFmtId="0" fontId="38" fillId="0" borderId="37" xfId="0" applyFont="1" applyBorder="1" applyAlignment="1">
      <alignment horizontal="center" vertical="center" wrapText="1"/>
    </xf>
    <xf numFmtId="0" fontId="38" fillId="0" borderId="46" xfId="0" applyFont="1" applyBorder="1" applyAlignment="1">
      <alignment horizontal="center" vertical="center" wrapText="1"/>
    </xf>
    <xf numFmtId="0" fontId="38" fillId="0" borderId="59" xfId="0" applyFont="1" applyBorder="1" applyAlignment="1">
      <alignment horizontal="center" vertical="center"/>
    </xf>
    <xf numFmtId="0" fontId="38" fillId="0" borderId="58" xfId="0" applyFont="1" applyBorder="1" applyAlignment="1">
      <alignment horizontal="center" vertical="center"/>
    </xf>
    <xf numFmtId="0" fontId="38" fillId="0" borderId="49" xfId="0" applyFont="1" applyBorder="1" applyAlignment="1">
      <alignment horizontal="center" vertical="center"/>
    </xf>
    <xf numFmtId="0" fontId="38" fillId="0" borderId="56" xfId="0" applyFont="1" applyBorder="1" applyAlignment="1">
      <alignment horizontal="center" vertical="center"/>
    </xf>
    <xf numFmtId="0" fontId="0" fillId="0" borderId="0" xfId="0" applyAlignment="1">
      <alignment horizontal="center"/>
    </xf>
    <xf numFmtId="0" fontId="0" fillId="0" borderId="23" xfId="0" applyBorder="1" applyAlignment="1">
      <alignment horizontal="center" vertical="top"/>
    </xf>
    <xf numFmtId="0" fontId="0" fillId="0" borderId="0" xfId="0" applyAlignment="1">
      <alignment horizontal="center" vertical="top"/>
    </xf>
    <xf numFmtId="0" fontId="16" fillId="0" borderId="63" xfId="0" applyFont="1" applyBorder="1" applyAlignment="1">
      <alignment horizontal="center"/>
    </xf>
    <xf numFmtId="0" fontId="16" fillId="0" borderId="64" xfId="0" applyFont="1" applyBorder="1" applyAlignment="1">
      <alignment horizontal="center"/>
    </xf>
    <xf numFmtId="0" fontId="16" fillId="0" borderId="66" xfId="0" applyFont="1" applyBorder="1" applyAlignment="1">
      <alignment horizontal="center"/>
    </xf>
    <xf numFmtId="0" fontId="16" fillId="0" borderId="77" xfId="0" applyFont="1" applyBorder="1" applyAlignment="1">
      <alignment horizontal="center"/>
    </xf>
    <xf numFmtId="0" fontId="16" fillId="0" borderId="25" xfId="0" applyFont="1" applyBorder="1" applyAlignment="1">
      <alignment horizontal="center"/>
    </xf>
    <xf numFmtId="0" fontId="16" fillId="0" borderId="24" xfId="0" applyFont="1" applyBorder="1" applyAlignment="1">
      <alignment horizontal="center"/>
    </xf>
    <xf numFmtId="0" fontId="16" fillId="6" borderId="67" xfId="0" applyFont="1" applyFill="1" applyBorder="1" applyAlignment="1">
      <alignment horizontal="center"/>
    </xf>
    <xf numFmtId="0" fontId="16" fillId="6" borderId="64" xfId="0" applyFont="1" applyFill="1" applyBorder="1" applyAlignment="1">
      <alignment horizontal="center"/>
    </xf>
    <xf numFmtId="0" fontId="16" fillId="6" borderId="65" xfId="0" applyFont="1" applyFill="1" applyBorder="1" applyAlignment="1">
      <alignment horizontal="center"/>
    </xf>
    <xf numFmtId="0" fontId="28" fillId="8" borderId="26" xfId="0" applyFont="1" applyFill="1" applyBorder="1" applyAlignment="1">
      <alignment horizontal="center" wrapText="1"/>
    </xf>
    <xf numFmtId="0" fontId="28" fillId="8" borderId="25" xfId="0" applyFont="1" applyFill="1" applyBorder="1" applyAlignment="1">
      <alignment horizontal="center" wrapText="1"/>
    </xf>
    <xf numFmtId="0" fontId="28" fillId="8" borderId="24" xfId="0" applyFont="1" applyFill="1" applyBorder="1" applyAlignment="1">
      <alignment horizontal="center" wrapText="1"/>
    </xf>
    <xf numFmtId="0" fontId="28" fillId="8" borderId="27" xfId="0" applyFont="1" applyFill="1" applyBorder="1" applyAlignment="1">
      <alignment horizontal="center" wrapText="1"/>
    </xf>
    <xf numFmtId="0" fontId="28" fillId="8" borderId="28" xfId="0" applyFont="1" applyFill="1" applyBorder="1" applyAlignment="1">
      <alignment horizontal="center" wrapText="1"/>
    </xf>
    <xf numFmtId="0" fontId="28" fillId="8" borderId="29" xfId="0" applyFont="1" applyFill="1" applyBorder="1" applyAlignment="1">
      <alignment horizontal="center" wrapText="1"/>
    </xf>
    <xf numFmtId="0" fontId="32" fillId="7" borderId="26" xfId="0" applyFont="1" applyFill="1" applyBorder="1" applyAlignment="1">
      <alignment horizontal="center"/>
    </xf>
    <xf numFmtId="0" fontId="32" fillId="7" borderId="25" xfId="0" applyFont="1" applyFill="1" applyBorder="1" applyAlignment="1">
      <alignment horizontal="center"/>
    </xf>
    <xf numFmtId="0" fontId="32" fillId="7" borderId="24" xfId="0" applyFont="1" applyFill="1" applyBorder="1" applyAlignment="1">
      <alignment horizontal="center"/>
    </xf>
    <xf numFmtId="0" fontId="44" fillId="7" borderId="23" xfId="5" applyFont="1" applyFill="1" applyBorder="1" applyAlignment="1">
      <alignment horizontal="center" vertical="center"/>
    </xf>
    <xf numFmtId="0" fontId="44" fillId="7" borderId="0" xfId="5" applyFont="1" applyFill="1" applyBorder="1" applyAlignment="1">
      <alignment horizontal="center" vertical="center"/>
    </xf>
    <xf numFmtId="0" fontId="44" fillId="7" borderId="22" xfId="5" applyFont="1" applyFill="1" applyBorder="1" applyAlignment="1">
      <alignment horizontal="center" vertical="center"/>
    </xf>
    <xf numFmtId="0" fontId="44" fillId="7" borderId="27" xfId="5" applyFont="1" applyFill="1" applyBorder="1" applyAlignment="1">
      <alignment horizontal="center" vertical="center"/>
    </xf>
    <xf numFmtId="0" fontId="44" fillId="7" borderId="28" xfId="5" applyFont="1" applyFill="1" applyBorder="1" applyAlignment="1">
      <alignment horizontal="center" vertical="center"/>
    </xf>
    <xf numFmtId="0" fontId="44" fillId="7" borderId="29" xfId="5" applyFont="1" applyFill="1" applyBorder="1" applyAlignment="1">
      <alignment horizontal="center" vertical="center"/>
    </xf>
    <xf numFmtId="0" fontId="29" fillId="3" borderId="0" xfId="0" applyFont="1" applyFill="1" applyAlignment="1">
      <alignment horizontal="center"/>
    </xf>
    <xf numFmtId="0" fontId="30" fillId="3" borderId="23" xfId="0" applyFont="1" applyFill="1" applyBorder="1" applyAlignment="1">
      <alignment horizontal="right" wrapText="1"/>
    </xf>
    <xf numFmtId="0" fontId="31" fillId="3" borderId="0" xfId="0" applyFont="1" applyFill="1" applyAlignment="1">
      <alignment horizontal="right" wrapText="1"/>
    </xf>
    <xf numFmtId="0" fontId="31" fillId="3" borderId="27" xfId="0" applyFont="1" applyFill="1" applyBorder="1" applyAlignment="1">
      <alignment horizontal="right" wrapText="1"/>
    </xf>
    <xf numFmtId="0" fontId="31" fillId="3" borderId="28" xfId="0" applyFont="1" applyFill="1" applyBorder="1" applyAlignment="1">
      <alignment horizontal="right" wrapText="1"/>
    </xf>
    <xf numFmtId="0" fontId="3" fillId="0" borderId="26" xfId="0" applyFont="1" applyBorder="1" applyAlignment="1">
      <alignment horizontal="center" vertical="center"/>
    </xf>
    <xf numFmtId="0" fontId="3" fillId="0" borderId="24" xfId="0" applyFont="1" applyBorder="1" applyAlignment="1">
      <alignment horizontal="center" vertical="center"/>
    </xf>
  </cellXfs>
  <cellStyles count="8">
    <cellStyle name="Hipervínculo" xfId="5" builtinId="8"/>
    <cellStyle name="Millares" xfId="4" builtinId="3"/>
    <cellStyle name="Millares 2" xfId="6" xr:uid="{00000000-0005-0000-0000-000002000000}"/>
    <cellStyle name="Millares 3" xfId="7" xr:uid="{FD32FE5C-713E-47E5-8AA3-45EF87E0973D}"/>
    <cellStyle name="Normal" xfId="0" builtinId="0"/>
    <cellStyle name="Normal 2" xfId="3" xr:uid="{00000000-0005-0000-0000-000004000000}"/>
    <cellStyle name="Normal 5" xfId="2" xr:uid="{00000000-0005-0000-0000-000005000000}"/>
    <cellStyle name="Porcentaje" xfId="1" builtinId="5"/>
  </cellStyles>
  <dxfs count="56">
    <dxf>
      <numFmt numFmtId="13" formatCode="0%"/>
    </dxf>
    <dxf>
      <numFmt numFmtId="13" formatCode="0%"/>
    </dxf>
    <dxf>
      <numFmt numFmtId="13" formatCode="0%"/>
    </dxf>
    <dxf>
      <fill>
        <patternFill>
          <bgColor theme="7"/>
        </patternFill>
      </fill>
    </dxf>
    <dxf>
      <fill>
        <patternFill>
          <bgColor theme="9" tint="0.39994506668294322"/>
        </patternFill>
      </fill>
    </dxf>
    <dxf>
      <fill>
        <patternFill>
          <bgColor theme="5" tint="-0.24994659260841701"/>
        </patternFill>
      </fill>
    </dxf>
    <dxf>
      <font>
        <color theme="0"/>
      </font>
    </dxf>
    <dxf>
      <font>
        <color theme="0"/>
      </font>
      <fill>
        <patternFill>
          <bgColor rgb="FFC00000"/>
        </patternFill>
      </fill>
    </dxf>
    <dxf>
      <font>
        <color theme="9" tint="0.39994506668294322"/>
      </font>
      <fill>
        <patternFill>
          <bgColor theme="9" tint="0.39994506668294322"/>
        </patternFill>
      </fill>
    </dxf>
    <dxf>
      <font>
        <b val="0"/>
        <i val="0"/>
        <strike val="0"/>
        <condense val="0"/>
        <extend val="0"/>
        <outline val="0"/>
        <shadow val="0"/>
        <u val="none"/>
        <vertAlign val="baseline"/>
        <sz val="10"/>
        <color theme="1"/>
        <name val="Calibri"/>
        <scheme val="minor"/>
      </font>
      <numFmt numFmtId="3" formatCode="#,##0"/>
      <alignment horizontal="center" vertical="center" textRotation="0" wrapText="1" indent="0" justifyLastLine="0" shrinkToFit="0" readingOrder="0"/>
      <border diagonalUp="0" diagonalDown="0">
        <left style="thin">
          <color auto="1"/>
        </left>
        <right/>
        <top style="thin">
          <color auto="1"/>
        </top>
        <bottom style="thin">
          <color auto="1"/>
        </bottom>
        <vertical/>
        <horizontal/>
      </border>
    </dxf>
    <dxf>
      <font>
        <strike val="0"/>
        <outline val="0"/>
        <shadow val="0"/>
        <u val="none"/>
        <vertAlign val="baseline"/>
        <color auto="1"/>
        <name val="Arial Narrow"/>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Arial Narrow"/>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sz val="9"/>
        <color auto="1"/>
        <name val="Arial Narrow"/>
        <scheme val="none"/>
      </font>
      <numFmt numFmtId="13" formatCode="0%"/>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numFmt numFmtId="13" formatCode="0%"/>
      <alignment horizontal="center" vertical="center" textRotation="0" wrapText="1" indent="0" justifyLastLine="0" shrinkToFit="0" readingOrder="0"/>
      <border diagonalUp="0" diagonalDown="0">
        <left style="thin">
          <color auto="1"/>
        </left>
        <right style="medium">
          <color indexed="64"/>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auto="1"/>
        </left>
        <right style="thin">
          <color auto="1"/>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13" formatCode="0%"/>
      <alignment horizontal="center"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medium">
          <color indexed="64"/>
        </left>
        <right style="thin">
          <color auto="1"/>
        </right>
        <top style="thin">
          <color indexed="64"/>
        </top>
        <bottom style="thin">
          <color indexed="64"/>
        </bottom>
        <vertical style="thin">
          <color auto="1"/>
        </vertical>
      </border>
    </dxf>
    <dxf>
      <font>
        <b/>
        <i val="0"/>
        <strike val="0"/>
        <condense val="0"/>
        <extend val="0"/>
        <outline val="0"/>
        <shadow val="0"/>
        <u val="none"/>
        <vertAlign val="baseline"/>
        <sz val="11"/>
        <color auto="1"/>
        <name val="Arial Narrow"/>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Arial Narrow"/>
        <scheme val="none"/>
      </font>
      <fill>
        <patternFill patternType="solid">
          <fgColor indexed="64"/>
          <bgColor theme="0"/>
        </patternFill>
      </fill>
      <alignment horizontal="center" vertical="center" textRotation="0" wrapText="1" indent="0" justifyLastLine="0" shrinkToFit="0" readingOrder="0"/>
      <border diagonalUp="0" diagonalDown="0">
        <left/>
        <right/>
        <top/>
        <bottom style="thin">
          <color indexed="64"/>
        </bottom>
      </border>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top style="thin">
          <color auto="1"/>
        </top>
        <bottom style="thin">
          <color auto="1"/>
        </bottom>
      </border>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dxf>
    <dxf>
      <font>
        <b/>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left style="medium">
          <color indexed="64"/>
        </left>
        <right style="thin">
          <color auto="1"/>
        </right>
        <top style="thin">
          <color auto="1"/>
        </top>
        <bottom style="thin">
          <color auto="1"/>
        </bottom>
      </border>
    </dxf>
    <dxf>
      <font>
        <b val="0"/>
        <i val="0"/>
        <strike val="0"/>
        <condense val="0"/>
        <extend val="0"/>
        <outline val="0"/>
        <shadow val="0"/>
        <u val="none"/>
        <vertAlign val="baseline"/>
        <sz val="9"/>
        <color auto="1"/>
        <name val="Arial Narrow"/>
        <scheme val="none"/>
      </font>
      <alignment horizontal="center" vertical="center" textRotation="0" wrapText="1"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color auto="1"/>
        <name val="Arial Narrow"/>
        <scheme val="none"/>
      </font>
      <fill>
        <patternFill>
          <fgColor indexed="64"/>
          <bgColor theme="0" tint="-4.9989318521683403E-2"/>
        </patternFill>
      </fill>
      <alignment horizontal="center" vertical="center"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color auto="1"/>
        <name val="Arial Narrow"/>
        <scheme val="none"/>
      </font>
      <fill>
        <patternFill>
          <fgColor indexed="64"/>
          <bgColor theme="0" tint="-4.9989318521683403E-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Arial Narrow"/>
        <scheme val="none"/>
      </font>
      <fill>
        <patternFill>
          <fgColor indexed="64"/>
          <bgColor theme="0" tint="-4.9989318521683403E-2"/>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Arial Narrow"/>
        <scheme val="none"/>
      </font>
      <fill>
        <patternFill>
          <fgColor indexed="64"/>
          <bgColor theme="0" tint="-4.9989318521683403E-2"/>
        </patternFill>
      </fill>
      <alignment horizontal="center" vertical="center" textRotation="0" wrapText="0" indent="0" justifyLastLine="0" shrinkToFit="0" readingOrder="0"/>
      <border diagonalUp="0" diagonalDown="0" outline="0">
        <left style="medium">
          <color indexed="64"/>
        </left>
        <right style="thin">
          <color auto="1"/>
        </right>
        <top style="thin">
          <color auto="1"/>
        </top>
        <bottom style="thin">
          <color auto="1"/>
        </bottom>
      </border>
    </dxf>
    <dxf>
      <font>
        <strike val="0"/>
        <outline val="0"/>
        <shadow val="0"/>
        <u val="none"/>
        <vertAlign val="baseline"/>
        <color auto="1"/>
        <name val="Arial Narrow"/>
        <scheme val="none"/>
      </font>
      <numFmt numFmtId="3" formatCode="#,##0"/>
      <alignment horizontal="center" vertical="center" textRotation="0" wrapText="1" indent="0" justifyLastLine="0" shrinkToFit="0" readingOrder="0"/>
      <border diagonalUp="0" diagonalDown="0" outline="0">
        <left style="thin">
          <color auto="1"/>
        </left>
        <right style="medium">
          <color indexed="64"/>
        </right>
        <top style="thin">
          <color auto="1"/>
        </top>
        <bottom style="thin">
          <color auto="1"/>
        </bottom>
      </border>
    </dxf>
    <dxf>
      <font>
        <strike val="0"/>
        <outline val="0"/>
        <shadow val="0"/>
        <u val="none"/>
        <vertAlign val="baseline"/>
        <color auto="1"/>
        <name val="Arial Narrow"/>
        <scheme val="none"/>
      </font>
      <numFmt numFmtId="1" formatCode="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Arial Narrow"/>
        <scheme val="none"/>
      </font>
      <numFmt numFmtId="3" formatCode="#,##0"/>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Arial Narrow"/>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Narrow"/>
        <scheme val="none"/>
      </font>
      <numFmt numFmtId="3" formatCode="#,##0"/>
      <alignment horizontal="center" vertical="center" textRotation="0" wrapText="1" indent="0" justifyLastLine="0" shrinkToFit="0" readingOrder="0"/>
      <border diagonalUp="0" diagonalDown="0" outline="0">
        <left style="thin">
          <color auto="1"/>
        </left>
        <right style="medium">
          <color indexed="64"/>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left" vertical="top" textRotation="0" wrapText="1"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Arial Narrow"/>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0"/>
        <color theme="1"/>
        <name val="Bahnschrift Light"/>
        <scheme val="none"/>
      </font>
      <fill>
        <patternFill patternType="solid">
          <fgColor indexed="64"/>
          <bgColor theme="0"/>
        </patternFill>
      </fill>
      <alignment horizontal="center" vertical="center" textRotation="0" wrapText="1" indent="0" justifyLastLine="0" shrinkToFit="0" readingOrder="0"/>
    </dxf>
    <dxf>
      <fill>
        <patternFill>
          <bgColor theme="7"/>
        </patternFill>
      </fill>
    </dxf>
    <dxf>
      <fill>
        <patternFill>
          <bgColor theme="9" tint="0.39994506668294322"/>
        </patternFill>
      </fill>
    </dxf>
    <dxf>
      <fill>
        <patternFill>
          <bgColor theme="5" tint="-0.24994659260841701"/>
        </patternFill>
      </fill>
    </dxf>
    <dxf>
      <font>
        <color theme="0"/>
      </font>
    </dxf>
    <dxf>
      <font>
        <color theme="0"/>
      </font>
      <fill>
        <patternFill>
          <bgColor rgb="FFC00000"/>
        </patternFill>
      </fill>
    </dxf>
    <dxf>
      <font>
        <color theme="9" tint="0.39994506668294322"/>
      </font>
      <fill>
        <patternFill>
          <bgColor theme="9" tint="0.39994506668294322"/>
        </patternFill>
      </fill>
    </dxf>
    <dxf>
      <numFmt numFmtId="13" formatCode="0%"/>
    </dxf>
    <dxf>
      <numFmt numFmtId="13" formatCode="0%"/>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defaultTableStyle="TableStyleMedium2" defaultPivotStyle="PivotStyleLight16">
    <tableStyle name="Hoja1-style" pivot="0" count="3" xr9:uid="{119C2C25-AAFA-488D-80C8-9BE12C0CF357}">
      <tableStyleElement type="headerRow" dxfId="55"/>
      <tableStyleElement type="firstRowStripe" dxfId="54"/>
      <tableStyleElement type="secondRowStripe" dxfId="53"/>
    </tableStyle>
  </tableStyles>
  <colors>
    <mruColors>
      <color rgb="FFFFDDDD"/>
      <color rgb="FFF83A3A"/>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9575661824812927"/>
          <c:y val="0.11975395810405479"/>
          <c:w val="0.39511758787650131"/>
          <c:h val="0.8789685516379887"/>
        </c:manualLayout>
      </c:layout>
      <c:doughnutChart>
        <c:varyColors val="1"/>
        <c:ser>
          <c:idx val="0"/>
          <c:order val="0"/>
          <c:tx>
            <c:v>BASE</c:v>
          </c:tx>
          <c:spPr>
            <a:scene3d>
              <a:camera prst="orthographicFront"/>
              <a:lightRig rig="threePt" dir="t"/>
            </a:scene3d>
            <a:sp3d>
              <a:bevelT/>
            </a:sp3d>
          </c:spPr>
          <c:dPt>
            <c:idx val="4"/>
            <c:bubble3D val="0"/>
            <c:spPr>
              <a:noFill/>
              <a:scene3d>
                <a:camera prst="orthographicFront"/>
                <a:lightRig rig="threePt" dir="t"/>
              </a:scene3d>
              <a:sp3d>
                <a:bevelT/>
              </a:sp3d>
            </c:spPr>
            <c:extLst>
              <c:ext xmlns:c16="http://schemas.microsoft.com/office/drawing/2014/chart" uri="{C3380CC4-5D6E-409C-BE32-E72D297353CC}">
                <c16:uniqueId val="{00000007-0497-45F4-A61C-4C0654AD925E}"/>
              </c:ext>
            </c:extLst>
          </c:dPt>
          <c:cat>
            <c:numLit>
              <c:formatCode>General</c:formatCode>
              <c:ptCount val="5"/>
              <c:pt idx="0">
                <c:v>0.5</c:v>
              </c:pt>
              <c:pt idx="1">
                <c:v>0.6</c:v>
              </c:pt>
              <c:pt idx="2">
                <c:v>0.8</c:v>
              </c:pt>
              <c:pt idx="3">
                <c:v>1</c:v>
              </c:pt>
            </c:numLit>
          </c:cat>
          <c:val>
            <c:numRef>
              <c:f>GRÁFICOAVANCE!$I$25:$I$29</c:f>
              <c:numCache>
                <c:formatCode>0%</c:formatCode>
                <c:ptCount val="5"/>
                <c:pt idx="0">
                  <c:v>0.2</c:v>
                </c:pt>
                <c:pt idx="1">
                  <c:v>0.3</c:v>
                </c:pt>
                <c:pt idx="2">
                  <c:v>0.3</c:v>
                </c:pt>
                <c:pt idx="3">
                  <c:v>0.2</c:v>
                </c:pt>
                <c:pt idx="4">
                  <c:v>1</c:v>
                </c:pt>
              </c:numCache>
            </c:numRef>
          </c:val>
          <c:extLst>
            <c:ext xmlns:c16="http://schemas.microsoft.com/office/drawing/2014/chart" uri="{C3380CC4-5D6E-409C-BE32-E72D297353CC}">
              <c16:uniqueId val="{00000008-0497-45F4-A61C-4C0654AD925E}"/>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explosion val="10"/>
          <c:dPt>
            <c:idx val="0"/>
            <c:bubble3D val="0"/>
            <c:spPr>
              <a:noFill/>
            </c:spPr>
            <c:extLst>
              <c:ext xmlns:c16="http://schemas.microsoft.com/office/drawing/2014/chart" uri="{C3380CC4-5D6E-409C-BE32-E72D297353CC}">
                <c16:uniqueId val="{0000000A-0497-45F4-A61C-4C0654AD925E}"/>
              </c:ext>
            </c:extLst>
          </c:dPt>
          <c:dPt>
            <c:idx val="1"/>
            <c:bubble3D val="0"/>
            <c:spPr>
              <a:solidFill>
                <a:schemeClr val="tx1"/>
              </a:solidFill>
            </c:spPr>
            <c:extLst>
              <c:ext xmlns:c16="http://schemas.microsoft.com/office/drawing/2014/chart" uri="{C3380CC4-5D6E-409C-BE32-E72D297353CC}">
                <c16:uniqueId val="{0000000C-0497-45F4-A61C-4C0654AD925E}"/>
              </c:ext>
            </c:extLst>
          </c:dPt>
          <c:dPt>
            <c:idx val="2"/>
            <c:bubble3D val="0"/>
            <c:spPr>
              <a:noFill/>
            </c:spPr>
            <c:extLst>
              <c:ext xmlns:c16="http://schemas.microsoft.com/office/drawing/2014/chart" uri="{C3380CC4-5D6E-409C-BE32-E72D297353CC}">
                <c16:uniqueId val="{0000000E-0497-45F4-A61C-4C0654AD925E}"/>
              </c:ext>
            </c:extLst>
          </c:dPt>
          <c:val>
            <c:numRef>
              <c:f>GRÁFICOAVANCE!$I$33:$I$35</c:f>
              <c:numCache>
                <c:formatCode>General</c:formatCode>
                <c:ptCount val="3"/>
                <c:pt idx="0">
                  <c:v>0.46547520661157027</c:v>
                </c:pt>
                <c:pt idx="1">
                  <c:v>0.01</c:v>
                </c:pt>
                <c:pt idx="2">
                  <c:v>0.52452479338842972</c:v>
                </c:pt>
              </c:numCache>
            </c:numRef>
          </c:val>
          <c:extLst>
            <c:ext xmlns:c16="http://schemas.microsoft.com/office/drawing/2014/chart" uri="{C3380CC4-5D6E-409C-BE32-E72D297353CC}">
              <c16:uniqueId val="{0000000F-0497-45F4-A61C-4C0654AD925E}"/>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a:noFill/>
    </a:ln>
    <a:effectLst/>
  </c:spPr>
  <c:txPr>
    <a:bodyPr/>
    <a:lstStyle/>
    <a:p>
      <a:pPr>
        <a:defRPr>
          <a:solidFill>
            <a:schemeClr val="bg1"/>
          </a:solidFill>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s-CO" sz="1600">
                <a:solidFill>
                  <a:sysClr val="windowText" lastClr="000000"/>
                </a:solidFill>
                <a:latin typeface="+mn-lt"/>
              </a:rPr>
              <a:t>AVANCE</a:t>
            </a:r>
            <a:r>
              <a:rPr lang="es-CO" sz="1600" baseline="0">
                <a:solidFill>
                  <a:sysClr val="windowText" lastClr="000000"/>
                </a:solidFill>
                <a:latin typeface="+mn-lt"/>
              </a:rPr>
              <a:t> DE CUMPLIMIENTO MIPG</a:t>
            </a:r>
            <a:endParaRPr lang="es-CO" sz="1600">
              <a:solidFill>
                <a:sysClr val="windowText" lastClr="000000"/>
              </a:solidFill>
              <a:latin typeface="+mn-lt"/>
            </a:endParaRPr>
          </a:p>
        </c:rich>
      </c:tx>
      <c:layout>
        <c:manualLayout>
          <c:xMode val="edge"/>
          <c:yMode val="edge"/>
          <c:x val="0.37195707940938899"/>
          <c:y val="1.9028269539323548E-2"/>
        </c:manualLayout>
      </c:layout>
      <c:overlay val="0"/>
      <c:spPr>
        <a:noFill/>
        <a:ln>
          <a:noFill/>
        </a:ln>
        <a:effectLst/>
      </c:spPr>
    </c:title>
    <c:autoTitleDeleted val="0"/>
    <c:plotArea>
      <c:layout>
        <c:manualLayout>
          <c:layoutTarget val="inner"/>
          <c:xMode val="edge"/>
          <c:yMode val="edge"/>
          <c:x val="0.26430142616645058"/>
          <c:y val="0.19969774688113875"/>
          <c:w val="0.49396466176321036"/>
          <c:h val="0.79902486922602101"/>
        </c:manualLayout>
      </c:layout>
      <c:doughnutChart>
        <c:varyColors val="1"/>
        <c:ser>
          <c:idx val="0"/>
          <c:order val="0"/>
          <c:tx>
            <c:v>BASE</c:v>
          </c:tx>
          <c:dPt>
            <c:idx val="4"/>
            <c:bubble3D val="0"/>
            <c:spPr>
              <a:noFill/>
            </c:spPr>
            <c:extLst>
              <c:ext xmlns:c16="http://schemas.microsoft.com/office/drawing/2014/chart" uri="{C3380CC4-5D6E-409C-BE32-E72D297353CC}">
                <c16:uniqueId val="{00000001-E42D-4729-827D-981CB69DE6B8}"/>
              </c:ext>
            </c:extLst>
          </c:dPt>
          <c:cat>
            <c:numLit>
              <c:formatCode>General</c:formatCode>
              <c:ptCount val="5"/>
              <c:pt idx="0">
                <c:v>0.5</c:v>
              </c:pt>
              <c:pt idx="1">
                <c:v>0.6</c:v>
              </c:pt>
              <c:pt idx="2">
                <c:v>0.8</c:v>
              </c:pt>
              <c:pt idx="3">
                <c:v>1</c:v>
              </c:pt>
            </c:numLit>
          </c:cat>
          <c:val>
            <c:numRef>
              <c:f>TABLAS!$H$5:$H$9</c:f>
              <c:numCache>
                <c:formatCode>0%</c:formatCode>
                <c:ptCount val="5"/>
                <c:pt idx="0">
                  <c:v>0.5</c:v>
                </c:pt>
                <c:pt idx="1">
                  <c:v>0.2</c:v>
                </c:pt>
                <c:pt idx="2">
                  <c:v>0.2</c:v>
                </c:pt>
                <c:pt idx="3">
                  <c:v>0.1</c:v>
                </c:pt>
                <c:pt idx="4">
                  <c:v>0.99999999999999989</c:v>
                </c:pt>
              </c:numCache>
            </c:numRef>
          </c:val>
          <c:extLst>
            <c:ext xmlns:c16="http://schemas.microsoft.com/office/drawing/2014/chart" uri="{C3380CC4-5D6E-409C-BE32-E72D297353CC}">
              <c16:uniqueId val="{00000002-E42D-4729-827D-981CB69DE6B8}"/>
            </c:ext>
          </c:extLst>
        </c:ser>
        <c:dLbls>
          <c:showLegendKey val="0"/>
          <c:showVal val="0"/>
          <c:showCatName val="0"/>
          <c:showSerName val="0"/>
          <c:showPercent val="0"/>
          <c:showBubbleSize val="0"/>
          <c:showLeaderLines val="1"/>
        </c:dLbls>
        <c:firstSliceAng val="270"/>
        <c:holeSize val="75"/>
      </c:doughnutChart>
      <c:pieChart>
        <c:varyColors val="1"/>
        <c:ser>
          <c:idx val="1"/>
          <c:order val="1"/>
          <c:tx>
            <c:v>PUNTERO</c:v>
          </c:tx>
          <c:spPr>
            <a:noFill/>
            <a:effectLst>
              <a:outerShdw blurRad="50800" dist="50800" dir="5400000" algn="ctr" rotWithShape="0">
                <a:srgbClr val="000000">
                  <a:alpha val="0"/>
                </a:srgbClr>
              </a:outerShdw>
            </a:effectLst>
          </c:spPr>
          <c:dPt>
            <c:idx val="1"/>
            <c:bubble3D val="0"/>
            <c:spPr>
              <a:solidFill>
                <a:schemeClr val="tx1"/>
              </a:solidFill>
              <a:effectLst>
                <a:outerShdw blurRad="50800" dist="50800" dir="5400000" algn="ctr" rotWithShape="0">
                  <a:srgbClr val="000000">
                    <a:alpha val="0"/>
                  </a:srgbClr>
                </a:outerShdw>
              </a:effectLst>
            </c:spPr>
            <c:extLst>
              <c:ext xmlns:c16="http://schemas.microsoft.com/office/drawing/2014/chart" uri="{C3380CC4-5D6E-409C-BE32-E72D297353CC}">
                <c16:uniqueId val="{00000004-E42D-4729-827D-981CB69DE6B8}"/>
              </c:ext>
            </c:extLst>
          </c:dPt>
          <c:dPt>
            <c:idx val="2"/>
            <c:bubble3D val="0"/>
            <c:explosion val="4"/>
            <c:extLst>
              <c:ext xmlns:c16="http://schemas.microsoft.com/office/drawing/2014/chart" uri="{C3380CC4-5D6E-409C-BE32-E72D297353CC}">
                <c16:uniqueId val="{00000006-E42D-4729-827D-981CB69DE6B8}"/>
              </c:ext>
            </c:extLst>
          </c:dPt>
          <c:val>
            <c:numRef>
              <c:f>TABLAS!$H$13:$H$15</c:f>
              <c:numCache>
                <c:formatCode>0%</c:formatCode>
                <c:ptCount val="3"/>
                <c:pt idx="0">
                  <c:v>0</c:v>
                </c:pt>
                <c:pt idx="1">
                  <c:v>1.4999999999999999E-2</c:v>
                </c:pt>
                <c:pt idx="2">
                  <c:v>0</c:v>
                </c:pt>
              </c:numCache>
            </c:numRef>
          </c:val>
          <c:extLst>
            <c:ext xmlns:c16="http://schemas.microsoft.com/office/drawing/2014/chart" uri="{C3380CC4-5D6E-409C-BE32-E72D297353CC}">
              <c16:uniqueId val="{00000007-E42D-4729-827D-981CB69DE6B8}"/>
            </c:ext>
          </c:extLst>
        </c:ser>
        <c:dLbls>
          <c:showLegendKey val="0"/>
          <c:showVal val="0"/>
          <c:showCatName val="0"/>
          <c:showSerName val="0"/>
          <c:showPercent val="0"/>
          <c:showBubbleSize val="0"/>
          <c:showLeaderLines val="1"/>
        </c:dLbls>
        <c:firstSliceAng val="27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a:solidFill>
        <a:schemeClr val="tx1">
          <a:lumMod val="65000"/>
          <a:lumOff val="35000"/>
        </a:schemeClr>
      </a:solidFill>
    </a:ln>
    <a:effectLst/>
  </c:spPr>
  <c:txPr>
    <a:bodyPr/>
    <a:lstStyle/>
    <a:p>
      <a:pPr>
        <a:defRPr/>
      </a:pPr>
      <a:endParaRPr lang="en-US"/>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262853</xdr:colOff>
      <xdr:row>2</xdr:row>
      <xdr:rowOff>61058</xdr:rowOff>
    </xdr:from>
    <xdr:to>
      <xdr:col>2</xdr:col>
      <xdr:colOff>1318845</xdr:colOff>
      <xdr:row>5</xdr:row>
      <xdr:rowOff>229621</xdr:rowOff>
    </xdr:to>
    <xdr:pic>
      <xdr:nvPicPr>
        <xdr:cNvPr id="2" name="Imagen 6" descr="membrete oficio-01">
          <a:extLst>
            <a:ext uri="{FF2B5EF4-FFF2-40B4-BE49-F238E27FC236}">
              <a16:creationId xmlns:a16="http://schemas.microsoft.com/office/drawing/2014/main" id="{6ADF67AD-004D-41FD-81B8-C978DBB499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8195" t="31616"/>
        <a:stretch>
          <a:fillRect/>
        </a:stretch>
      </xdr:blipFill>
      <xdr:spPr bwMode="auto">
        <a:xfrm>
          <a:off x="2439996" y="423915"/>
          <a:ext cx="1055992" cy="871599"/>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245785</xdr:colOff>
      <xdr:row>7</xdr:row>
      <xdr:rowOff>174069</xdr:rowOff>
    </xdr:from>
    <xdr:to>
      <xdr:col>15</xdr:col>
      <xdr:colOff>472377</xdr:colOff>
      <xdr:row>19</xdr:row>
      <xdr:rowOff>243763</xdr:rowOff>
    </xdr:to>
    <xdr:graphicFrame macro="">
      <xdr:nvGraphicFramePr>
        <xdr:cNvPr id="6" name="Gráfico 5">
          <a:extLst>
            <a:ext uri="{FF2B5EF4-FFF2-40B4-BE49-F238E27FC236}">
              <a16:creationId xmlns:a16="http://schemas.microsoft.com/office/drawing/2014/main" id="{D8D41B0B-6656-4321-ACF3-78EBE9C620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350170</xdr:colOff>
      <xdr:row>7</xdr:row>
      <xdr:rowOff>59781</xdr:rowOff>
    </xdr:from>
    <xdr:to>
      <xdr:col>13</xdr:col>
      <xdr:colOff>566386</xdr:colOff>
      <xdr:row>8</xdr:row>
      <xdr:rowOff>83717</xdr:rowOff>
    </xdr:to>
    <xdr:sp macro="" textlink="">
      <xdr:nvSpPr>
        <xdr:cNvPr id="7" name="CuadroTexto 6">
          <a:extLst>
            <a:ext uri="{FF2B5EF4-FFF2-40B4-BE49-F238E27FC236}">
              <a16:creationId xmlns:a16="http://schemas.microsoft.com/office/drawing/2014/main" id="{5D680D9E-C7F0-41C1-BFC8-E12F942AFF15}"/>
            </a:ext>
          </a:extLst>
        </xdr:cNvPr>
        <xdr:cNvSpPr txBox="1"/>
      </xdr:nvSpPr>
      <xdr:spPr>
        <a:xfrm>
          <a:off x="4325822" y="1384998"/>
          <a:ext cx="3046107" cy="341436"/>
        </a:xfrm>
        <a:prstGeom prst="rect">
          <a:avLst/>
        </a:prstGeom>
        <a:solidFill>
          <a:schemeClr val="bg1">
            <a:lumMod val="95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400" b="1" baseline="0">
              <a:solidFill>
                <a:sysClr val="windowText" lastClr="000000"/>
              </a:solidFill>
              <a:latin typeface="Bahnschrift" panose="020B0502040204020203" pitchFamily="34" charset="0"/>
            </a:rPr>
            <a:t>ACUMULADO</a:t>
          </a:r>
          <a:r>
            <a:rPr lang="es-CO" sz="1400" baseline="0">
              <a:solidFill>
                <a:sysClr val="windowText" lastClr="000000"/>
              </a:solidFill>
              <a:latin typeface="Bahnschrift" panose="020B0502040204020203" pitchFamily="34" charset="0"/>
            </a:rPr>
            <a:t> MIPG 2021 - 2022</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0.43949</cdr:x>
      <cdr:y>0.64795</cdr:y>
    </cdr:from>
    <cdr:to>
      <cdr:x>0.5564</cdr:x>
      <cdr:y>0.76238</cdr:y>
    </cdr:to>
    <cdr:sp macro="" textlink="GRÁFICOAVANCE!$J$3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2500067" y="1558377"/>
          <a:ext cx="665076" cy="275202"/>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E582C75C-B58A-4B8A-90EF-50CBEE9EE36F}" type="TxLink">
            <a:rPr lang="en-US" sz="1100" b="1" i="0" u="none" strike="noStrike">
              <a:solidFill>
                <a:schemeClr val="bg1"/>
              </a:solidFill>
              <a:latin typeface="Calibri"/>
              <a:cs typeface="Calibri"/>
            </a:rPr>
            <a:pPr algn="ctr"/>
            <a:t>94%</a:t>
          </a:fld>
          <a:endParaRPr lang="es-CO" sz="3600" b="1">
            <a:solidFill>
              <a:schemeClr val="bg1"/>
            </a:solidFill>
            <a:latin typeface="+mn-lt"/>
          </a:endParaRPr>
        </a:p>
      </cdr:txBody>
    </cdr:sp>
  </cdr:relSizeAnchor>
  <cdr:relSizeAnchor xmlns:cdr="http://schemas.openxmlformats.org/drawingml/2006/chartDrawing">
    <cdr:from>
      <cdr:x>0.21611</cdr:x>
      <cdr:y>0.47534</cdr:y>
    </cdr:from>
    <cdr:to>
      <cdr:x>0.30668</cdr:x>
      <cdr:y>0.61018</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0.24058</cdr:x>
      <cdr:y>0.25083</cdr:y>
    </cdr:from>
    <cdr:to>
      <cdr:x>0.3828</cdr:x>
      <cdr:y>0.38218</cdr:y>
    </cdr:to>
    <cdr:sp macro="" textlink="GRÁFICOAVANCE!$G$25">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1020194" y="659922"/>
          <a:ext cx="603095" cy="3455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667145F-4210-4D08-9F16-E60CBDC06034}" type="TxLink">
            <a:rPr lang="en-US" sz="1100" b="1" i="0" u="none" strike="noStrike">
              <a:solidFill>
                <a:schemeClr val="bg1"/>
              </a:solidFill>
              <a:latin typeface="Calibri"/>
              <a:cs typeface="Calibri"/>
            </a:rPr>
            <a:pPr/>
            <a:t>20%</a:t>
          </a:fld>
          <a:endParaRPr lang="es-CO" sz="1400" b="1">
            <a:solidFill>
              <a:schemeClr val="bg1"/>
            </a:solidFill>
          </a:endParaRPr>
        </a:p>
      </cdr:txBody>
    </cdr:sp>
  </cdr:relSizeAnchor>
  <cdr:relSizeAnchor xmlns:cdr="http://schemas.openxmlformats.org/drawingml/2006/chartDrawing">
    <cdr:from>
      <cdr:x>0.6865</cdr:x>
      <cdr:y>0.46726</cdr:y>
    </cdr:from>
    <cdr:to>
      <cdr:x>0.84661</cdr:x>
      <cdr:y>0.5682</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0.4615</cdr:x>
      <cdr:y>0.1477</cdr:y>
    </cdr:from>
    <cdr:to>
      <cdr:x>0.58116</cdr:x>
      <cdr:y>0.26319</cdr:y>
    </cdr:to>
    <cdr:sp macro="" textlink="GRÁFICOAVANCE!$G$26">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2655365" y="553578"/>
          <a:ext cx="688490" cy="43286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35A83CA0-A8C1-4E19-99B8-1868F7C2B79D}" type="TxLink">
            <a:rPr lang="en-US" sz="1100" b="1" i="0" u="none" strike="noStrike">
              <a:solidFill>
                <a:schemeClr val="bg1"/>
              </a:solidFill>
              <a:latin typeface="Calibri"/>
              <a:cs typeface="Calibri"/>
            </a:rPr>
            <a:pPr/>
            <a:t>50%</a:t>
          </a:fld>
          <a:endParaRPr lang="es-CO" sz="1400" b="1">
            <a:solidFill>
              <a:schemeClr val="bg1"/>
            </a:solidFill>
          </a:endParaRPr>
        </a:p>
      </cdr:txBody>
    </cdr:sp>
  </cdr:relSizeAnchor>
  <cdr:relSizeAnchor xmlns:cdr="http://schemas.openxmlformats.org/drawingml/2006/chartDrawing">
    <cdr:from>
      <cdr:x>0.65387</cdr:x>
      <cdr:y>0.22164</cdr:y>
    </cdr:from>
    <cdr:to>
      <cdr:x>0.80593</cdr:x>
      <cdr:y>0.34216</cdr:y>
    </cdr:to>
    <cdr:sp macro="" textlink="GRÁFICOAVANCE!$G$27">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2939748" y="495930"/>
          <a:ext cx="683650" cy="26967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763492D-5C87-4590-B266-760FAA5C9414}" type="TxLink">
            <a:rPr lang="en-US" sz="1100" b="1" i="0" u="none" strike="noStrike">
              <a:solidFill>
                <a:schemeClr val="bg1"/>
              </a:solidFill>
              <a:latin typeface="Calibri"/>
              <a:cs typeface="Calibri"/>
            </a:rPr>
            <a:pPr/>
            <a:t>80%</a:t>
          </a:fld>
          <a:endParaRPr lang="es-CO" sz="1400" b="1">
            <a:solidFill>
              <a:schemeClr val="bg1"/>
            </a:solidFill>
          </a:endParaRPr>
        </a:p>
      </cdr:txBody>
    </cdr:sp>
  </cdr:relSizeAnchor>
  <cdr:relSizeAnchor xmlns:cdr="http://schemas.openxmlformats.org/drawingml/2006/chartDrawing">
    <cdr:from>
      <cdr:x>0.21611</cdr:x>
      <cdr:y>0.47534</cdr:y>
    </cdr:from>
    <cdr:to>
      <cdr:x>0.30668</cdr:x>
      <cdr:y>0.61018</cdr:y>
    </cdr:to>
    <cdr:sp macro="" textlink="">
      <cdr:nvSpPr>
        <cdr:cNvPr id="5"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0.6865</cdr:x>
      <cdr:y>0.46726</cdr:y>
    </cdr:from>
    <cdr:to>
      <cdr:x>0.84661</cdr:x>
      <cdr:y>0.5682</cdr:y>
    </cdr:to>
    <cdr:sp macro="" textlink="">
      <cdr:nvSpPr>
        <cdr:cNvPr id="9"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0.21611</cdr:x>
      <cdr:y>0.47534</cdr:y>
    </cdr:from>
    <cdr:to>
      <cdr:x>0.30668</cdr:x>
      <cdr:y>0.61018</cdr:y>
    </cdr:to>
    <cdr:sp macro="" textlink="">
      <cdr:nvSpPr>
        <cdr:cNvPr id="15"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0.6865</cdr:x>
      <cdr:y>0.46726</cdr:y>
    </cdr:from>
    <cdr:to>
      <cdr:x>0.84661</cdr:x>
      <cdr:y>0.5682</cdr:y>
    </cdr:to>
    <cdr:sp macro="" textlink="">
      <cdr:nvSpPr>
        <cdr:cNvPr id="1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dr:relSizeAnchor xmlns:cdr="http://schemas.openxmlformats.org/drawingml/2006/chartDrawing">
    <cdr:from>
      <cdr:x>0.21611</cdr:x>
      <cdr:y>0.47534</cdr:y>
    </cdr:from>
    <cdr:to>
      <cdr:x>0.30668</cdr:x>
      <cdr:y>0.61018</cdr:y>
    </cdr:to>
    <cdr:sp macro="" textlink="">
      <cdr:nvSpPr>
        <cdr:cNvPr id="21"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921437" y="948751"/>
          <a:ext cx="386172" cy="2691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100" b="1">
              <a:solidFill>
                <a:schemeClr val="bg1"/>
              </a:solidFill>
            </a:rPr>
            <a:t>0%</a:t>
          </a:r>
        </a:p>
      </cdr:txBody>
    </cdr:sp>
  </cdr:relSizeAnchor>
  <cdr:relSizeAnchor xmlns:cdr="http://schemas.openxmlformats.org/drawingml/2006/chartDrawing">
    <cdr:from>
      <cdr:x>0.6865</cdr:x>
      <cdr:y>0.46726</cdr:y>
    </cdr:from>
    <cdr:to>
      <cdr:x>0.84661</cdr:x>
      <cdr:y>0.5682</cdr:y>
    </cdr:to>
    <cdr:sp macro="" textlink="">
      <cdr:nvSpPr>
        <cdr:cNvPr id="23"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3905198" y="1123789"/>
          <a:ext cx="910797" cy="2427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100" b="1">
              <a:solidFill>
                <a:schemeClr val="bg1"/>
              </a:solidFill>
            </a:rPr>
            <a:t>100 %</a:t>
          </a:r>
        </a:p>
      </cdr:txBody>
    </cdr:sp>
  </cdr:relSizeAnchor>
</c:userShapes>
</file>

<file path=xl/drawings/drawing4.xml><?xml version="1.0" encoding="utf-8"?>
<xdr:wsDr xmlns:xdr="http://schemas.openxmlformats.org/drawingml/2006/spreadsheetDrawing" xmlns:a="http://schemas.openxmlformats.org/drawingml/2006/main">
  <xdr:twoCellAnchor>
    <xdr:from>
      <xdr:col>9</xdr:col>
      <xdr:colOff>679450</xdr:colOff>
      <xdr:row>3</xdr:row>
      <xdr:rowOff>12700</xdr:rowOff>
    </xdr:from>
    <xdr:to>
      <xdr:col>15</xdr:col>
      <xdr:colOff>757571</xdr:colOff>
      <xdr:row>17</xdr:row>
      <xdr:rowOff>125275</xdr:rowOff>
    </xdr:to>
    <xdr:graphicFrame macro="">
      <xdr:nvGraphicFramePr>
        <xdr:cNvPr id="2" name="Gráfico 1">
          <a:extLst>
            <a:ext uri="{FF2B5EF4-FFF2-40B4-BE49-F238E27FC236}">
              <a16:creationId xmlns:a16="http://schemas.microsoft.com/office/drawing/2014/main" id="{6A71E2CC-316A-4C14-9AE8-99CB301352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0.29347</cdr:x>
      <cdr:y>0.06947</cdr:y>
    </cdr:from>
    <cdr:to>
      <cdr:x>0.72072</cdr:x>
      <cdr:y>0.13242</cdr:y>
    </cdr:to>
    <cdr:sp macro="" textlink="">
      <cdr:nvSpPr>
        <cdr:cNvPr id="4" name="Rectángulo 3">
          <a:extLst xmlns:a="http://schemas.openxmlformats.org/drawingml/2006/main">
            <a:ext uri="{FF2B5EF4-FFF2-40B4-BE49-F238E27FC236}">
              <a16:creationId xmlns:a16="http://schemas.microsoft.com/office/drawing/2014/main" id="{706414A1-E3EF-49A4-B0A8-5C18B045FD64}"/>
            </a:ext>
          </a:extLst>
        </cdr:cNvPr>
        <cdr:cNvSpPr/>
      </cdr:nvSpPr>
      <cdr:spPr>
        <a:xfrm xmlns:a="http://schemas.openxmlformats.org/drawingml/2006/main">
          <a:off x="3560971" y="344090"/>
          <a:ext cx="5184227" cy="311791"/>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16561E1C-E805-4E63-BF71-541FDB91965E}" type="TxLink">
            <a:rPr lang="en-US" sz="1600" b="1" i="0" u="none" strike="noStrike">
              <a:solidFill>
                <a:schemeClr val="tx1">
                  <a:lumMod val="75000"/>
                  <a:lumOff val="25000"/>
                </a:schemeClr>
              </a:solidFill>
              <a:latin typeface="+mn-lt"/>
              <a:cs typeface="Calibri"/>
            </a:rPr>
            <a:pPr algn="ctr"/>
            <a:t>IMCT</a:t>
          </a:fld>
          <a:endParaRPr lang="es-CO" b="1">
            <a:solidFill>
              <a:schemeClr val="tx1">
                <a:lumMod val="75000"/>
                <a:lumOff val="25000"/>
              </a:schemeClr>
            </a:solidFill>
            <a:latin typeface="+mn-lt"/>
          </a:endParaRPr>
        </a:p>
      </cdr:txBody>
    </cdr:sp>
  </cdr:relSizeAnchor>
  <cdr:relSizeAnchor xmlns:cdr="http://schemas.openxmlformats.org/drawingml/2006/chartDrawing">
    <cdr:from>
      <cdr:x>0.49019</cdr:x>
      <cdr:y>0.68562</cdr:y>
    </cdr:from>
    <cdr:to>
      <cdr:x>0.55624</cdr:x>
      <cdr:y>0.75549</cdr:y>
    </cdr:to>
    <cdr:sp macro="" textlink="TABLAS!$F$51">
      <cdr:nvSpPr>
        <cdr:cNvPr id="6" name="Rectángulo 5">
          <a:extLst xmlns:a="http://schemas.openxmlformats.org/drawingml/2006/main">
            <a:ext uri="{FF2B5EF4-FFF2-40B4-BE49-F238E27FC236}">
              <a16:creationId xmlns:a16="http://schemas.microsoft.com/office/drawing/2014/main" id="{0E3609EE-9AE7-4C41-A34D-D2995752EDEC}"/>
            </a:ext>
          </a:extLst>
        </cdr:cNvPr>
        <cdr:cNvSpPr/>
      </cdr:nvSpPr>
      <cdr:spPr>
        <a:xfrm xmlns:a="http://schemas.openxmlformats.org/drawingml/2006/main">
          <a:off x="5027060" y="3345089"/>
          <a:ext cx="677359" cy="340890"/>
        </a:xfrm>
        <a:prstGeom xmlns:a="http://schemas.openxmlformats.org/drawingml/2006/main" prst="rect">
          <a:avLst/>
        </a:prstGeom>
        <a:effectLst xmlns:a="http://schemas.openxmlformats.org/drawingml/2006/main">
          <a:outerShdw blurRad="50800" dist="38100" dir="2700000" algn="tl" rotWithShape="0">
            <a:prstClr val="black">
              <a:alpha val="40000"/>
            </a:prstClr>
          </a:outerShdw>
        </a:effectLst>
      </cdr:spPr>
      <cdr:style>
        <a:lnRef xmlns:a="http://schemas.openxmlformats.org/drawingml/2006/main" idx="2">
          <a:schemeClr val="dk1">
            <a:shade val="50000"/>
          </a:schemeClr>
        </a:lnRef>
        <a:fillRef xmlns:a="http://schemas.openxmlformats.org/drawingml/2006/main" idx="1">
          <a:schemeClr val="dk1"/>
        </a:fillRef>
        <a:effectRef xmlns:a="http://schemas.openxmlformats.org/drawingml/2006/main" idx="0">
          <a:schemeClr val="dk1"/>
        </a:effectRef>
        <a:fontRef xmlns:a="http://schemas.openxmlformats.org/drawingml/2006/main" idx="minor">
          <a:schemeClr val="lt1"/>
        </a:fontRef>
      </cdr:style>
      <cdr:txBody>
        <a:bodyPr xmlns:a="http://schemas.openxmlformats.org/drawingml/2006/main" vertOverflow="clip" anchor="ctr"/>
        <a:lstStyle xmlns:a="http://schemas.openxmlformats.org/drawingml/2006/main"/>
        <a:p xmlns:a="http://schemas.openxmlformats.org/drawingml/2006/main">
          <a:pPr algn="ctr"/>
          <a:fld id="{02051694-D99F-4F7A-8F35-7A70A4209CB5}" type="TxLink">
            <a:rPr lang="en-US" sz="1200" b="1" i="0" u="none" strike="noStrike">
              <a:solidFill>
                <a:schemeClr val="bg1"/>
              </a:solidFill>
              <a:latin typeface="Arial"/>
              <a:cs typeface="Arial"/>
            </a:rPr>
            <a:pPr algn="ctr"/>
            <a:t> </a:t>
          </a:fld>
          <a:endParaRPr lang="es-CO" sz="3600">
            <a:solidFill>
              <a:schemeClr val="bg1"/>
            </a:solidFill>
            <a:latin typeface="+mn-lt"/>
          </a:endParaRPr>
        </a:p>
      </cdr:txBody>
    </cdr:sp>
  </cdr:relSizeAnchor>
  <cdr:relSizeAnchor xmlns:cdr="http://schemas.openxmlformats.org/drawingml/2006/chartDrawing">
    <cdr:from>
      <cdr:x>0.3137</cdr:x>
      <cdr:y>0.56593</cdr:y>
    </cdr:from>
    <cdr:to>
      <cdr:x>0.35556</cdr:x>
      <cdr:y>0.61355</cdr:y>
    </cdr:to>
    <cdr:sp macro="" textlink="">
      <cdr:nvSpPr>
        <cdr:cNvPr id="2" name="CuadroTexto 1">
          <a:extLst xmlns:a="http://schemas.openxmlformats.org/drawingml/2006/main">
            <a:ext uri="{FF2B5EF4-FFF2-40B4-BE49-F238E27FC236}">
              <a16:creationId xmlns:a16="http://schemas.microsoft.com/office/drawing/2014/main" id="{4D1FAE43-FCE5-4A2C-A311-324100EE39D0}"/>
            </a:ext>
          </a:extLst>
        </cdr:cNvPr>
        <cdr:cNvSpPr txBox="1"/>
      </cdr:nvSpPr>
      <cdr:spPr>
        <a:xfrm xmlns:a="http://schemas.openxmlformats.org/drawingml/2006/main">
          <a:off x="3806372" y="2803071"/>
          <a:ext cx="508000" cy="23585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0%</a:t>
          </a:r>
        </a:p>
      </cdr:txBody>
    </cdr:sp>
  </cdr:relSizeAnchor>
  <cdr:relSizeAnchor xmlns:cdr="http://schemas.openxmlformats.org/drawingml/2006/chartDrawing">
    <cdr:from>
      <cdr:x>0.48938</cdr:x>
      <cdr:y>0.14103</cdr:y>
    </cdr:from>
    <cdr:to>
      <cdr:x>0.53424</cdr:x>
      <cdr:y>0.21612</cdr:y>
    </cdr:to>
    <cdr:sp macro="" textlink="">
      <cdr:nvSpPr>
        <cdr:cNvPr id="3" name="CuadroTexto 2">
          <a:extLst xmlns:a="http://schemas.openxmlformats.org/drawingml/2006/main">
            <a:ext uri="{FF2B5EF4-FFF2-40B4-BE49-F238E27FC236}">
              <a16:creationId xmlns:a16="http://schemas.microsoft.com/office/drawing/2014/main" id="{535FFDDB-A0A0-49E8-ACAF-19901F3323E0}"/>
            </a:ext>
          </a:extLst>
        </cdr:cNvPr>
        <cdr:cNvSpPr txBox="1"/>
      </cdr:nvSpPr>
      <cdr:spPr>
        <a:xfrm xmlns:a="http://schemas.openxmlformats.org/drawingml/2006/main">
          <a:off x="5938157" y="698499"/>
          <a:ext cx="544286" cy="3719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400" b="1"/>
            <a:t>50%</a:t>
          </a:r>
        </a:p>
      </cdr:txBody>
    </cdr:sp>
  </cdr:relSizeAnchor>
  <cdr:relSizeAnchor xmlns:cdr="http://schemas.openxmlformats.org/drawingml/2006/chartDrawing">
    <cdr:from>
      <cdr:x>0.68002</cdr:x>
      <cdr:y>0.55421</cdr:y>
    </cdr:from>
    <cdr:to>
      <cdr:x>0.73983</cdr:x>
      <cdr:y>0.6293</cdr:y>
    </cdr:to>
    <cdr:sp macro="" textlink="">
      <cdr:nvSpPr>
        <cdr:cNvPr id="7" name="CuadroTexto 1">
          <a:extLst xmlns:a="http://schemas.openxmlformats.org/drawingml/2006/main">
            <a:ext uri="{FF2B5EF4-FFF2-40B4-BE49-F238E27FC236}">
              <a16:creationId xmlns:a16="http://schemas.microsoft.com/office/drawing/2014/main" id="{EE124E97-D516-4B9B-82ED-C9E2975172D0}"/>
            </a:ext>
          </a:extLst>
        </cdr:cNvPr>
        <cdr:cNvSpPr txBox="1"/>
      </cdr:nvSpPr>
      <cdr:spPr>
        <a:xfrm xmlns:a="http://schemas.openxmlformats.org/drawingml/2006/main">
          <a:off x="8251370" y="27450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100 %</a:t>
          </a:r>
        </a:p>
      </cdr:txBody>
    </cdr:sp>
  </cdr:relSizeAnchor>
  <cdr:relSizeAnchor xmlns:cdr="http://schemas.openxmlformats.org/drawingml/2006/chartDrawing">
    <cdr:from>
      <cdr:x>0.5462</cdr:x>
      <cdr:y>0.14945</cdr:y>
    </cdr:from>
    <cdr:to>
      <cdr:x>0.60601</cdr:x>
      <cdr:y>0.22454</cdr:y>
    </cdr:to>
    <cdr:sp macro="" textlink="">
      <cdr:nvSpPr>
        <cdr:cNvPr id="12" name="CuadroTexto 1">
          <a:extLst xmlns:a="http://schemas.openxmlformats.org/drawingml/2006/main">
            <a:ext uri="{FF2B5EF4-FFF2-40B4-BE49-F238E27FC236}">
              <a16:creationId xmlns:a16="http://schemas.microsoft.com/office/drawing/2014/main" id="{2601C5DE-E885-4C74-AF61-D52D2191D1D2}"/>
            </a:ext>
          </a:extLst>
        </cdr:cNvPr>
        <cdr:cNvSpPr txBox="1"/>
      </cdr:nvSpPr>
      <cdr:spPr>
        <a:xfrm xmlns:a="http://schemas.openxmlformats.org/drawingml/2006/main">
          <a:off x="6627585" y="740229"/>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60%</a:t>
          </a:r>
        </a:p>
      </cdr:txBody>
    </cdr:sp>
  </cdr:relSizeAnchor>
  <cdr:relSizeAnchor xmlns:cdr="http://schemas.openxmlformats.org/drawingml/2006/chartDrawing">
    <cdr:from>
      <cdr:x>0.6419</cdr:x>
      <cdr:y>0.31062</cdr:y>
    </cdr:from>
    <cdr:to>
      <cdr:x>0.7017</cdr:x>
      <cdr:y>0.38571</cdr:y>
    </cdr:to>
    <cdr:sp macro="" textlink="">
      <cdr:nvSpPr>
        <cdr:cNvPr id="13" name="CuadroTexto 1">
          <a:extLst xmlns:a="http://schemas.openxmlformats.org/drawingml/2006/main">
            <a:ext uri="{FF2B5EF4-FFF2-40B4-BE49-F238E27FC236}">
              <a16:creationId xmlns:a16="http://schemas.microsoft.com/office/drawing/2014/main" id="{B9F467F6-F1EE-4DCE-B830-BCCC382084D3}"/>
            </a:ext>
          </a:extLst>
        </cdr:cNvPr>
        <cdr:cNvSpPr txBox="1"/>
      </cdr:nvSpPr>
      <cdr:spPr>
        <a:xfrm xmlns:a="http://schemas.openxmlformats.org/drawingml/2006/main">
          <a:off x="7788729" y="1538514"/>
          <a:ext cx="725713" cy="3719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400" b="1"/>
            <a:t>80%</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us/Documents/IMEBU/2020/Octubre/Entregables%20MIPG/Plan%20de%20Trabajo%20MIPG%20Actualizado%20V2%202020%20Segui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Priorizar"/>
      <sheetName val="PlanTrabajoMIPGactualizado"/>
      <sheetName val="Hoja1"/>
      <sheetName val="PlanTrabajoMIPG_Primer Seg"/>
      <sheetName val="Matriz Seguimiento"/>
      <sheetName val="Planes Institucionales"/>
      <sheetName val="Planes Institucionales (2)"/>
    </sheetNames>
    <sheetDataSet>
      <sheetData sheetId="0"/>
      <sheetData sheetId="1"/>
      <sheetData sheetId="2"/>
      <sheetData sheetId="3"/>
      <sheetData sheetId="4"/>
      <sheetData sheetId="5"/>
      <sheetData sheetId="6"/>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685.87173564815" createdVersion="7" refreshedVersion="7" minRefreshableVersion="3" recordCount="136" xr:uid="{00000000-000A-0000-FFFF-FFFF00000000}">
  <cacheSource type="worksheet">
    <worksheetSource name="Tabla2"/>
  </cacheSource>
  <cacheFields count="34">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minValue="0" maxValue="21"/>
    </cacheField>
    <cacheField name="LOGRO I TRIM 2022" numFmtId="0">
      <sharedItems containsSemiMixedTypes="0" containsString="0" containsNumber="1" minValue="0" maxValue="24"/>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alculo1 " numFmtId="0">
      <sharedItems/>
    </cacheField>
    <cacheField name="Calculo2" numFmtId="0">
      <sharedItems/>
    </cacheField>
    <cacheField name="Calculo3" numFmtId="0">
      <sharedItems/>
    </cacheField>
    <cacheField name="Calculo4" numFmtId="0">
      <sharedItems/>
    </cacheField>
    <cacheField name="Calculo5" numFmtId="0">
      <sharedItems containsMixedTypes="1" containsNumber="1" minValue="0" maxValue="2"/>
    </cacheField>
    <cacheField name=" III TRIM 20217" numFmtId="9">
      <sharedItems containsBlank="1" containsMixedTypes="1" containsNumber="1" minValue="0.1" maxValue="1"/>
    </cacheField>
    <cacheField name=" IV TRIM 20218" numFmtId="9">
      <sharedItems containsBlank="1" containsMixedTypes="1" containsNumber="1" minValue="0.2" maxValue="1"/>
    </cacheField>
    <cacheField name="I TRIM 20229" numFmtId="9">
      <sharedItems containsBlank="1" containsMixedTypes="1" containsNumber="1" minValue="0.2" maxValue="1"/>
    </cacheField>
    <cacheField name=" II TRIM 202210" numFmtId="9">
      <sharedItems containsBlank="1"/>
    </cacheField>
    <cacheField name="ACUMULADO 2021 -2022" numFmtId="9">
      <sharedItems containsMixedTypes="1" containsNumber="1" minValue="0" maxValue="1"/>
    </cacheField>
    <cacheField name="OBSERVACIONES" numFmtId="9">
      <sharedItems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 name="RESPONSABLE" numFmtId="3">
      <sharedItems/>
    </cacheField>
  </cacheFields>
  <extLst>
    <ext xmlns:x14="http://schemas.microsoft.com/office/spreadsheetml/2009/9/main" uri="{725AE2AE-9491-48be-B2B4-4EB974FC3084}">
      <x14:pivotCacheDefinition pivotCacheId="409842250"/>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ELL" refreshedDate="44685.902235995367" createdVersion="7" refreshedVersion="7" minRefreshableVersion="3" recordCount="136" xr:uid="{00000000-000A-0000-FFFF-FFFF01000000}">
  <cacheSource type="worksheet">
    <worksheetSource ref="B2:AH138" sheet="Hoja2"/>
  </cacheSource>
  <cacheFields count="33">
    <cacheField name="DIMENSIÓN " numFmtId="0">
      <sharedItems/>
    </cacheField>
    <cacheField name="POLÍTICA" numFmtId="0">
      <sharedItems/>
    </cacheField>
    <cacheField name="ACTIVIDAD" numFmtId="0">
      <sharedItems longText="1"/>
    </cacheField>
    <cacheField name="PRODUCTO" numFmtId="0">
      <sharedItems/>
    </cacheField>
    <cacheField name="TIPO DE META" numFmtId="0">
      <sharedItems/>
    </cacheField>
    <cacheField name="N.X" numFmtId="0">
      <sharedItems containsSemiMixedTypes="0" containsString="0" containsNumber="1" containsInteger="1" minValue="1" maxValue="4"/>
    </cacheField>
    <cacheField name="META " numFmtId="0">
      <sharedItems containsSemiMixedTypes="0" containsString="0" containsNumber="1" minValue="0.5" maxValue="24"/>
    </cacheField>
    <cacheField name="LOGRO III TRIM 2021" numFmtId="0">
      <sharedItems containsSemiMixedTypes="0" containsString="0" containsNumber="1" minValue="0" maxValue="24"/>
    </cacheField>
    <cacheField name="LOGRO IV TRIM 2021" numFmtId="0">
      <sharedItems containsSemiMixedTypes="0" containsString="0" containsNumber="1" minValue="0" maxValue="21"/>
    </cacheField>
    <cacheField name="LOGRO I TRIM 2022" numFmtId="0">
      <sharedItems containsSemiMixedTypes="0" containsString="0" containsNumber="1" minValue="0" maxValue="24"/>
    </cacheField>
    <cacheField name="LOGRO II TRIM 2022" numFmtId="0">
      <sharedItems containsSemiMixedTypes="0" containsString="0" containsNumber="1" containsInteger="1" minValue="0" maxValue="0"/>
    </cacheField>
    <cacheField name=" III TRIM 2021" numFmtId="0">
      <sharedItems containsString="0" containsBlank="1" containsNumber="1" minValue="0.25" maxValue="24"/>
    </cacheField>
    <cacheField name=" IV TRIM 2021" numFmtId="0">
      <sharedItems containsString="0" containsBlank="1" containsNumber="1" minValue="0.1" maxValue="21"/>
    </cacheField>
    <cacheField name="I TRIM 2022" numFmtId="0">
      <sharedItems containsString="0" containsBlank="1" containsNumber="1" minValue="0.1" maxValue="24"/>
    </cacheField>
    <cacheField name=" II TRIM 2022" numFmtId="0">
      <sharedItems containsString="0" containsBlank="1" containsNumber="1" minValue="0" maxValue="21"/>
    </cacheField>
    <cacheField name="VAL" numFmtId="0">
      <sharedItems/>
    </cacheField>
    <cacheField name=" III TRIM 20212" numFmtId="0">
      <sharedItems containsMixedTypes="1" containsNumber="1" containsInteger="1" minValue="0" maxValue="0"/>
    </cacheField>
    <cacheField name=" IV TRIM 20213" numFmtId="0">
      <sharedItems containsMixedTypes="1" containsNumber="1" containsInteger="1" minValue="0" maxValue="0"/>
    </cacheField>
    <cacheField name="I TRIM 20224" numFmtId="0">
      <sharedItems containsMixedTypes="1" containsNumber="1" containsInteger="1" minValue="0" maxValue="0"/>
    </cacheField>
    <cacheField name=" II TRIM 20225" numFmtId="0">
      <sharedItems containsMixedTypes="1" containsNumber="1" containsInteger="1" minValue="0" maxValue="0"/>
    </cacheField>
    <cacheField name="Calculo1 " numFmtId="0">
      <sharedItems/>
    </cacheField>
    <cacheField name="Calculo2" numFmtId="0">
      <sharedItems/>
    </cacheField>
    <cacheField name="Calculo3" numFmtId="0">
      <sharedItems/>
    </cacheField>
    <cacheField name="Calculo4" numFmtId="0">
      <sharedItems/>
    </cacheField>
    <cacheField name="Calculo5" numFmtId="0">
      <sharedItems containsMixedTypes="1" containsNumber="1" minValue="0" maxValue="2"/>
    </cacheField>
    <cacheField name=" III TRIM 20217" numFmtId="9">
      <sharedItems containsBlank="1" containsMixedTypes="1" containsNumber="1" minValue="0.1" maxValue="1"/>
    </cacheField>
    <cacheField name=" IV TRIM 20218" numFmtId="9">
      <sharedItems containsBlank="1" containsMixedTypes="1" containsNumber="1" minValue="0.2" maxValue="1"/>
    </cacheField>
    <cacheField name="I TRIM 20229" numFmtId="9">
      <sharedItems containsBlank="1" containsMixedTypes="1" containsNumber="1" minValue="0.2" maxValue="1"/>
    </cacheField>
    <cacheField name=" II TRIM 202210" numFmtId="9">
      <sharedItems containsBlank="1"/>
    </cacheField>
    <cacheField name="ACUMULADO 2021 -2022" numFmtId="9">
      <sharedItems containsMixedTypes="1" containsNumber="1" minValue="0" maxValue="1"/>
    </cacheField>
    <cacheField name="OBSERVACIONES" numFmtId="9">
      <sharedItems longText="1"/>
    </cacheField>
    <cacheField name="RECURSOS" numFmtId="0">
      <sharedItems containsMixedTypes="1" containsNumber="1" containsInteger="1" minValue="0" maxValue="0"/>
    </cacheField>
    <cacheField name="DEPENDENCIA" numFmtId="0">
      <sharedItems count="11">
        <s v="Sec. Administrativa"/>
        <s v="Sec. de Planeación"/>
        <s v="OATIC"/>
        <s v="Sec. de Hacienda"/>
        <s v="Sec. de Salud y Ambiente"/>
        <s v="Sec. Jurídica"/>
        <s v="Oficina de Prensa y Comunicaciones"/>
        <s v="Sec. de Infraestructura"/>
        <s v="Sec. de Educación"/>
        <s v="OCIG"/>
        <s v="Sec. de Interior"/>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s v="4"/>
    <s v="3"/>
    <s v="4"/>
    <n v="1"/>
    <n v="1"/>
    <n v="1"/>
    <m/>
    <s v=""/>
    <n v="1"/>
    <s v="Se realizó un análisis de ubicación de puestos de trabajo para personas con discapacidad para desempeñar sus labores del día 18 de agosto del 2021"/>
    <s v="Talento Humano, Recursos Físicos y Tecnológicos"/>
    <x v="0"/>
    <s v="Profesional Especializado - TH_x000a_(Secretaría Administrativa)"/>
  </r>
  <r>
    <s v="Talento Humano"/>
    <s v="Gestión estratégica del talento humano"/>
    <s v="Establecer espacios para resaltar y estimular a los servidores públicos."/>
    <s v="Espacios que permitan resaltar y estimular a los servidores públicos como reconocimiento a sus labores."/>
    <s v="INCREMENTO"/>
    <n v="1"/>
    <n v="1"/>
    <n v="0"/>
    <n v="1"/>
    <n v="0"/>
    <n v="0"/>
    <m/>
    <n v="1"/>
    <m/>
    <n v="0"/>
    <s v="SI"/>
    <n v="0"/>
    <s v="x"/>
    <n v="0"/>
    <n v="0"/>
    <s v="4"/>
    <s v="2"/>
    <s v="4"/>
    <s v="4"/>
    <n v="1"/>
    <s v=""/>
    <n v="1"/>
    <s v=""/>
    <s v=""/>
    <n v="1"/>
    <s v="Se programó para el 15 y 29 de octubre la Jornada de Conmemoración y exaltación de los servidores públicos de la Alcaldía de Bucaramanga. La actividad se cumplió durante el cuarto trimestre del año 2021, en cumplimiento al cronograma establecido en el presente plan._x000a__x000a_Se realizó jornada de reconocimiento a servidores públicos, entrega de estímulos a mejores servidores públicos por evaluación de desempeño"/>
    <s v="Talento Humano, Recursos Físicos y Tecnológicos"/>
    <x v="0"/>
    <s v="Subsecretario Administrativo - TH_x000a_(Secretaría Administrativa)"/>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1"/>
    <n v="0"/>
    <n v="0"/>
    <m/>
    <n v="1"/>
    <m/>
    <n v="1"/>
    <s v="SI"/>
    <n v="0"/>
    <s v="x"/>
    <n v="0"/>
    <s v="x"/>
    <s v="4"/>
    <s v="2"/>
    <s v="4"/>
    <s v="3"/>
    <n v="1"/>
    <s v=""/>
    <n v="1"/>
    <s v=""/>
    <s v="0%"/>
    <n v="0.5"/>
    <s v="Se realizó informe de razones de retiro de servidores públicos, correspondiente al periodo comprendido entre el 1 de enero a 31 de diciembre de 2021, según se evidencia en pantallazo enviado."/>
    <s v="Talento Humano, Recursos Físicos y Tecnológicos"/>
    <x v="0"/>
    <s v="Profesional Especializado - TH_x000a_(Secretaría Administrativa)"/>
  </r>
  <r>
    <s v="Talento Humano"/>
    <s v="Gestión estratégica del talento humano"/>
    <s v="Consolidar  estadísticas de la información del talento humano."/>
    <s v="Estadísticas de la información de Gestión Estratégica de Talento Humano consolidadas."/>
    <s v="INCREMENTO"/>
    <n v="2"/>
    <n v="2"/>
    <n v="0"/>
    <n v="1"/>
    <n v="0"/>
    <n v="0"/>
    <m/>
    <n v="1"/>
    <m/>
    <n v="1"/>
    <s v="SI"/>
    <n v="0"/>
    <s v="x"/>
    <n v="0"/>
    <s v="x"/>
    <s v="4"/>
    <s v="2"/>
    <s v="4"/>
    <s v="3"/>
    <n v="1"/>
    <s v=""/>
    <n v="1"/>
    <s v=""/>
    <s v="0%"/>
    <n v="0.5"/>
    <s v="Se realizó encuesta &quot;Maestro de empleados&quot; que contiene información de los servidores públicos de planta, se presenta informe con los resultados de la encuesta maestra de empleados"/>
    <s v="Talento Humano, Recursos Físicos y Tecnológicos"/>
    <x v="0"/>
    <s v="Técnico Operativo_x000a_(Secretaría Administrativa)"/>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1"/>
    <n v="0"/>
    <n v="0"/>
    <m/>
    <n v="1"/>
    <m/>
    <m/>
    <s v="SI"/>
    <n v="0"/>
    <s v="x"/>
    <n v="0"/>
    <n v="0"/>
    <s v="4"/>
    <s v="2"/>
    <s v="4"/>
    <s v="4"/>
    <n v="1"/>
    <s v=""/>
    <n v="1"/>
    <s v=""/>
    <s v=""/>
    <n v="1"/>
    <s v="Se realizó estudio de medición del clima laboral, y se socializó a 58 servidores públicos y contratistas el día 05 de noviembre, se anexa pantallazo de las diapositivas socializadas y tabla de Excel de asistencia.  "/>
    <s v="Talento Humano, Recursos Físicos y Tecnológicos"/>
    <x v="0"/>
    <s v="Subsecretario Administrativo - TH_x000a_(Secretaría Administrativa)"/>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1"/>
    <n v="0"/>
    <n v="0"/>
    <m/>
    <n v="1"/>
    <m/>
    <m/>
    <s v="SI"/>
    <n v="0"/>
    <s v="x"/>
    <n v="0"/>
    <n v="0"/>
    <s v="4"/>
    <s v="2"/>
    <s v="4"/>
    <s v="4"/>
    <n v="1"/>
    <s v=""/>
    <n v="1"/>
    <s v=""/>
    <s v=""/>
    <n v="1"/>
    <s v="Se realizó el reconocimiento a tres personas que prestan el servicio en el  CAME de acuerdo con la evaluación de satisfacción realizada por los usuarios. Se adjunta informe de la acción de fecha del segundo semestre del 2021"/>
    <s v="Talento Humano, Recursos Físicos y Tecnológicos"/>
    <x v="0"/>
    <s v="Profesional Especializado - TH_x000a_(Secretaría Administrativa)"/>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s v="4"/>
    <s v="4"/>
    <s v="3"/>
    <s v=""/>
    <n v="1"/>
    <s v=""/>
    <s v=""/>
    <s v="0%"/>
    <n v="0.5"/>
    <s v="Se realizó el análisis de los resultados de las evaluaciones de desempeño correspondientes al primer semestre del año 2021 a corte 30 de septiembre de 2021"/>
    <s v="Talento Humano, Recursos Físicos y Tecnológicos"/>
    <x v="0"/>
    <s v="Profesional Especializado - TH_x000a_(Secretaría Administrativa)"/>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1"/>
    <n v="1"/>
    <n v="0"/>
    <m/>
    <n v="1"/>
    <n v="1"/>
    <m/>
    <s v="SI"/>
    <n v="0"/>
    <s v="x"/>
    <s v="x"/>
    <n v="0"/>
    <s v="4"/>
    <s v="2"/>
    <s v="2"/>
    <s v="4"/>
    <n v="1"/>
    <s v=""/>
    <n v="1"/>
    <n v="1"/>
    <s v=""/>
    <n v="1"/>
    <s v="Se realizó capacitación en temas de rendición de cuentas, participación ciudadana a los servidores públicos y contratistas de la administración, el cual se puede evidenciar mediante la convocatoria por correo electrónico del día 18 de noviembre de 2021_x000a__x000a_Se realizó capacitación el día 1 y 6 de marzo de 2022, sobre participación ciudadana, rendición de cuentas y control social, se adjunta planillas de asistencias. "/>
    <s v="Talento Humano, Recursos Físicos y Tecnológicos"/>
    <x v="0"/>
    <s v="Profesional Especializado - TH_x000a_(Secretaría Administrativa)"/>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1"/>
    <n v="1"/>
    <n v="0"/>
    <m/>
    <n v="1"/>
    <m/>
    <n v="1"/>
    <s v="SI"/>
    <n v="0"/>
    <s v="x"/>
    <n v="0"/>
    <s v="x"/>
    <s v="1"/>
    <s v="2"/>
    <s v="1"/>
    <s v="3"/>
    <n v="2"/>
    <n v="1"/>
    <n v="1"/>
    <n v="1"/>
    <s v="0%"/>
    <s v="100%"/>
    <s v="Se estableció en el formato F-GAT-8100-238,37-036,la inclusión del formato F-GAT-8100-238,37-195  como uno de los requisitos de entrega de puesto de trabajo el cual todos los servidores los cuales se retiraron diligenciaron a cabalidad el formato"/>
    <s v="Talento Humano, Recursos Físicos y Tecnológicos"/>
    <x v="0"/>
    <s v="Profesional Especializado - TH_x000a_(Secretaría Administrativa)"/>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s v="3"/>
    <s v="4"/>
    <s v="3"/>
    <n v="1"/>
    <n v="1"/>
    <n v="1"/>
    <s v=""/>
    <m/>
    <n v="1"/>
    <s v="Se han realizado Jornadas de capacitación y sensibilización del código de integridad y se puede evidenciar en el informe consolidado de las socializaciones al Código de integridad de la vigencia 2021_x000a_*Viernes de Valores: Agosto 27 de 2021._x000a_*Muro de integridad: septiembre 17 de 2021._x000a_*Recordación digital, reto diligencia con cada uno de los valores del código de integridad: lunes 06 de septiembre de 2021"/>
    <s v="Talento Humano, Recursos Físicos y Tecnológicos"/>
    <x v="0"/>
    <s v="Subsecretario Administrativo - TH_x000a_(Secretaría Administrativa)"/>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1"/>
    <n v="0"/>
    <n v="0"/>
    <m/>
    <n v="1"/>
    <m/>
    <n v="1"/>
    <s v="SI"/>
    <n v="0"/>
    <s v="x"/>
    <n v="0"/>
    <s v="x"/>
    <s v="1"/>
    <s v="2"/>
    <s v="4"/>
    <s v="3"/>
    <n v="1.5"/>
    <n v="0.5"/>
    <n v="1"/>
    <s v=""/>
    <m/>
    <n v="1"/>
    <s v="A través del correo cod.integridad@bucaramanga.gov.co se ha enviado mensajes a los servidores públicos y contratistas de la alcaldía, informando que a través de este medio pueden realizar las denuncias sobre faltas al código de integridad. Se anexa &quot;Pantallazo&quot; correo de promoción y divulgación del correo del código de integridad de fecha 06 de diciembre del 2021_x000a_También se ha utilizado para realizar los Retos digitales  de los valores del código de integridad. "/>
    <s v="Talento Humano, Recursos Físicos y Tecnológicos"/>
    <x v="0"/>
    <s v="Subsecretario Administrativo - TH_x000a_(Secretaría Administrativa)"/>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1"/>
    <n v="0"/>
    <m/>
    <m/>
    <n v="1"/>
    <m/>
    <s v="SI"/>
    <n v="0"/>
    <n v="0"/>
    <s v="x"/>
    <n v="0"/>
    <s v="4"/>
    <s v="4"/>
    <s v="2"/>
    <s v="4"/>
    <s v=""/>
    <s v=""/>
    <s v=""/>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s v="Subsecretario Administrativo - TH_x000a_(Secretaría Administrativa)"/>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1"/>
    <n v="0"/>
    <m/>
    <m/>
    <n v="1"/>
    <m/>
    <s v="SI"/>
    <n v="0"/>
    <n v="0"/>
    <s v="x"/>
    <n v="0"/>
    <s v="4"/>
    <s v="4"/>
    <s v="2"/>
    <s v="4"/>
    <s v=""/>
    <s v=""/>
    <s v=""/>
    <n v="1"/>
    <s v=""/>
    <n v="1"/>
    <s v="La Secretaría de Planeación actualizó el Plan Indicativo para la vigencia, el cual se encuentra publicado en la página web de la Alcaldía en el siguiente enlace: https://www.bucaramanga.gov.co/transparencia/planes-de-accion/_x000a_"/>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21"/>
    <n v="21"/>
    <n v="0"/>
    <n v="21"/>
    <n v="21"/>
    <n v="21"/>
    <n v="21"/>
    <s v="SI"/>
    <s v="x"/>
    <s v="x"/>
    <s v="x"/>
    <s v="x"/>
    <s v="2"/>
    <s v="2"/>
    <s v="2"/>
    <s v="3"/>
    <n v="1"/>
    <n v="1"/>
    <n v="1"/>
    <n v="1"/>
    <s v="0%"/>
    <n v="0.75"/>
    <s v="La Secretaría de Planeación cuenta con los 21 planes de acción por dependencia con corte a 31 de marzo de 2022, los cuales se encuentran publicados en la página web de la entidad. Enlace: https://www.bucaramanga.gov.co/transparencia/planes-de-accion/"/>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s v="4"/>
    <s v="3"/>
    <s v="4"/>
    <n v="1"/>
    <n v="1"/>
    <n v="1"/>
    <m/>
    <s v=""/>
    <n v="1"/>
    <s v="La Secretaría de Planeación cuenta con el Plan Operativo Anual de Inversiones, el cual se encuentra  publicado e la página web institucional."/>
    <s v="Talento Humano, Recursos Físicos y Tecnológicos"/>
    <x v="1"/>
    <s v="Profesional Especializado_x000a_(Secretaría de Planeación)"/>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3"/>
    <n v="3"/>
    <n v="0"/>
    <n v="3"/>
    <n v="2"/>
    <n v="2"/>
    <n v="2"/>
    <s v="SI"/>
    <s v="x"/>
    <s v="x"/>
    <s v="x"/>
    <s v="x"/>
    <s v="2"/>
    <s v="2"/>
    <s v="2"/>
    <s v="3"/>
    <n v="1"/>
    <n v="1"/>
    <n v="1"/>
    <s v="100%"/>
    <s v="0%"/>
    <n v="1"/>
    <s v="La Secretaría de Planeación ha realizado el seguimiento al Plan de Desarrollo 2020 - 2023 en los meses de Enero, Febrero y Marzo de 2022, el cual se encuentra publicado en el siguiente enlace: https://datastudio.google.com/u/0/reporting/0cd5b24f-8127-4cbb-84eb-83a7ebaac49c?s=hojYat79zQ4"/>
    <s v="Talento Humano, Recursos Físicos y Tecnológicos"/>
    <x v="1"/>
    <s v="Profesional Especializado_x000a_(Secretaría de Planeación)"/>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8"/>
    <n v="0.2"/>
    <n v="0"/>
    <m/>
    <n v="1"/>
    <m/>
    <m/>
    <s v="SI"/>
    <n v="0"/>
    <s v="x"/>
    <n v="0"/>
    <n v="0"/>
    <s v="4"/>
    <s v="2"/>
    <s v="1"/>
    <s v="4"/>
    <n v="0.8"/>
    <s v=""/>
    <n v="0.8"/>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s v="Profesional Especializado_x000a_(Secretaría Administrativa)"/>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2"/>
    <n v="2"/>
    <n v="0"/>
    <n v="2"/>
    <n v="2"/>
    <n v="2"/>
    <n v="2"/>
    <s v="SI"/>
    <s v="x"/>
    <s v="x"/>
    <s v="x"/>
    <s v="x"/>
    <s v="2"/>
    <s v="2"/>
    <s v="2"/>
    <s v="3"/>
    <n v="1"/>
    <n v="1"/>
    <n v="1"/>
    <n v="1"/>
    <s v="0%"/>
    <n v="0.75"/>
    <s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_x000a_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
    <s v="INCREMENTO"/>
    <n v="2"/>
    <n v="2"/>
    <n v="1"/>
    <n v="0"/>
    <n v="1"/>
    <n v="0"/>
    <n v="1"/>
    <m/>
    <n v="1"/>
    <m/>
    <s v="SI"/>
    <s v="x"/>
    <n v="0"/>
    <s v="x"/>
    <n v="0"/>
    <s v="2"/>
    <s v="4"/>
    <s v="2"/>
    <s v="4"/>
    <s v=""/>
    <n v="1"/>
    <s v=""/>
    <n v="1"/>
    <s v=""/>
    <n v="1"/>
    <s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5"/>
    <n v="1"/>
    <n v="0"/>
    <m/>
    <n v="1"/>
    <n v="1"/>
    <m/>
    <s v="SI"/>
    <n v="0"/>
    <s v="x"/>
    <s v="x"/>
    <n v="0"/>
    <s v="1"/>
    <s v="2"/>
    <s v="2"/>
    <s v="4"/>
    <n v="0.75"/>
    <n v="0.25"/>
    <n v="1"/>
    <n v="1"/>
    <s v=""/>
    <n v="1"/>
    <s v="Se realizó monitoreo al Mapa de Riesgos de Corrupción del proceso de Planeación y Direccionamiento estratégico con corte a 30 de septiembre 2021 y a 31 de diciembre de 2021.Se cuenta con actas de monitoreo "/>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s v="4"/>
    <s v="4"/>
    <s v="4"/>
    <s v=""/>
    <n v="1"/>
    <s v=""/>
    <s v=""/>
    <s v=""/>
    <n v="1"/>
    <s v="La Política de Administración de Riesgos se actualizó en el mes de julio de 2021 de acuerdo a los lineamientos del DAFP."/>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s v="4"/>
    <s v="4"/>
    <s v="4"/>
    <s v=""/>
    <n v="1"/>
    <s v=""/>
    <s v=""/>
    <s v=""/>
    <n v="1"/>
    <s v="Los Mapa de Riesgos de Gestión fueron aprobados por el Comité de Coordinación Institucional de Control Interno y por el Comité Institución de Gestión y desempeño - MIPG."/>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s v="3"/>
    <s v="4"/>
    <s v="4"/>
    <n v="1"/>
    <n v="1"/>
    <n v="1"/>
    <s v=""/>
    <s v=""/>
    <n v="1"/>
    <s v="La Secretaría de Planeación realizó el monitoreo a los 24 Mapas de Riesgos de Gestión por proceso de acuerdo a los lineamientos del DAFP y la Política de Administración de Riesgos."/>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1"/>
    <n v="0"/>
    <m/>
    <m/>
    <n v="1"/>
    <m/>
    <s v="SI"/>
    <n v="0"/>
    <n v="0"/>
    <s v="x"/>
    <n v="0"/>
    <s v="4"/>
    <s v="4"/>
    <s v="2"/>
    <s v="4"/>
    <s v=""/>
    <s v=""/>
    <s v=""/>
    <n v="1"/>
    <s v=""/>
    <n v="1"/>
    <s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
    <s v="Talento Humano, Recursos Físicos y Tecnológicos"/>
    <x v="1"/>
    <s v="Profesional Especializado_x000a_(Secretaría de Planeación)"/>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24"/>
    <n v="0"/>
    <m/>
    <m/>
    <n v="24"/>
    <m/>
    <s v="SI"/>
    <n v="0"/>
    <n v="0"/>
    <s v="x"/>
    <n v="0"/>
    <s v="4"/>
    <s v="4"/>
    <s v="2"/>
    <s v="4"/>
    <s v=""/>
    <s v=""/>
    <s v=""/>
    <n v="1"/>
    <s v=""/>
    <n v="1"/>
    <s v="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
    <s v="Talento Humano, Recursos Físicos y Tecnológicos"/>
    <x v="1"/>
    <s v="Profesional Especializado_x000a_(Secretaría de Planeación)"/>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1"/>
    <n v="1"/>
    <n v="0"/>
    <n v="1"/>
    <n v="1"/>
    <n v="1"/>
    <n v="1"/>
    <s v="SI"/>
    <s v="x"/>
    <s v="x"/>
    <s v="x"/>
    <s v="x"/>
    <s v="2"/>
    <s v="2"/>
    <s v="2"/>
    <s v="3"/>
    <n v="1"/>
    <n v="1"/>
    <n v="1"/>
    <n v="1"/>
    <s v="0%"/>
    <n v="0.75"/>
    <s v="Los planes estratégicos sectoriales e interinstucionales se encuentran publicados en la página web de la alcaldía en el link : https://www.bucaramanga.gov.co/planes-institucionales-mipg/ como soportes se encuentran las solicitudes de publicación recibidas por el web máster."/>
    <s v="Talento Humano, Recursos Físicos y Tecnológicos"/>
    <x v="2"/>
    <s v="Asesor TIC_x000a_(Oficina de las TIC)"/>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3"/>
    <n v="3"/>
    <n v="0"/>
    <n v="3"/>
    <n v="3"/>
    <n v="2"/>
    <n v="2"/>
    <s v="SI"/>
    <s v="x"/>
    <s v="x"/>
    <s v="x"/>
    <s v="x"/>
    <s v="2"/>
    <s v="2"/>
    <s v="2"/>
    <s v="3"/>
    <n v="1"/>
    <n v="1"/>
    <n v="1"/>
    <s v="100%"/>
    <s v="0%"/>
    <n v="0.9"/>
    <s v="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
    <s v="Talento Humano, Recursos Físicos y Tecnológicos"/>
    <x v="3"/>
    <s v="Oficina de Presupuesto_x000a_(Secretaría de Hacienda)"/>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1"/>
    <n v="1"/>
    <n v="0"/>
    <n v="1"/>
    <n v="1"/>
    <n v="1"/>
    <n v="1"/>
    <s v="SI"/>
    <s v="x"/>
    <s v="x"/>
    <s v="x"/>
    <s v="x"/>
    <s v="2"/>
    <s v="2"/>
    <s v="2"/>
    <s v="3"/>
    <n v="1"/>
    <n v="1"/>
    <n v="1"/>
    <n v="1"/>
    <s v="0%"/>
    <n v="0.75"/>
    <s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quot;COACTIVO&quot; con corte a 31/MARZO/2022."/>
    <s v="Talento Humano, Recursos Físicos y Tecnológicos"/>
    <x v="3"/>
    <s v="Tesorero_x000a_(Secretaría de Hacienda)"/>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4"/>
    <s v="3"/>
    <s v="4"/>
    <s v=""/>
    <s v=""/>
    <s v=""/>
    <s v="0%"/>
    <s v=""/>
    <n v="0"/>
    <s v="Teniendo en cuenta los recursos disponibles en la oficina TIC, el desarrollo no se ha iniciado de manera formal, se ha establecido una ruta de acción con miras a agilizar el proceso y avanzar de manera rápida y oportuna durante el segundo trimestre del 2022. "/>
    <s v="Talento Humano, Recursos Físicos y Tecnológicos"/>
    <x v="2"/>
    <s v="Asesor TIC_x000a_(Oficina de las TIC)"/>
  </r>
  <r>
    <s v="Direccionamiento Estratégico y Planeación "/>
    <s v="Gestión presupuestal y eficiencia en el gasto público"/>
    <s v="Elaborar la información contable de manera oportuna"/>
    <s v="Información Contable Oportuna."/>
    <s v="INCREMENTO"/>
    <n v="2"/>
    <n v="4"/>
    <n v="1"/>
    <n v="1"/>
    <n v="1"/>
    <n v="0"/>
    <n v="1"/>
    <n v="1"/>
    <n v="1"/>
    <n v="1"/>
    <s v="SI"/>
    <n v="0"/>
    <n v="0"/>
    <s v="x"/>
    <s v="x"/>
    <s v="2"/>
    <s v="2"/>
    <s v="2"/>
    <s v="3"/>
    <n v="1"/>
    <n v="1"/>
    <n v="1"/>
    <n v="1"/>
    <s v="0%"/>
    <n v="0.75"/>
    <s v="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
    <s v="Talento Humano, Recursos Físicos y Tecnológicos"/>
    <x v="3"/>
    <s v="Profesional Especializado_x000a_(Secretaría de Hacienda)"/>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s v="4"/>
    <s v="3"/>
    <s v="4"/>
    <n v="1"/>
    <n v="1"/>
    <n v="1"/>
    <n v="1"/>
    <s v=""/>
    <n v="1"/>
    <s v="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
    <s v="Talento Humano, Recursos Físicos y Tecnológicos"/>
    <x v="0"/>
    <s v="Subsecretario de Bienes y Servicios_x000a_(Secretaría Administrativa)"/>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4"/>
    <n v="0"/>
    <n v="0"/>
    <m/>
    <n v="0.6"/>
    <n v="0.4"/>
    <m/>
    <s v="SI"/>
    <n v="0"/>
    <s v="x"/>
    <s v="x"/>
    <n v="0"/>
    <s v="1"/>
    <s v="2"/>
    <s v="3"/>
    <s v="4"/>
    <n v="1.2666666666666666"/>
    <n v="0.6"/>
    <n v="1"/>
    <n v="1"/>
    <s v=""/>
    <n v="1"/>
    <s v="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
    <s v="Talento Humano, Recursos Físicos y Tecnológicos"/>
    <x v="0"/>
    <s v="Subsecretario de Bienes y Servicios_x000a_(Secretaría Administrativa)"/>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1"/>
    <n v="5"/>
    <n v="5"/>
    <n v="0"/>
    <n v="0"/>
    <n v="0"/>
    <m/>
    <n v="5"/>
    <m/>
    <m/>
    <s v="SI"/>
    <n v="0"/>
    <s v="x"/>
    <n v="0"/>
    <n v="0"/>
    <s v="1"/>
    <s v="3"/>
    <s v="4"/>
    <s v="4"/>
    <n v="1"/>
    <n v="1"/>
    <n v="1"/>
    <s v=""/>
    <s v=""/>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s v="Almacenista_x000a_(Secretaría Administrativa)"/>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7"/>
    <n v="0"/>
    <n v="0"/>
    <m/>
    <n v="1"/>
    <m/>
    <m/>
    <s v="SI"/>
    <n v="0"/>
    <s v="x"/>
    <n v="0"/>
    <n v="0"/>
    <s v="4"/>
    <s v="2"/>
    <s v="4"/>
    <s v="4"/>
    <n v="0.7"/>
    <s v=""/>
    <n v="0.7"/>
    <n v="0.7"/>
    <s v=""/>
    <n v="0.7"/>
    <s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_x000a_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_x000a_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_x000a_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s v="Talento Humano, Recursos Físicos y Tecnológicos"/>
    <x v="4"/>
    <s v="Subsecretario de Medio Ambiente_x000a_(Subsecretaría de Medio Ambiente)"/>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8"/>
    <n v="0"/>
    <n v="0"/>
    <m/>
    <n v="0.8"/>
    <n v="0.2"/>
    <m/>
    <s v="SI"/>
    <n v="0"/>
    <s v="x"/>
    <s v="x"/>
    <n v="0"/>
    <s v="1"/>
    <s v="2"/>
    <s v="3"/>
    <s v="4"/>
    <n v="1.2"/>
    <n v="0.2"/>
    <n v="1"/>
    <n v="1"/>
    <s v=""/>
    <n v="1"/>
    <s v="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
    <s v="Talento Humano, Recursos Físicos y Tecnológicos"/>
    <x v="2"/>
    <s v="Asesor Despacho_x000a_(Oficina TIC)"/>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2"/>
    <n v="0.4"/>
    <n v="0"/>
    <m/>
    <n v="1"/>
    <m/>
    <m/>
    <s v="SI"/>
    <n v="0"/>
    <s v="x"/>
    <n v="0"/>
    <n v="0"/>
    <s v="1"/>
    <s v="2"/>
    <s v="1"/>
    <s v="4"/>
    <n v="0.4"/>
    <n v="0.2"/>
    <n v="0.4"/>
    <n v="0.8"/>
    <s v=""/>
    <n v="0.8"/>
    <s v="Se continuó con la elaboración del documento de arquitectura de referencia en conjunto con  metodología de desarrollo de software de la entidad. Durante el segundo trimestre del 2022 se espera tener una  versión para revisión. "/>
    <s v="Talento Humano, Recursos Físicos y Tecnológicos"/>
    <x v="2"/>
    <s v="Asesor Despacho_x000a_(Oficina TIC)"/>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3"/>
    <n v="0"/>
    <n v="0"/>
    <m/>
    <m/>
    <n v="1"/>
    <m/>
    <s v="SI"/>
    <n v="0"/>
    <n v="0"/>
    <s v="x"/>
    <n v="0"/>
    <s v="1"/>
    <s v="1"/>
    <s v="3"/>
    <s v="4"/>
    <n v="1"/>
    <n v="0.7"/>
    <n v="1"/>
    <n v="1"/>
    <s v=""/>
    <n v="1"/>
    <s v="Meta cumplida en la vigencia 2021. Se finalizó el piloto establecido para el proceso de X-ROAD y se formalizó ante el MINTIC logrando la certificación de Nivel 3 por parte de la AND. "/>
    <s v="Talento Humano, Recursos Físicos y Tecnológicos"/>
    <x v="2"/>
    <s v="Asesor Despacho_x000a_(Oficina TIC)"/>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15"/>
    <n v="0"/>
    <n v="0"/>
    <m/>
    <n v="1"/>
    <m/>
    <m/>
    <s v="SI"/>
    <n v="0"/>
    <s v="x"/>
    <n v="0"/>
    <n v="0"/>
    <s v="1"/>
    <s v="2"/>
    <s v="4"/>
    <s v="4"/>
    <n v="0.85"/>
    <n v="0.7"/>
    <n v="0.85"/>
    <n v="0.85"/>
    <s v=""/>
    <n v="0.85"/>
    <s v="El sitio web de la entidad  para el tramite de PQRs  se ha ido ajustando de acuerdo a a la validación de la normatividad A y AA de la entidad. "/>
    <s v="Talento Humano, Recursos Físicos y Tecnológicos"/>
    <x v="2"/>
    <s v="Asesor Despacho_x000a_(Oficina TIC)"/>
  </r>
  <r>
    <s v="Gestión con valores para resultados"/>
    <s v="Gobierno digital"/>
    <s v="Implementar primera fase proyecto de ciudades inteligentes en tema de conectividad."/>
    <s v="Primera fase proyecto de ciudades inteligentes en tema de conectividad implementada."/>
    <s v="INCREMENTO"/>
    <n v="3"/>
    <n v="1"/>
    <n v="0"/>
    <n v="0.61"/>
    <n v="0.39"/>
    <n v="0"/>
    <m/>
    <n v="0.1"/>
    <n v="0.2"/>
    <n v="0.7"/>
    <s v="SI"/>
    <n v="0"/>
    <s v="x"/>
    <s v="x"/>
    <s v="x"/>
    <s v="4"/>
    <s v="2"/>
    <s v="2"/>
    <s v="3"/>
    <n v="1"/>
    <s v=""/>
    <n v="1"/>
    <s v="100%"/>
    <m/>
    <n v="1"/>
    <s v="En el mes de febrero se logró la implementación del 100% al proyecto de ciudades inteligentes el cual contempla la puesta en marcha de puntos de conectividad y zonas Wifi. "/>
    <s v="Talento Humano, Recursos Físicos y Tecnológicos"/>
    <x v="2"/>
    <s v="Asesor Despacho_x000a_(Oficina TIC)"/>
  </r>
  <r>
    <s v="Gestión con valores para resultados"/>
    <s v="Gobierno digital"/>
    <s v="Implementar piloto de prueba para la transición del protocolo IPV6 en la entidad."/>
    <s v="Piloto de prueba para la transición del protocolo IPv4 a IPv6 implementada."/>
    <s v="INCREMENTO"/>
    <n v="1"/>
    <n v="1"/>
    <n v="0.2"/>
    <n v="0.3"/>
    <n v="0.15"/>
    <n v="0"/>
    <m/>
    <m/>
    <m/>
    <n v="1"/>
    <s v="SI"/>
    <n v="0"/>
    <n v="0"/>
    <n v="0"/>
    <s v="x"/>
    <s v="1"/>
    <s v="1"/>
    <s v="1"/>
    <s v="3"/>
    <n v="0.3"/>
    <m/>
    <m/>
    <n v="0.65"/>
    <s v="0%"/>
    <n v="0.65"/>
    <s v="Con base en el documento del plan de implementación del proyecto de transición del IPv4 a IPv6, se ha venido avanzado en actividades del mismo tendiente a dar cumplimiento con este ítem a diciembre de 2022  de acuerdo a los requerimientos del MINTIC."/>
    <s v="Talento Humano, Recursos Físicos y Tecnológicos"/>
    <x v="2"/>
    <s v="Asesor Despacho_x000a_(Oficina TIC)"/>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4"/>
    <s v="3"/>
    <s v="3"/>
    <s v=""/>
    <s v=""/>
    <s v=""/>
    <s v="0%"/>
    <s v="0%"/>
    <n v="0"/>
    <s v="El proyecto de SGDEA se inició realizando el estudio de mercados y actualizando los requerimientos técnicos del mismo, ya se realizó la solicitud de cotizaciones para generar el documento definitivo y hacer apertura del proceso durante el segundo trimestre de 2022. "/>
    <s v="Talento Humano, Recursos Físicos y Tecnológicos"/>
    <x v="2"/>
    <s v="Asesor Despacho_x000a_(Oficina TIC)"/>
  </r>
  <r>
    <s v="Gestión con valores para resultados"/>
    <s v="Gobierno digital"/>
    <s v="Actualizar el catálogo de todos los sistemas de información."/>
    <s v="Catálogo de sistemas de información actualizado"/>
    <s v="INCREMENTO"/>
    <n v="1"/>
    <n v="1"/>
    <n v="1"/>
    <n v="0"/>
    <n v="0"/>
    <n v="0"/>
    <m/>
    <n v="1"/>
    <m/>
    <m/>
    <s v="SI"/>
    <n v="0"/>
    <s v="x"/>
    <n v="0"/>
    <n v="0"/>
    <s v="1"/>
    <s v="3"/>
    <s v="4"/>
    <s v="4"/>
    <n v="1"/>
    <n v="1"/>
    <n v="1"/>
    <s v=""/>
    <s v=""/>
    <n v="1"/>
    <s v="El catálogo de sistema de información se encuentra actualizado a marzo de 2022 "/>
    <s v="Talento Humano, Recursos Físicos y Tecnológicos"/>
    <x v="2"/>
    <s v="Asesor Despacho_x000a_(Oficina TIC)"/>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4"/>
    <n v="0.25"/>
    <n v="0"/>
    <m/>
    <n v="1"/>
    <m/>
    <m/>
    <s v="SI"/>
    <n v="0"/>
    <s v="x"/>
    <n v="0"/>
    <n v="0"/>
    <s v="1"/>
    <s v="2"/>
    <s v="1"/>
    <s v="4"/>
    <n v="0.60000000000000009"/>
    <n v="0.2"/>
    <n v="0.6"/>
    <n v="0.85"/>
    <s v=""/>
    <n v="0.85000000000000009"/>
    <s v="Se continuó con la actualización del inventario de seguridad y privacidad de la información, tomando en cuenta las recomendaciones realizadas en monitoreos y seguimientos de la Secretaría de Planeación y la Oficina de Control Interno."/>
    <s v="Talento Humano, Recursos Físicos y Tecnológicos"/>
    <x v="2"/>
    <s v="Asesor Despacho_x000a_(Oficina TIC)"/>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0"/>
    <n v="0.5"/>
    <n v="0"/>
    <n v="0"/>
    <n v="1"/>
    <m/>
    <m/>
    <m/>
    <s v="SI"/>
    <s v="x"/>
    <n v="0"/>
    <n v="0"/>
    <n v="0"/>
    <s v="3"/>
    <s v="1"/>
    <s v="4"/>
    <s v="4"/>
    <n v="0.5"/>
    <s v="0%"/>
    <n v="0.5"/>
    <n v="0.5"/>
    <s v=""/>
    <n v="0.5"/>
    <s v="La Subsecretaría de Medio Ambiente tiene pendiente con el agendamiento de la mesa de trabajo con TIC y Bienes y servicios para finiquitar los  Lineamientos para la Gestión de residuos de aparatos eléctricos y electrónicos RAEE de acuerdo con la normatividad legal vigente."/>
    <s v="Talento Humano, Recursos Físicos y Tecnológicos"/>
    <x v="4"/>
    <s v="Secretario de Salud y Ambiente _x000a_(Secretaría de Salud y Ambiente)"/>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1"/>
    <n v="0.1"/>
    <n v="0"/>
    <n v="0.8"/>
    <n v="0.2"/>
    <m/>
    <m/>
    <s v="SI"/>
    <s v="x"/>
    <s v="x"/>
    <n v="0"/>
    <n v="0"/>
    <s v="2"/>
    <s v="2"/>
    <s v="1"/>
    <s v="4"/>
    <n v="0.5"/>
    <n v="1"/>
    <n v="0.9"/>
    <n v="1"/>
    <s v=""/>
    <n v="1"/>
    <s v="Cada uno de los sistemas de información cuenta con los manuales técnicos y funcionales."/>
    <s v="Talento Humano, Recursos Físicos y Tecnológicos"/>
    <x v="2"/>
    <s v="Asesor Despacho_x000a_(Oficina TIC)"/>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2"/>
    <n v="0"/>
    <n v="0"/>
    <n v="0.8"/>
    <n v="0.2"/>
    <m/>
    <m/>
    <s v="SI"/>
    <s v="x"/>
    <s v="x"/>
    <n v="0"/>
    <n v="0"/>
    <s v="2"/>
    <s v="2"/>
    <s v="4"/>
    <s v="4"/>
    <n v="1"/>
    <n v="1"/>
    <n v="1"/>
    <m/>
    <s v=""/>
    <n v="1"/>
    <s v="Meta cumplida en la vigencia 2021. La página web de la alcaldía ya se encuentra actualizada y cumple con los estándares de accesibilidad de acuerdo a la norma NTC5854"/>
    <s v="Talento Humano, Recursos Físicos y Tecnológicos"/>
    <x v="2"/>
    <s v="Asesor Despacho_x000a_(Oficina TIC)"/>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2"/>
    <n v="0"/>
    <n v="0"/>
    <n v="0.8"/>
    <n v="0.2"/>
    <m/>
    <m/>
    <s v="SI"/>
    <s v="x"/>
    <s v="x"/>
    <n v="0"/>
    <n v="0"/>
    <s v="2"/>
    <s v="2"/>
    <s v="4"/>
    <s v="4"/>
    <n v="1"/>
    <n v="1"/>
    <n v="1"/>
    <s v=""/>
    <s v=""/>
    <n v="1"/>
    <s v="Meta cumplida en la vigencia 2021. 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s v="Asesor Despacho_x000a_(Oficina TIC)"/>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3"/>
    <s v="4"/>
    <s v="4"/>
    <s v="0%"/>
    <s v="100%"/>
    <n v="1"/>
    <s v=""/>
    <s v=""/>
    <n v="1"/>
    <s v="Meta cumplida en la vigencia 2021. 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s v="Asesor Despacho_x000a_(Oficina TIC)"/>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1"/>
    <n v="1"/>
    <n v="0"/>
    <n v="1"/>
    <n v="1"/>
    <n v="1"/>
    <n v="1"/>
    <s v="SI"/>
    <s v="x"/>
    <s v="x"/>
    <s v="x"/>
    <s v="x"/>
    <s v="2"/>
    <s v="2"/>
    <s v="2"/>
    <s v="3"/>
    <n v="1"/>
    <n v="1"/>
    <n v="1"/>
    <n v="1"/>
    <s v="0%"/>
    <n v="0.75"/>
    <s v="El procedimiento P-TIC-1400-170-009 Red Soporte Técnico, para atender los requerimientos de servicios de TI fue revisado y actualizado, el mismo se aplica y gestiona por medio de la plataforma sts.bucaramanga.gov.co"/>
    <s v="Talento Humano, Recursos Físicos y Tecnológicos"/>
    <x v="2"/>
    <s v="Asesor Despacho_x000a_(Oficina TIC)"/>
  </r>
  <r>
    <s v="Gestión con valores para resultados"/>
    <s v="Gobierno digital"/>
    <s v="Actualizar el catálogo de servicios de TI para la gestión de tecnologías de la información (TI) de la entidad."/>
    <s v="Catálogo de servicios de TI actualizado."/>
    <s v="INCREMENTO"/>
    <n v="1"/>
    <n v="1"/>
    <n v="0.8"/>
    <n v="0.15"/>
    <n v="0.05"/>
    <n v="0"/>
    <m/>
    <n v="1"/>
    <m/>
    <m/>
    <s v="SI"/>
    <n v="0"/>
    <s v="x"/>
    <n v="0"/>
    <n v="0"/>
    <s v="1"/>
    <s v="2"/>
    <s v="1"/>
    <s v="4"/>
    <n v="0.95000000000000007"/>
    <n v="0.8"/>
    <n v="1"/>
    <n v="1"/>
    <s v=""/>
    <n v="1"/>
    <s v="Se ha continuado con la actualización del catálogo de servicios de TI, el cual se encuentra actualizado a marzo de 2022."/>
    <s v="Talento Humano, Recursos Físicos y Tecnológicos"/>
    <x v="2"/>
    <s v="Asesor Despacho_x000a_(Oficina TIC)"/>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1"/>
    <n v="0"/>
    <n v="0"/>
    <n v="1"/>
    <m/>
    <m/>
    <m/>
    <s v="SI"/>
    <s v="x"/>
    <n v="0"/>
    <n v="0"/>
    <n v="0"/>
    <s v="2"/>
    <s v="1"/>
    <s v="4"/>
    <s v="4"/>
    <n v="0.1"/>
    <n v="0.85"/>
    <n v="0.95"/>
    <n v="0.95"/>
    <s v=""/>
    <n v="0.95"/>
    <s v="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
    <s v="Talento Humano, Recursos Físicos y Tecnológicos"/>
    <x v="2"/>
    <s v="Asesor Despacho_x000a_(Oficina TIC)"/>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15"/>
    <n v="0.1"/>
    <n v="0"/>
    <n v="0.25"/>
    <n v="0.25"/>
    <n v="0.25"/>
    <n v="0.25"/>
    <s v="SI"/>
    <s v="x"/>
    <s v="x"/>
    <s v="x"/>
    <s v="x"/>
    <s v="2"/>
    <s v="2"/>
    <s v="2"/>
    <s v="3"/>
    <n v="0.6"/>
    <n v="0.6"/>
    <n v="0.6"/>
    <n v="0.4"/>
    <s v="0%"/>
    <n v="0.4"/>
    <s v="Se continuó avanzando en las autoevaluaciones y el diseño de la estrategia de implementación del SGSI, se ha establecido una ruta de trabajo la cual se implementará en el II trimestre 2022."/>
    <s v="Talento Humano, Recursos Físicos y Tecnológicos"/>
    <x v="2"/>
    <s v="Asesor Despacho_x000a_(Oficina TIC)"/>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1"/>
    <n v="1"/>
    <n v="0"/>
    <n v="1"/>
    <m/>
    <m/>
    <m/>
    <s v="SI"/>
    <s v="x"/>
    <n v="0"/>
    <n v="0"/>
    <n v="0"/>
    <s v="2"/>
    <s v="1"/>
    <s v="1"/>
    <s v="4"/>
    <n v="1"/>
    <n v="1"/>
    <n v="1"/>
    <n v="1"/>
    <s v=""/>
    <s v="100%"/>
    <s v="Actualmente se encuentra actualizada la información de la entidad en el portal de datos abiertos www.datos.gov.co, de acuerdo a las bases de datos entregadas por cada una de las áreas responsables del envío de información."/>
    <s v="Talento Humano, Recursos Físicos y Tecnológicos"/>
    <x v="2"/>
    <s v="Asesor Despacho_x000a_(Oficina TIC)"/>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1"/>
    <n v="0.1"/>
    <n v="0"/>
    <n v="0.33"/>
    <n v="0.33"/>
    <n v="0.34"/>
    <m/>
    <s v="SI"/>
    <s v="x"/>
    <s v="x"/>
    <s v="x"/>
    <n v="0"/>
    <s v="2"/>
    <s v="2"/>
    <s v="2"/>
    <s v="4"/>
    <n v="0.30303030303030304"/>
    <n v="0.75757575757575757"/>
    <n v="0.30299999999999999"/>
    <n v="0.29411764705882354"/>
    <s v=""/>
    <n v="0.44999999999999996"/>
    <s v="Se continuó avanzando en la hoja de ruta para la implementación del Plan Operacional de Seguridad y Privacidad de la Información y durante el segundo trimestre de 2022 se espera avanzar en la implementación del mismo."/>
    <s v="Talento Humano, Recursos Físicos y Tecnológicos"/>
    <x v="2"/>
    <s v="Asesor Despacho_x000a_(Oficina TIC)"/>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1"/>
    <n v="0"/>
    <n v="0"/>
    <n v="1"/>
    <m/>
    <n v="1"/>
    <m/>
    <s v="SI"/>
    <s v="x"/>
    <n v="0"/>
    <s v="x"/>
    <n v="0"/>
    <s v="2"/>
    <s v="1"/>
    <s v="3"/>
    <s v="4"/>
    <n v="0.5"/>
    <n v="1"/>
    <n v="1"/>
    <n v="1"/>
    <s v=""/>
    <n v="1"/>
    <s v="Se realizó un análisis de vulnerabilidades al interior de la entidad y de acuerdo al informe se generaron algunas recomendaciones las cuales fueron revisadas y validadas durante el primer trimestre del 2022."/>
    <s v="Talento Humano, Recursos Físicos y Tecnológicos"/>
    <x v="2"/>
    <s v="Asesor Despacho_x000a_(Oficina TIC)"/>
  </r>
  <r>
    <s v="Gestión con valores para resultados"/>
    <s v="Defensa Jurídica"/>
    <s v="Continuar trabajando para mantener los resultados alcanzados y propender por un mejoramiento continuo."/>
    <s v="Tasa de éxito procesal."/>
    <s v="INCREMENTO"/>
    <n v="1"/>
    <n v="1"/>
    <n v="0"/>
    <n v="0"/>
    <n v="1"/>
    <n v="0"/>
    <m/>
    <m/>
    <n v="1"/>
    <m/>
    <s v="SI"/>
    <n v="0"/>
    <n v="0"/>
    <s v="x"/>
    <n v="0"/>
    <s v="4"/>
    <s v="4"/>
    <s v="2"/>
    <s v="4"/>
    <s v=""/>
    <s v=""/>
    <s v=""/>
    <n v="1"/>
    <s v=""/>
    <n v="1"/>
    <s v="Se realizó el cálculo de la tasa de éxito procesal con corte 31 de diciembre de 2021, lo cual se puede consultar en la nube, ya que es medida mediante e indicadores adoptados en el SIGC, actividad realizada el 2 de febrero de 2022."/>
    <s v="Talento Humano, Recursos Físicos y Tecnológicos"/>
    <x v="5"/>
    <s v="Asesor de Despacho _x000a_(Secretaría Jurídica)"/>
  </r>
  <r>
    <s v="Gestión con valores para resultados"/>
    <s v="Defensa Jurídica"/>
    <s v="Continuar trabajando para mantener los resultados alcanzados y propender por un mejoramiento continuo."/>
    <s v="Plan de acción del comité de conciliación vigencia 2022."/>
    <s v="INCREMENTO"/>
    <n v="1"/>
    <n v="1"/>
    <n v="0"/>
    <n v="1"/>
    <n v="0"/>
    <n v="0"/>
    <m/>
    <n v="1"/>
    <m/>
    <m/>
    <s v="SI"/>
    <n v="0"/>
    <s v="x"/>
    <n v="0"/>
    <n v="0"/>
    <s v="4"/>
    <s v="2"/>
    <s v="4"/>
    <s v="4"/>
    <n v="1"/>
    <s v=""/>
    <n v="1"/>
    <s v=""/>
    <s v=""/>
    <n v="1"/>
    <s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
    <s v="Talento Humano, Recursos Físicos y Tecnológicos"/>
    <x v="5"/>
    <s v="Profesional Especializado_x000a_(Secretaría Jurídica)"/>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1"/>
    <n v="0"/>
    <m/>
    <m/>
    <n v="1"/>
    <m/>
    <s v="SI"/>
    <n v="0"/>
    <n v="0"/>
    <s v="x"/>
    <n v="0"/>
    <s v="4"/>
    <s v="4"/>
    <s v="2"/>
    <s v="4"/>
    <s v=""/>
    <s v=""/>
    <s v=""/>
    <n v="1"/>
    <s v=""/>
    <n v="1"/>
    <s v="Durante el I trimestre 2022 se realizó diagnóstico de talento humano y/o herramientas para los diferentes canales de atención, de fecha 28 de marzo de 2022."/>
    <s v="Talento Humano, Recursos Físicos y Tecnológicos"/>
    <x v="0"/>
    <s v="Profesional Especializado_x000a_(Secretaría Administrativa)"/>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1"/>
    <n v="1"/>
    <n v="1"/>
    <n v="0"/>
    <n v="1"/>
    <n v="1"/>
    <n v="1"/>
    <n v="1"/>
    <s v="SI"/>
    <s v="x"/>
    <s v="x"/>
    <s v="x"/>
    <s v="x"/>
    <s v="2"/>
    <s v="2"/>
    <s v="2"/>
    <s v="3"/>
    <n v="1"/>
    <n v="1"/>
    <n v="1"/>
    <n v="1"/>
    <s v="0%"/>
    <n v="0.75"/>
    <s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_x000a__x000a_I TRIMESTRE2022: La estrategia ya se actualizó a la versión 001 y se encuentra implementándose. los soportes están en el SharePoint"/>
    <s v="Talento Humano, Recursos Físicos y Tecnológicos"/>
    <x v="0"/>
    <s v="Secretario Administrativo _x000a_(Secretaría Administrativa)"/>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erprete de lengua de señas colombiana). contrato 2938 del 24 de noviembre del del 2021 y 1862 del 05 de noviembre del 2021"/>
    <s v="Talento Humano, Recursos Físicos y Tecnológicos"/>
    <x v="0"/>
    <s v="Profesional Especializado_x000a_(Secretaría Administrativa)"/>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
    <s v="Talento Humano, Recursos Físicos y Tecnológicos"/>
    <x v="0"/>
    <s v="Profesional Especializado_x000a_(Secretaría Administrativa)"/>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6"/>
    <n v="0"/>
    <n v="0"/>
    <m/>
    <n v="1"/>
    <m/>
    <m/>
    <s v="SI"/>
    <n v="0"/>
    <s v="x"/>
    <n v="0"/>
    <n v="0"/>
    <s v="1"/>
    <s v="2"/>
    <s v="4"/>
    <s v="4"/>
    <n v="1"/>
    <n v="0.4"/>
    <n v="1"/>
    <s v=""/>
    <s v=""/>
    <n v="1"/>
    <s v="Se aplicaron las encuestas de caracterización del 16 de septiembre al 01 de octubre del 2021, elaborándose un informe consolidado el 17 de noviembre del 2021."/>
    <s v="Talento Humano, Recursos Físicos y Tecnológicos"/>
    <x v="0"/>
    <s v="Profesional Especializado_x000a_(Secretaría Administrativa)"/>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1"/>
    <n v="0"/>
    <n v="0"/>
    <n v="1"/>
    <n v="1"/>
    <m/>
    <m/>
    <s v="SI"/>
    <s v="x"/>
    <s v="x"/>
    <n v="0"/>
    <n v="0"/>
    <s v="2"/>
    <s v="2"/>
    <s v="4"/>
    <s v="4"/>
    <n v="1"/>
    <n v="1"/>
    <n v="1"/>
    <s v=""/>
    <s v=""/>
    <n v="1"/>
    <s v="Se elaboró un informe con corte a 30 de septiembre y otro a 30 de noviembre de 2021."/>
    <s v="Talento Humano, Recursos Físicos y Tecnológicos"/>
    <x v="0"/>
    <s v="Profesional Especializado_x000a_(Secretaría Administrativa)"/>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9"/>
    <n v="0"/>
    <n v="0"/>
    <m/>
    <n v="1"/>
    <m/>
    <m/>
    <s v="SI"/>
    <n v="0"/>
    <s v="x"/>
    <n v="0"/>
    <n v="0"/>
    <s v="1"/>
    <s v="2"/>
    <s v="4"/>
    <s v="4"/>
    <n v="1"/>
    <n v="0.1"/>
    <n v="1"/>
    <s v=""/>
    <s v=""/>
    <n v="1"/>
    <s v="Se aprobó el proyecto BPIN No. 2021680010139, para realizar la contratación de &quot;COMPRA E INSTALACION DE SEÑALETICA PARA EL CENTRO ADMINISTRATIVO MUNICIPAL Y DEMÁS CENTROS EXTERNOS DE LA ALCALDIA DE BUCARAMANGA QUE LO REQUIERAN&quot;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
    <s v="Talento Humano, Recursos Físicos y Tecnológicos"/>
    <x v="0"/>
    <s v="Profesional Especializado_x000a_(Secretaría Administrativa)"/>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4"/>
    <s v="3"/>
    <s v="4"/>
    <s v=""/>
    <s v=""/>
    <s v=""/>
    <s v="0%"/>
    <s v=""/>
    <n v="0"/>
    <s v="Actualmente no se ha avanzado en este producto ya que es necesario generar una mesa de  trabajo con algunas Secretarías de la entidad definiendo lo alcances y diseño de este canal."/>
    <n v="0"/>
    <x v="2"/>
    <s v="Asesor Despacho_x000a_(Oficina TIC)"/>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4"/>
    <s v="4"/>
    <s v="3"/>
    <s v=""/>
    <s v=""/>
    <s v=""/>
    <s v=""/>
    <s v="0%"/>
    <n v="0"/>
    <s v="Se encuentra programada para el segundo trimestre 2022."/>
    <n v="0"/>
    <x v="2"/>
    <s v="Asesor Despacho_x000a_(Oficina TIC)"/>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1"/>
    <n v="1"/>
    <n v="0"/>
    <n v="1"/>
    <n v="1"/>
    <n v="1"/>
    <n v="1"/>
    <s v="SI"/>
    <s v="x"/>
    <s v="x"/>
    <s v="x"/>
    <s v="x"/>
    <s v="2"/>
    <s v="2"/>
    <s v="2"/>
    <s v="3"/>
    <n v="1"/>
    <n v="1"/>
    <n v="1"/>
    <n v="1"/>
    <s v="0%"/>
    <n v="0.75"/>
    <s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_x000a_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_x000a_"/>
    <s v="Talento Humano, Recursos Físicos y Tecnológicos"/>
    <x v="1"/>
    <s v="Profesional Universitario_x000a_(Secretaría de Planeación)"/>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1"/>
    <n v="1"/>
    <n v="0"/>
    <n v="1"/>
    <n v="1"/>
    <n v="1"/>
    <m/>
    <s v="SI"/>
    <s v="x"/>
    <s v="x"/>
    <s v="x"/>
    <n v="0"/>
    <s v="2"/>
    <s v="2"/>
    <s v="2"/>
    <s v="4"/>
    <n v="1"/>
    <n v="1"/>
    <n v="1"/>
    <n v="1"/>
    <s v=""/>
    <n v="1"/>
    <s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_x000a_Por otra parte, durante el primer trimestre de 2022, la Secretaría de Planeación realizó el registro de la priorización de los trámites en el módulo &quot;Gestión de Racionalización&quot; para el periodo 2022 en la plataforma SUIT, los cuales se encuentran registrados en el Componente 2 del PAAC 2022 dando cumplimiento en los términos de ley."/>
    <s v="Talento Humano, Recursos Físicos y Tecnológicos"/>
    <x v="1"/>
    <s v="Profesional Universitario_x000a_(Secretaría de Planeación)"/>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3"/>
    <n v="0.1"/>
    <n v="0"/>
    <m/>
    <n v="1"/>
    <m/>
    <m/>
    <s v="SI"/>
    <n v="0"/>
    <s v="x"/>
    <n v="0"/>
    <n v="0"/>
    <s v="1"/>
    <s v="2"/>
    <s v="1"/>
    <s v="4"/>
    <n v="0.8"/>
    <n v="0.5"/>
    <n v="0.8"/>
    <n v="0.9"/>
    <s v=""/>
    <n v="0.9"/>
    <s v="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
    <s v="Talento Humano, Recursos Físicos y Tecnológicos"/>
    <x v="2"/>
    <s v="Asesor Despacho_x000a_(Oficina TIC)"/>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1"/>
    <n v="1"/>
    <n v="0"/>
    <n v="1"/>
    <n v="1"/>
    <n v="1"/>
    <n v="1"/>
    <s v="SI"/>
    <s v="x"/>
    <s v="x"/>
    <s v="x"/>
    <s v="x"/>
    <s v="2"/>
    <s v="2"/>
    <s v="2"/>
    <s v="3"/>
    <n v="1"/>
    <n v="1"/>
    <n v="1"/>
    <n v="1"/>
    <s v="0%"/>
    <n v="0.75"/>
    <s v="La Secretaría de Planeación, realizó el monitoreo a la estrategia de racionalización del componente 2 del PAAC, como evidencia se cuenta con el documento Seguimiento Estrategia de Racionalización y trámites racionalizados, extraídos de la plataforma SUIT._x000a_Durante el primer trimestre 2022 se ha venido fortaleciendo la estrategia de racionalización de trámites y procedimientos, mediante mesas de trabajo, reuniones y correos de solicitud de requerimientos para dar inicio al desarrollo de los aplicativos. _x000a_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
    <s v="Talento Humano, Recursos Físicos y Tecnológicos"/>
    <x v="1"/>
    <s v="Profesional Universitario_x000a_(Secretaría de Planeación)"/>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23"/>
    <n v="0"/>
    <n v="0"/>
    <m/>
    <n v="1"/>
    <m/>
    <m/>
    <s v="SI"/>
    <n v="0"/>
    <s v="x"/>
    <n v="0"/>
    <n v="0"/>
    <s v="1"/>
    <s v="2"/>
    <s v="4"/>
    <s v="4"/>
    <n v="0.33"/>
    <n v="0.1"/>
    <n v="0.33"/>
    <n v="0.33"/>
    <s v=""/>
    <n v="0.33"/>
    <s v="Se establecerá una hoja de ruta para avanzar en el diseño y elaboración de la guía, con el fin hacer entrega durante el segundo trimestre de 2022."/>
    <s v="Talento Humano, Recursos Físicos y Tecnológicos"/>
    <x v="2"/>
    <s v="Asesor Despacho_x000a_(Oficina TIC)"/>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1"/>
    <n v="1"/>
    <n v="0"/>
    <m/>
    <n v="1"/>
    <m/>
    <n v="1"/>
    <s v="SI"/>
    <n v="0"/>
    <s v="x"/>
    <n v="0"/>
    <s v="x"/>
    <s v="1"/>
    <s v="2"/>
    <s v="1"/>
    <s v="3"/>
    <n v="2"/>
    <n v="1"/>
    <n v="1"/>
    <n v="1"/>
    <s v="0%"/>
    <s v="100%"/>
    <s v="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
    <s v="Talento Humano, Recursos Físicos y Tecnológicos"/>
    <x v="6"/>
    <s v="Jefe de Prensa y Comunicaciones_x000a_(Oficina de Prensa y Comunicaciones)"/>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9"/>
    <n v="0"/>
    <n v="0"/>
    <m/>
    <n v="1"/>
    <m/>
    <m/>
    <s v="SI"/>
    <n v="0"/>
    <s v="x"/>
    <n v="0"/>
    <n v="0"/>
    <s v="4"/>
    <s v="2"/>
    <s v="4"/>
    <s v="4"/>
    <n v="0.9"/>
    <s v=""/>
    <n v="0.9"/>
    <n v="0.9"/>
    <s v=""/>
    <n v="0.9"/>
    <s v="Se realizó la priorización de barrios y veredas por parte de las JAL para el desarrollo del ejercicio de Presupuestos Participativos de la vigencia 2021. Se priorizaron 54 proyectos._x000a_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_x000a__x000a_Evidencia: Informes de Conceptos Técnicos proyectos aprobados y matriz de Seguimiento de viabilidad de proyectos vigencia 2021."/>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4"/>
    <s v="3"/>
    <s v="4"/>
    <s v=""/>
    <s v=""/>
    <s v=""/>
    <s v="0%"/>
    <s v=""/>
    <n v="0"/>
    <s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
    <s v="Talento Humano, Recursos Financieros, Físicos y Tecnológicos"/>
    <x v="1"/>
    <s v="Subsecretario de Despacho_x000a_(Secretaría de Planeación)"/>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1"/>
    <n v="0.05"/>
    <n v="0"/>
    <m/>
    <n v="0.8"/>
    <n v="0.2"/>
    <m/>
    <s v="SI"/>
    <n v="0"/>
    <s v="x"/>
    <s v="x"/>
    <n v="0"/>
    <s v="1"/>
    <s v="2"/>
    <s v="2"/>
    <s v="4"/>
    <n v="0.875"/>
    <n v="0.75"/>
    <n v="1"/>
    <n v="0.9"/>
    <s v=""/>
    <n v="0.9"/>
    <s v="•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_x000a_Contrato No. 271-2020 - Cumplimiento del 100%._x000a_Contrato No. 275-2020 - Cumplimiento del 100%. _x000a__x000a_•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_x000a_Contrato No. 301-2020.  Ejecución del 98% de avance. _x000a__x000a_•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_x000a_Contrato No. - 82-2021. Ejecución del 90% de avance. _x000a_Contrato No. - 81-2021. Ejecución del 90% de avance. _x000a_Contrato No. - 84-2021. Ejecución del 90% de avance. _x000a__x000a_• Se realizo la adjudicación de la adecuación de equipamiento urbano, viabilizados por el ejercicio de presupuestos participativos, mediante el proceso de contratación SI-LP-15-2021, el cual fue adjudicado en el mes de febrero del 2022. Dentro del proceso se encuentran los contratos:  _x000a_Contrato No. 24-2022 - Lote 1. Inicio de obra en el mes de marzo 2022. _x000a_Contrato No. 25-2022 - Lote 2. Inicio de obra en el mes de marzo 2022. _x000a_Contrato No. 26-2022 - Lote 3. Inicio de obra en el mes de marzo 2022. _x000a_Contrato No. 27-2022 - Lote 4. Inicio de obra en el mes de marzo 2022. _x000a__x000a_•Se está en etapa de estructuración los documentos base para el proceso licitatorio que tiene como objeto el mantenimiento de acueductos veredales.                                                                  "/>
    <s v="Talento Humano, Recursos Financieros, Físicos y Tecnológicos"/>
    <x v="7"/>
    <s v="Secretario de Despacho_x000a_(Secretaría de Infraestructura)"/>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0"/>
    <n v="4"/>
    <n v="0"/>
    <n v="0"/>
    <m/>
    <n v="2"/>
    <m/>
    <m/>
    <s v="SI"/>
    <n v="0"/>
    <s v="x"/>
    <n v="0"/>
    <n v="0"/>
    <s v="4"/>
    <s v="2"/>
    <s v="4"/>
    <s v="4"/>
    <n v="1"/>
    <s v=""/>
    <n v="1"/>
    <s v=""/>
    <s v=""/>
    <s v="100%"/>
    <s v="En cumplimiento de la meta en la vigencia 2021 se certificaron dos proyectos ante el  Banco de Programas y Proyectos de Inversión Municipal._x000a__x000a_El primer proyecto de inversión fue  &quot;DOTACIÓN DE EQUIPOS, MULTIMEDIA, MATERIAL DIDÁCTICO Y MOBILIARIO ESCOLAR PARA LAS INSTITUCIONES EDUCATIVAS OFICIALES DEL MUNICIPIO&quot;  con  BPIN  2021680010117 , en el cual se expidieron dos resoluciones para el giro de  recursos económicos  por un valor de $1.157.740.638,03 : • Resolución  No. 2509 del 28 de octubre de 2021 y • Resolución No. 2510 del 28 de octubre de 2021_x000a__x000a_El segundo Proyecto fue  &quot;MEJORAMIENTO DE LA INFRAESTRUCTURA EDUCATIVA EN LAS INSTITUCIONES EDUCATIVAS OFICIALES DEL MUNICIPIO DE BUCARAMANGA&quot; con BPIN 2021680010103, en el cual e expidieron dos resoluciones para el giro de  recursos económicos  por un valor de  $ 2.349.522.365,94: • Resolución  No. 2763  del 26 de noviembre  de 2021 y • Resolución No. 2764  del  26 de noviembre  de 2021_x000a__x000a_En el primer trimestre de la vigencia 2022, dando cumplimiento al ejercicio de Acuerdos Escolares 2021, que serán ejecutados en la vigencia 2022, a continuación, se presenta el avance en su gestión durante el primer trimestre de la actual vigencia:_x000a__x000a_–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_x000a_– El 16 de marzo se realizó la primera reunión presencial en la IE Politécnico con los rectores de las Instituciones Educativas donde se socializó el contenido de la circular 97._x000a_– El 23 de marzo se realizó reunión vía Teams dirigida a la comunidad educativa en general para dar a conocer el proceso de acuerdos escolares vigencia 2021._x000a_"/>
    <s v="Talento Humano, Recursos Financieros, Físicos y Tecnológicos"/>
    <x v="8"/>
    <s v="Secretario de Despacho_x000a_(Secretaría de Educación)"/>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1"/>
    <n v="0"/>
    <n v="0"/>
    <m/>
    <n v="1"/>
    <m/>
    <n v="1"/>
    <s v="SI"/>
    <n v="0"/>
    <s v="x"/>
    <n v="0"/>
    <s v="x"/>
    <s v="4"/>
    <s v="2"/>
    <s v="4"/>
    <s v="3"/>
    <n v="1"/>
    <s v=""/>
    <n v="1"/>
    <s v=""/>
    <s v="0%"/>
    <n v="0.5"/>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_x000a_El próximo ejercicio de rendición de cuentas, se adelantará ante el Consejo Territorial de Planeación (CTP), en el segundo trimestre 2022."/>
    <s v="Talento Humano, Recursos Financieros, Físicos y Tecnológicos"/>
    <x v="1"/>
    <s v="Subsecretario de Despacho_x000a_(Secretaría de Planeación)"/>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1"/>
    <n v="0.4"/>
    <n v="0"/>
    <m/>
    <n v="1"/>
    <n v="1"/>
    <m/>
    <s v="SI"/>
    <n v="0"/>
    <s v="x"/>
    <s v="x"/>
    <n v="0"/>
    <s v="4"/>
    <s v="2"/>
    <s v="2"/>
    <s v="4"/>
    <n v="1"/>
    <s v=""/>
    <n v="1"/>
    <n v="0.4"/>
    <s v=""/>
    <n v="0.7"/>
    <s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s v="Talento Humano, Recursos Financieros, Físicos y Tecnológicos"/>
    <x v="1"/>
    <s v="Subsecretario de Despacho_x000a_(Secretaría de Planeación)"/>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s v="4"/>
    <s v="4"/>
    <s v="4"/>
    <s v=""/>
    <n v="1"/>
    <s v=""/>
    <s v=""/>
    <s v=""/>
    <n v="1"/>
    <s v="Se implementó durante el III y IV trimestre 2021 a través de la plataforma bga400.bucaramanga.gov.co un mecanismo de participación ciudadana, donde los ciudadanos planteaban sus ideas de proyectos relacionados con diversas área de municipio. Https://bga400.bucaramanga.gov.co_x000a_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
    <s v="Talento Humano, Recursos Financieros, Físicos y Tecnológicos"/>
    <x v="2"/>
    <s v="Asesor de despacho _x000a_(Oficina TIC)"/>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1"/>
    <n v="0"/>
    <n v="0"/>
    <m/>
    <n v="1"/>
    <m/>
    <m/>
    <s v="SI"/>
    <n v="0"/>
    <s v="x"/>
    <n v="0"/>
    <n v="0"/>
    <s v="4"/>
    <s v="2"/>
    <s v="4"/>
    <s v="4"/>
    <n v="1"/>
    <s v=""/>
    <n v="1"/>
    <s v=""/>
    <s v=""/>
    <n v="1"/>
    <s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
    <s v="Talento Humano, Recursos Físicos y Tecnológicos"/>
    <x v="5"/>
    <s v="Subsecretario Jurídico_x000a_(Secretaría Jurídica)"/>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5"/>
    <n v="0"/>
    <n v="0"/>
    <m/>
    <n v="1"/>
    <m/>
    <m/>
    <s v="SI"/>
    <n v="0"/>
    <s v="x"/>
    <n v="0"/>
    <n v="0"/>
    <s v="1"/>
    <s v="2"/>
    <s v="4"/>
    <s v="4"/>
    <n v="1"/>
    <n v="0.5"/>
    <n v="1"/>
    <s v=""/>
    <s v=""/>
    <n v="1"/>
    <s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
    <s v="Talento Humano, Recursos Físicos y Tecnológicos"/>
    <x v="5"/>
    <s v="Subsecretario Jurídico_x000a_(Secretaría Jurídica)"/>
  </r>
  <r>
    <s v="Gestión con valores para resultados"/>
    <s v="Mejora normativa"/>
    <s v="Revisar durante el proceso de formulación de proyectos normativos las temáticas relevantes. "/>
    <s v="Lista de chequeo de revisión de actos administrativos."/>
    <s v="INCREMENTO"/>
    <n v="1"/>
    <n v="1"/>
    <n v="0"/>
    <n v="1"/>
    <n v="0"/>
    <n v="0"/>
    <m/>
    <n v="1"/>
    <m/>
    <m/>
    <s v="SI"/>
    <n v="0"/>
    <s v="x"/>
    <n v="0"/>
    <n v="0"/>
    <s v="4"/>
    <s v="2"/>
    <s v="4"/>
    <s v="4"/>
    <n v="1"/>
    <s v=""/>
    <n v="1"/>
    <s v=""/>
    <s v=""/>
    <n v="1"/>
    <s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_x000a_Se anexa lista de chequeo y revisión aleatoria en la vigencia 2021 de la aplicación de la lista de chequeo en la revisión d actos administrativos."/>
    <s v="Talento Humano, Recursos Físicos y Tecnológicos"/>
    <x v="5"/>
    <s v="Subsecretario Jurídico_x000a_(Secretaría Jurídica)"/>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1"/>
    <n v="1"/>
    <n v="0"/>
    <n v="1"/>
    <n v="1"/>
    <n v="1"/>
    <n v="1"/>
    <s v="SI"/>
    <s v="x"/>
    <s v="x"/>
    <s v="x"/>
    <s v="x"/>
    <s v="2"/>
    <s v="2"/>
    <s v="2"/>
    <s v="3"/>
    <n v="1"/>
    <n v="1"/>
    <n v="1"/>
    <n v="1"/>
    <s v="0%"/>
    <n v="0.75"/>
    <s v="La Secretaría de Planeación ha mantenido actualizada la matriz de cumplimiento del Plan de Desarrollo 2020 - 2023 en los meses de Enero, Febrero y Marzo de 2022, la cual se encuentra publicada en página web._x000a_https://www.bucaramanga.gov.co/transparencia/seguimiento-al-plan-de-desarrollo/_x000a_"/>
    <s v="Talento Humano, Recursos Físicos y Tecnológicos"/>
    <x v="1"/>
    <s v="Profesional Especializado_x000a_(Secretaría Planeac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1"/>
    <n v="0"/>
    <n v="1"/>
    <m/>
    <n v="1"/>
    <m/>
    <s v="SI"/>
    <s v="x"/>
    <n v="0"/>
    <s v="x"/>
    <n v="0"/>
    <s v="2"/>
    <s v="4"/>
    <s v="2"/>
    <s v="4"/>
    <s v=""/>
    <n v="1"/>
    <s v=""/>
    <n v="1"/>
    <s v=""/>
    <n v="1"/>
    <s v="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
    <s v="Talento Humano, Recursos Físicos y Tecnológicos"/>
    <x v="9"/>
    <s v="Jefe de Oficina_x000a_(Oficina Control Interno de Gestión)"/>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1"/>
    <n v="0"/>
    <m/>
    <m/>
    <n v="1"/>
    <m/>
    <s v="SI"/>
    <n v="0"/>
    <n v="0"/>
    <s v="x"/>
    <n v="0"/>
    <s v="4"/>
    <s v="4"/>
    <s v="2"/>
    <s v="4"/>
    <s v=""/>
    <s v=""/>
    <s v=""/>
    <n v="1"/>
    <s v=""/>
    <n v="1"/>
    <s v="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_x000a_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
    <s v="Talento Humano, Recursos Físicos y Tecnológicos"/>
    <x v="1"/>
    <s v="Profesional Especializado_x000a_(Secretaría Planeación)"/>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1"/>
    <n v="1"/>
    <n v="0"/>
    <n v="1"/>
    <n v="1"/>
    <n v="1"/>
    <n v="1"/>
    <s v="SI"/>
    <s v="x"/>
    <s v="x"/>
    <s v="x"/>
    <s v="x"/>
    <s v="2"/>
    <s v="2"/>
    <s v="2"/>
    <s v="3"/>
    <n v="1"/>
    <n v="1"/>
    <n v="1"/>
    <n v="1"/>
    <s v="0%"/>
    <n v="0.7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_x000a_Se cuenta con acta de participación en la Mesa Técnica de Primera Infancia y Adolescencia realizada el 3 de febrero de 2022, así como también, solicitud 20219487214 del 27/09/2021; Respuesta cuestionario de cumplimiento política pública de protección y bienestar animal_x000a_"/>
    <s v="Talento Humano, Recursos Físicos y Tecnológicos"/>
    <x v="1"/>
    <s v="Profesional Especializado_x000a_(Secretaría Planeación)"/>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3"/>
    <n v="0"/>
    <n v="0"/>
    <m/>
    <n v="1"/>
    <m/>
    <m/>
    <s v="SI"/>
    <n v="0"/>
    <s v="x"/>
    <n v="0"/>
    <n v="0"/>
    <s v="1"/>
    <s v="2"/>
    <s v="4"/>
    <s v="4"/>
    <n v="1"/>
    <n v="0.7"/>
    <n v="1"/>
    <s v=""/>
    <s v=""/>
    <n v="1"/>
    <s v="Se lleva un 100% de avance en la elaboración del Informe de la Historia Institucional con fines archivísticos de gran importancia para la elaboración de las TVD de fecha del 10 de noviembre del 2021"/>
    <s v="Talento Humano, Recursos Físicos y Tecnológicos"/>
    <x v="0"/>
    <s v="Técnico Operativo_x000a_(Secretaría Administrativa)"/>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3"/>
    <n v="0"/>
    <n v="0"/>
    <m/>
    <n v="1"/>
    <m/>
    <m/>
    <s v="SI"/>
    <n v="0"/>
    <s v="x"/>
    <n v="0"/>
    <n v="0"/>
    <s v="1"/>
    <s v="2"/>
    <s v="4"/>
    <s v="4"/>
    <n v="1"/>
    <n v="0.7"/>
    <n v="1"/>
    <s v=""/>
    <s v=""/>
    <n v="1"/>
    <s v="Se lleva un 100% de avance en la elaboración de la Matriz de estructura orgánica reconstruida para los diferentes periodos de Historia de la entidad, documento  de gran importancia para la elaboración de las TVD de fecha del 17 de noviembre del 2021"/>
    <s v="Talento Humano, Recursos Físicos y Tecnológicos"/>
    <x v="0"/>
    <s v="Técnico Operativo_x000a_(Secretaría Administrativa)"/>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1"/>
    <n v="0"/>
    <m/>
    <m/>
    <n v="1"/>
    <m/>
    <s v="SI"/>
    <n v="0"/>
    <n v="0"/>
    <s v="x"/>
    <n v="0"/>
    <s v="1"/>
    <s v="4"/>
    <s v="2"/>
    <s v="4"/>
    <n v="0"/>
    <m/>
    <m/>
    <n v="1"/>
    <s v=""/>
    <n v="1"/>
    <s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
    <s v="Talento Humano, Recursos Físicos y Tecnológicos"/>
    <x v="0"/>
    <s v="Técnico Operativo_x000a_(Secretaría Administrativa)"/>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s v="3"/>
    <s v="4"/>
    <s v="4"/>
    <n v="1"/>
    <n v="1"/>
    <n v="1"/>
    <s v=""/>
    <s v=""/>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s v="3"/>
    <s v="4"/>
    <s v="4"/>
    <n v="1"/>
    <n v="1"/>
    <n v="1"/>
    <s v=""/>
    <s v=""/>
    <n v="1"/>
    <s v="El Diagnóstico Integral de Archivo, fue elaborado y aprobado mediante Acta de  sesión del Comité Institucional de Gestión y Desempeño MIPG realizado el 9 de septiembre del  año 2021. Dando cumplimiento a este producto en un 100% en el tercer trimestre del año 2021."/>
    <s v="Talento Humano, Recursos Físicos y Tecnológicos"/>
    <x v="0"/>
    <s v="Técnico Operativo_x000a_(Secretaría Administrativa)"/>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s v="3"/>
    <s v="4"/>
    <s v="4"/>
    <n v="1"/>
    <n v="1"/>
    <n v="1"/>
    <s v=""/>
    <s v=""/>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s v="Técnico Operativo_x000a_(Secretaría Administrativa)"/>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6"/>
    <n v="0"/>
    <m/>
    <m/>
    <n v="1"/>
    <m/>
    <s v="SI"/>
    <n v="0"/>
    <n v="0"/>
    <s v="x"/>
    <n v="0"/>
    <s v="1"/>
    <s v="4"/>
    <s v="2"/>
    <s v="4"/>
    <n v="0"/>
    <m/>
    <m/>
    <n v="0.9"/>
    <s v=""/>
    <n v="0.89999999999999991"/>
    <s v="Se lleva un 30% de avance en la elaboración de inventarios de series sensibles a eliminación documental con aplicación de criterios técnicos archivísticos y se cumplirá con el cronograma establecido en el presente plan._x000a__x000a_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_x000a_ https://www.bucaramanga.gov.co/transparencia/instrumentos-de-gestion-de-la-informacion/"/>
    <s v="Talento Humano, Recursos Físicos y Tecnológicos"/>
    <x v="0"/>
    <s v="Técnico Operativo_x000a_(Secretaría Administrativa)"/>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3"/>
    <n v="0.2"/>
    <n v="0"/>
    <m/>
    <n v="0.8"/>
    <n v="0.2"/>
    <m/>
    <s v="SI"/>
    <n v="0"/>
    <s v="x"/>
    <s v="x"/>
    <n v="0"/>
    <s v="1"/>
    <s v="2"/>
    <s v="2"/>
    <s v="4"/>
    <n v="0.875"/>
    <n v="0.5"/>
    <n v="1"/>
    <n v="1"/>
    <s v=""/>
    <n v="1"/>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_x000a_El PAAC y MRC se encuentran publicados en la página web del municipio en el link: https://www.bucaramanga.gov.co/transparencia/plan-anticorrupcion-y-de-atencion-al-ciudadano-2/ "/>
    <s v="Talento Humano, Recursos Físicos y Tecnológicos"/>
    <x v="5"/>
    <s v="Secretario de Despacho_x000a_(Secretaría Jurídica)"/>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1"/>
    <n v="1"/>
    <n v="0"/>
    <n v="1"/>
    <n v="1"/>
    <n v="1"/>
    <n v="1"/>
    <s v="SI"/>
    <s v="x"/>
    <s v="x"/>
    <s v="x"/>
    <s v="x"/>
    <s v="2"/>
    <s v="2"/>
    <s v="2"/>
    <s v="3"/>
    <n v="1"/>
    <n v="1"/>
    <n v="1"/>
    <n v="1"/>
    <s v="0%"/>
    <n v="0.75"/>
    <s v="En el primer trimestre de 2022 se enviaron por correo institucional 9 comunicaciones relacionadas con información pública de interés de la ciudadanía."/>
    <s v="Talento Humano, Recursos Físicos y Tecnológicos"/>
    <x v="6"/>
    <s v="Jefe de Prensa_x000a_(Oficina de Prensa y Comunicaciones)"/>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1"/>
    <n v="1"/>
    <n v="0"/>
    <n v="1"/>
    <n v="1"/>
    <n v="1"/>
    <n v="1"/>
    <s v="SI"/>
    <s v="x"/>
    <s v="x"/>
    <s v="x"/>
    <s v="x"/>
    <s v="2"/>
    <s v="2"/>
    <s v="2"/>
    <s v="3"/>
    <n v="1"/>
    <n v="1"/>
    <n v="1"/>
    <n v="1"/>
    <s v="0%"/>
    <n v="0.75"/>
    <s v="Las diferentes solicitudes de publicación de información que las áreas realizan han sido publicadas de acuerdo a los tiempos y en las secciones requeridas."/>
    <s v="Talento Humano, Recursos Físicos y Tecnológicos"/>
    <x v="2"/>
    <s v="Asesor TIC_x000a_(Oficina de las TIC)"/>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3"/>
    <n v="11"/>
    <n v="0"/>
    <m/>
    <n v="4"/>
    <n v="3"/>
    <n v="3"/>
    <s v="SI"/>
    <n v="0"/>
    <s v="x"/>
    <s v="x"/>
    <s v="x"/>
    <s v="4"/>
    <s v="2"/>
    <s v="2"/>
    <s v="3"/>
    <n v="0.75"/>
    <s v=""/>
    <n v="0.75"/>
    <s v="100%"/>
    <s v="0%"/>
    <s v="100%"/>
    <s v="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_x000a_"/>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3"/>
    <s v="3"/>
    <s v="3"/>
    <s v="0%"/>
    <s v="100%"/>
    <n v="1"/>
    <n v="1"/>
    <s v="0%"/>
    <n v="1"/>
    <s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
    <s v="Talento Humano, Recursos Físicos y Tecnológicos"/>
    <x v="5"/>
    <s v="Secretario de Despacho_x000a_(Secretaría Jurídica)_x000a_Transparencia"/>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1"/>
    <n v="0"/>
    <m/>
    <m/>
    <n v="1"/>
    <m/>
    <s v="SI"/>
    <n v="0"/>
    <n v="0"/>
    <s v="x"/>
    <n v="0"/>
    <s v="4"/>
    <s v="4"/>
    <s v="2"/>
    <s v="4"/>
    <s v=""/>
    <s v=""/>
    <s v=""/>
    <n v="1"/>
    <s v=""/>
    <n v="1"/>
    <s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
    <s v="Talento Humano, Recursos Físicos y Tecnológicos"/>
    <x v="5"/>
    <s v="Secretario de Despacho_x000a_(Secretaría Jurídica)_x000a_Transparencia"/>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s v="4"/>
    <s v="4"/>
    <s v="4"/>
    <s v=""/>
    <n v="1"/>
    <s v=""/>
    <m/>
    <s v=""/>
    <n v="1"/>
    <s v="Se cuenta con el cumplimiento del 100%, los instrumentos de gestión pública se encuentran actualizados y se enviaron a la Secretaría de Transparencia de la Presidencia de la República para revisión."/>
    <s v="Talento Humano, Recursos Físicos y Tecnológicos"/>
    <x v="5"/>
    <s v="Secretario de Despacho_x000a_(Secretaría Jurídica)_x000a_Transparencia"/>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1"/>
    <n v="0"/>
    <m/>
    <n v="4"/>
    <n v="3"/>
    <n v="3"/>
    <s v="SI"/>
    <n v="0"/>
    <s v="x"/>
    <s v="x"/>
    <s v="x"/>
    <s v="1"/>
    <s v="3"/>
    <s v="2"/>
    <s v="3"/>
    <n v="1"/>
    <n v="1"/>
    <n v="1"/>
    <n v="1"/>
    <s v="0%"/>
    <s v="100%"/>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_x000a_Así mismo, en el mes de marzo de 2022 se realizó una socialización sobre conflicto de intereses y régimen de inhabilidades e incompatibilidades. Se cuenta con video de la socialización realizada el 31 de marzo de 2022 y soporte del control de asistencia en formato de Excel"/>
    <s v="Talento Humano, Recursos Físicos y Tecnológicos"/>
    <x v="5"/>
    <s v="Secretario de Despacho_x000a_(Secretaría Jurídica)_x000a_Transparencia"/>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s v="4"/>
    <s v="4"/>
    <s v="4"/>
    <s v=""/>
    <n v="1"/>
    <s v=""/>
    <m/>
    <s v=""/>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s v="Secretario de Despacho_x000a_(Secretaría Jurídica)_x000a_Transparencia"/>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1"/>
    <n v="0"/>
    <m/>
    <m/>
    <n v="1"/>
    <n v="1"/>
    <s v="SI"/>
    <n v="0"/>
    <n v="0"/>
    <s v="x"/>
    <s v="x"/>
    <s v="4"/>
    <s v="4"/>
    <s v="2"/>
    <s v="3"/>
    <s v=""/>
    <s v=""/>
    <s v=""/>
    <n v="1"/>
    <s v="0%"/>
    <n v="0.5"/>
    <s v="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
    <s v="Talento Humano, Recursos Físicos y Tecnológicos"/>
    <x v="5"/>
    <s v="Secretario de Despacho_x000a_(Secretaría Jurídica)_x000a_Transparencia"/>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2"/>
    <n v="0"/>
    <m/>
    <m/>
    <m/>
    <n v="1"/>
    <s v="SI"/>
    <n v="0"/>
    <n v="0"/>
    <n v="0"/>
    <s v="x"/>
    <s v="4"/>
    <s v="4"/>
    <s v="1"/>
    <s v="3"/>
    <s v=""/>
    <s v=""/>
    <s v=""/>
    <m/>
    <s v="0%"/>
    <n v="0.2"/>
    <s v="Durante el primer trimestre de 2022 el equipo de transparencia ha llevado a cabo dos mesas de trabajo los días 29 de enero y 15 de febrero de 2022 para revisar la estructuración de la comisión territorial, según se evidencia en actas de reunión presentadas."/>
    <s v="Talento Humano, Recursos Físicos y Tecnológicos"/>
    <x v="5"/>
    <s v="Secretario de Despacho_x000a_(Secretaría Jurídica)_x000a_Transparencia"/>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5"/>
    <n v="0"/>
    <m/>
    <m/>
    <n v="1"/>
    <m/>
    <s v="SI"/>
    <n v="0"/>
    <n v="0"/>
    <s v="x"/>
    <n v="0"/>
    <s v="4"/>
    <s v="4"/>
    <s v="2"/>
    <s v="4"/>
    <s v=""/>
    <s v=""/>
    <s v=""/>
    <n v="0.5"/>
    <s v=""/>
    <n v="0.5"/>
    <s v="Se llevó a cabo una reunión el día 30 de marzo de 2022 con la Secretaría Administrativa para la verificación del cumplimiento de la ley 2013 de 2019._x000a_Desde el programa de transparencia se realizará la revisión en la página y se hará seguimiento para el cumplimiento de la ley 2013 de 2019."/>
    <s v="Talento Humano, Recursos Físicos y Tecnológicos"/>
    <x v="5"/>
    <s v="Secretario de Despacho_x000a_(Secretaría Jurídica)_x000a_Transparencia"/>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25"/>
    <n v="0"/>
    <m/>
    <m/>
    <n v="0.5"/>
    <n v="0.5"/>
    <s v="SI"/>
    <n v="0"/>
    <n v="0"/>
    <s v="x"/>
    <s v="x"/>
    <s v="4"/>
    <s v="4"/>
    <s v="2"/>
    <s v="3"/>
    <s v=""/>
    <s v=""/>
    <s v=""/>
    <n v="0.5"/>
    <s v="0%"/>
    <n v="0.25"/>
    <s v="Se realizó una reunión el día 16 de marzo de 2022 con la Secretaría de Transparencia de la Presidencia de la República donde se analizaron los lineamientos para la implementación del canal antifraude de RITA, según se evidencia en pantallazos de reunión virtual. _x000a_Así mismo, se realizó mesa de trabajo el 28 de marzo con el proceso de gestión de las TIC para su implementación en la Alcaldía de Bucaramanga, evidenciado en acta de reunión."/>
    <s v="Talento Humano, Recursos Físicos y Tecnológicos"/>
    <x v="5"/>
    <s v="Secretario de Despacho_x000a_(Secretaría Jurídica)_x000a_Transparencia"/>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3"/>
    <s v="3"/>
    <s v="3"/>
    <s v="0%"/>
    <s v="100%"/>
    <n v="1"/>
    <n v="1"/>
    <s v="0%"/>
    <n v="1"/>
    <s v="Se ha asistido a las ferias institucionales organizadas en la vigencia 2021, desarrolladas en las diferentes comunas de la ciudad de Bucaramanga, según se evidencia en registro fotográfico, programación oficial de las ferias y divulgación en redes sociales."/>
    <s v="Talento Humano, Recursos Físicos y Tecnológicos"/>
    <x v="5"/>
    <s v="Secretario de Despacho_x000a_(Secretaría Jurídica)_x000a_Transparencia"/>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10"/>
    <n v="0"/>
    <n v="0"/>
    <m/>
    <n v="5"/>
    <n v="4"/>
    <n v="1"/>
    <s v="SI"/>
    <n v="0"/>
    <s v="x"/>
    <s v="x"/>
    <s v="x"/>
    <s v="4"/>
    <s v="2"/>
    <s v="3"/>
    <s v="3"/>
    <n v="1"/>
    <s v=""/>
    <n v="1"/>
    <n v="1"/>
    <s v="0%"/>
    <n v="1"/>
    <s v="Se llevó a cabo reunión el día 10 de diciembre de 2021 para el análisis de los 10 temas con mayor frecuencia en las PQRSD que presentaron los ciudadanos durante el tercer trimestre de 2021 a la administración municipal. Se anexa acta de reunión del 10 de diciembre de 2021."/>
    <s v="Talento Humano, Recursos Físicos y Tecnológicos"/>
    <x v="5"/>
    <s v="Secretario de Despacho_x000a_(Secretaría Jurídica)_x000a_Transparencia"/>
  </r>
  <r>
    <s v="Información y Comunicación "/>
    <s v="Transparencia, acceso a la información pública y lucha contra la corrupción"/>
    <s v="Actualizar el código de integridad."/>
    <s v="Código de integridad actualizado."/>
    <s v="INCREMENTO"/>
    <n v="1"/>
    <n v="1"/>
    <n v="0"/>
    <n v="0.2"/>
    <n v="0"/>
    <n v="0"/>
    <m/>
    <n v="1"/>
    <m/>
    <m/>
    <s v="SI"/>
    <n v="0"/>
    <s v="x"/>
    <n v="0"/>
    <n v="0"/>
    <s v="4"/>
    <s v="2"/>
    <s v="4"/>
    <s v="4"/>
    <n v="0.2"/>
    <s v=""/>
    <n v="0.2"/>
    <n v="0.2"/>
    <s v=""/>
    <n v="0.2"/>
    <s v="Se llevó a cabo reunión virtual el día 13 de diciembre de 2021 con la Secretaría Administrativa para revisar  la  actualización del Código de Integridad, la cual ha venido liderando dicha Secretaría. Para la vigencia 2022 se continuará analizando su actualización. _x000a_Se anexa acta de reunión del 13 de diciembre de 2021 y soporte de envío del correo electrónico a la secretaría administrativa solicitando el documento de proyecto de decreto para la actualización del código de integridad para revisión en la secretaría jurídica."/>
    <s v="Talento Humano, Recursos Físicos y Tecnológicos"/>
    <x v="5"/>
    <s v="Secretario de Despacho_x000a_(Secretaría Jurídica)_x000a_Transparencia"/>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m/>
    <n v="1"/>
    <s v="SI"/>
    <n v="0"/>
    <n v="0"/>
    <n v="0"/>
    <s v="x"/>
    <s v="4"/>
    <s v="4"/>
    <s v="4"/>
    <s v="3"/>
    <s v=""/>
    <s v=""/>
    <s v=""/>
    <s v=""/>
    <s v="0%"/>
    <n v="0"/>
    <s v="El cumplimiento de esta acción se verá reflejado en el segundo trimestre de 2022. "/>
    <s v="Talento Humano, Recursos Físicos y Tecnológicos"/>
    <x v="1"/>
    <s v="Profesional Especializado_x000a_(Secretaría Planeación)"/>
  </r>
  <r>
    <s v="Información y Comunicación "/>
    <s v="Transparencia, acceso a la información pública y lucha contra la corrupción"/>
    <s v="Elaborar el Manual de rendición de cuentas."/>
    <s v="Manual Rendición de Cuentas"/>
    <s v="INCREMENTO"/>
    <n v="1"/>
    <n v="1"/>
    <n v="0.5"/>
    <n v="0.5"/>
    <n v="0"/>
    <n v="0"/>
    <m/>
    <n v="1"/>
    <m/>
    <m/>
    <s v="SI"/>
    <n v="0"/>
    <s v="x"/>
    <n v="0"/>
    <n v="0"/>
    <s v="1"/>
    <s v="2"/>
    <s v="4"/>
    <s v="4"/>
    <n v="1"/>
    <n v="0.5"/>
    <n v="1"/>
    <s v=""/>
    <s v=""/>
    <n v="1"/>
    <s v="Se elaboró y aprobó por Calidad el Manual de Rendición de Cuentas, a su vez, se elaboró el Procedimiento para Rendición de Cuentas."/>
    <s v="Talento Humano, Recursos Físicos y Tecnológicos"/>
    <x v="1"/>
    <s v="Profesional Especializado_x000a_(Secretaría Planeación)"/>
  </r>
  <r>
    <s v="Información y Comunicación "/>
    <s v="Transparencia, acceso a la información pública y lucha contra la corrupción"/>
    <s v="Convocar y desarrollar la audiencia pública de rendición de cuentas."/>
    <s v="Audiencia Pública de Rendición de Cuentas"/>
    <s v="INCREMENTO"/>
    <n v="1"/>
    <n v="1"/>
    <n v="0"/>
    <n v="1"/>
    <n v="0"/>
    <n v="0"/>
    <m/>
    <n v="1"/>
    <m/>
    <m/>
    <s v="SI"/>
    <n v="0"/>
    <s v="x"/>
    <n v="0"/>
    <n v="0"/>
    <s v="4"/>
    <s v="2"/>
    <s v="4"/>
    <s v="4"/>
    <n v="1"/>
    <s v=""/>
    <n v="1"/>
    <s v=""/>
    <s v=""/>
    <n v="1"/>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 v="Talento Humano, Recursos Físicos y Tecnológicos"/>
    <x v="1"/>
    <s v="Profesional Especializado_x000a_(Secretaría Planeación)"/>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15"/>
    <n v="0.35"/>
    <n v="0"/>
    <m/>
    <n v="0.2"/>
    <n v="0.3"/>
    <n v="0.5"/>
    <s v="SI"/>
    <n v="0"/>
    <s v="x"/>
    <s v="x"/>
    <s v="x"/>
    <s v="1"/>
    <s v="2"/>
    <s v="2"/>
    <s v="3"/>
    <n v="0.89999999999999991"/>
    <n v="0.15"/>
    <n v="1"/>
    <s v="100%"/>
    <s v="0%"/>
    <n v="0.64999999999999991"/>
    <s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
    <s v="Talento Humano, Recursos Físicos y Tecnológicos"/>
    <x v="2"/>
    <s v="Asesor TIC_x000a_(Oficina TIC)"/>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2"/>
    <n v="2"/>
    <n v="0"/>
    <n v="2"/>
    <n v="2"/>
    <n v="2"/>
    <n v="2"/>
    <s v="SI"/>
    <s v="x"/>
    <s v="x"/>
    <s v="x"/>
    <s v="x"/>
    <s v="2"/>
    <s v="2"/>
    <s v="2"/>
    <s v="3"/>
    <n v="1"/>
    <n v="1"/>
    <n v="1"/>
    <n v="1"/>
    <s v="0%"/>
    <n v="0.7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_x000a__x000a_A corte de 31 dic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de información de los meses de septiembre, octubre y noviembre del año 2021, así mismo se adjunta las bases de datos en formato Excel de cada mes correspondiente._x000a__x000a_Observatorio de Paz: Correo electrónico de envió de información de los meses de octubre y noviembre del año 2021, así mismo se adjunta las bases de datos en formato Excel de cada mes correspondiente._x000a_____________________________________________________________________x000a__x000a_A corte 31 de marzo de 2022,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link de ingreso del portal mantenido, junto con documento de análisis delincuencial y uso del observatorio en los meses de enero, febrero y marzo. _x000a__x000a_Observatorio de Paz: Correo electrónico de envió link del observatorio de Paz mantenido, junto con los archivos de Excel con la información correspondiente a los meses de enero, febrero y marzo. _x000a_"/>
    <n v="0"/>
    <x v="10"/>
    <s v="Secretario de Despacho                          (Secretaría del Interior)"/>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1"/>
    <n v="1"/>
    <n v="0"/>
    <n v="1"/>
    <n v="1"/>
    <n v="1"/>
    <n v="2"/>
    <s v="SI"/>
    <s v="x"/>
    <s v="x"/>
    <s v="x"/>
    <s v="x"/>
    <s v="2"/>
    <s v="2"/>
    <s v="2"/>
    <s v="3"/>
    <n v="1"/>
    <n v="1"/>
    <n v="1"/>
    <n v="1"/>
    <s v="0%"/>
    <n v="0.6"/>
    <s v="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
    <s v="Talento Humano, Recursos Físicos y Tecnológicos"/>
    <x v="2"/>
    <s v="Asesor TIC_x000a_(Oficina TIC)"/>
  </r>
  <r>
    <s v="Gestión del Conocimiento y la innovación"/>
    <s v="Gestión del conocimiento y la innovación"/>
    <s v="Fomentar la transferencia del conocimiento hacia adentro de la entidad."/>
    <s v="Campaña de divulgación de la gestión del conocimiento."/>
    <s v="INCREMENTO"/>
    <n v="1"/>
    <n v="1"/>
    <n v="0"/>
    <n v="1"/>
    <n v="0"/>
    <n v="0"/>
    <m/>
    <n v="1"/>
    <m/>
    <m/>
    <s v="SI"/>
    <n v="0"/>
    <s v="x"/>
    <n v="0"/>
    <n v="0"/>
    <s v="4"/>
    <s v="2"/>
    <s v="4"/>
    <s v="4"/>
    <n v="1"/>
    <s v=""/>
    <n v="1"/>
    <s v=""/>
    <s v=""/>
    <n v="1"/>
    <s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
    <s v="Talento Humano, Recursos Físicos y Tecnológicos"/>
    <x v="0"/>
    <s v="Subsecretario Administrativo - TH_x000a_(Secretaría Administrativa)"/>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1"/>
    <n v="0"/>
    <n v="0"/>
    <m/>
    <n v="1"/>
    <m/>
    <n v="1"/>
    <s v="SI"/>
    <n v="0"/>
    <s v="x"/>
    <n v="0"/>
    <s v="x"/>
    <s v="1"/>
    <s v="2"/>
    <s v="4"/>
    <s v="3"/>
    <n v="1.5"/>
    <n v="0.5"/>
    <n v="1"/>
    <s v=""/>
    <s v="0%"/>
    <n v="1"/>
    <s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
    <s v="Talento Humano, Recursos Físicos y Tecnológicos"/>
    <x v="0"/>
    <s v="Subsecretario Administrativo - TH_x000a_(Secretaría Administrativa)"/>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1"/>
    <n v="3"/>
    <n v="0"/>
    <m/>
    <n v="1"/>
    <m/>
    <n v="1"/>
    <s v="SI"/>
    <n v="0"/>
    <s v="x"/>
    <n v="0"/>
    <s v="x"/>
    <s v="4"/>
    <s v="2"/>
    <s v="1"/>
    <s v="3"/>
    <n v="1"/>
    <s v=""/>
    <n v="1"/>
    <s v="100%"/>
    <s v="0%"/>
    <s v="100%"/>
    <s v="Se realizó mesa de trabajo los días 1,15, 30 de marzo de 2022,  con las diferentes dependencias de la administración municipal para consultar las necesidades y expectativas de los grupos de valor adjuntando las respectivas actas de reunión"/>
    <s v="Talento Humano, Recursos Físicos y Tecnológicos"/>
    <x v="0"/>
    <s v="Subsecretario Administrativo - TH_x000a_(Secretaría Administrativa)"/>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5"/>
    <n v="0.3"/>
    <n v="0"/>
    <m/>
    <n v="1"/>
    <m/>
    <m/>
    <s v="SI"/>
    <n v="0"/>
    <s v="x"/>
    <n v="0"/>
    <n v="0"/>
    <s v="4"/>
    <s v="2"/>
    <s v="1"/>
    <s v="4"/>
    <n v="0.5"/>
    <s v=""/>
    <n v="0.5"/>
    <n v="0.8"/>
    <s v=""/>
    <n v="0.8"/>
    <s v="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
    <s v="Talento Humano, Recursos Físicos y Tecnológicos"/>
    <x v="0"/>
    <s v="Subsecretario Administrativo - TH_x000a_(Secretaría Administrativa)"/>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1"/>
    <n v="0"/>
    <n v="0"/>
    <m/>
    <n v="1"/>
    <m/>
    <m/>
    <s v="SI"/>
    <n v="0"/>
    <s v="x"/>
    <n v="0"/>
    <n v="0"/>
    <s v="4"/>
    <s v="2"/>
    <s v="4"/>
    <s v="4"/>
    <n v="1"/>
    <s v=""/>
    <n v="1"/>
    <s v=""/>
    <s v=""/>
    <n v="1"/>
    <s v="Se socializó el inventario de herramientas de uso y apropiación del conocimiento con los que cuenta la entidad se anexa acta de reunión del día 9 de noviembre del 2021, se anexa las diapositivas y se adjunta la tabla de asistencia"/>
    <s v="Talento Humano, Recursos Físicos y Tecnológicos"/>
    <x v="0"/>
    <s v="Subsecretario Administrativo - TH_x000a_(Secretaría Administrativa)"/>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4"/>
    <s v="4"/>
    <s v="3"/>
    <s v=""/>
    <s v=""/>
    <s v=""/>
    <s v=""/>
    <s v="0%"/>
    <n v="0"/>
    <s v="La actividad se cumplirá en el segundo trimestre de 2022, de acuerdo con el cronograma establecido en el presente plan."/>
    <s v="Talento Humano, Recursos Físicos y Tecnológicos"/>
    <x v="0"/>
    <s v="Subsecretario Administrativo - TH_x000a_(Secretaría Administrativa)"/>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8 de conocimiento tácito diligenciado por todas las dependencias. de fecha del 06 de abril del 2022"/>
    <s v="Talento Humano, Recursos Físicos y Tecnológicos"/>
    <x v="0"/>
    <s v="Subsecretario Administrativo - TH_x000a_(Secretaría Administrativa)"/>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7 de conocimiento Explícito  diligenciado por todas las dependencia de fecha abril 06 del 2022"/>
    <s v="Talento Humano, Recursos Físicos y Tecnológicos"/>
    <x v="0"/>
    <s v="Subsecretario Administrativo - TH_x000a_(Secretaría Administrativa)"/>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s v="3"/>
    <s v="4"/>
    <s v="4"/>
    <n v="1"/>
    <n v="1"/>
    <n v="1"/>
    <s v=""/>
    <s v=""/>
    <n v="1"/>
    <s v="La Secretaría de Planeación ha monitoreado la Política de Administración de Riesgos, a través de los mapas de riesgos de gestión por procesos y mapas de riesgos de corrupción por procesos. "/>
    <s v="Talento Humano, Recursos Físicos y Tecnológicos"/>
    <x v="1"/>
    <s v="Secretario de Planeación_x000a_(Secretaría de Planeación)"/>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1"/>
    <n v="0"/>
    <n v="0"/>
    <m/>
    <n v="0.8"/>
    <n v="0.2"/>
    <m/>
    <s v="SI"/>
    <n v="0"/>
    <s v="x"/>
    <s v="x"/>
    <n v="0"/>
    <s v="4"/>
    <s v="2"/>
    <s v="3"/>
    <s v="4"/>
    <n v="1"/>
    <s v=""/>
    <n v="1"/>
    <n v="1"/>
    <s v=""/>
    <n v="1"/>
    <s v="La Secretaría de Planeación ha realizado la aplicación de acciones de mejora en PAAC y mapa de riesgos de corrupción con respecto a  la identificación de riesgos."/>
    <s v="Talento Humano, Recursos Físicos y Tecnológicos"/>
    <x v="1"/>
    <s v="Secretario de Planeación_x000a_(Secretaría de Planeación)"/>
  </r>
  <r>
    <s v="Control Interno "/>
    <s v="Control interno "/>
    <s v="Capacitar a líderes de procesos y sus equipos de trabajo sobre la metodología de gestión del riesgo"/>
    <s v="Capacitación sobre la metodología de gestión del riesgo realizada."/>
    <s v="INCREMENTO"/>
    <n v="1"/>
    <n v="1"/>
    <n v="0"/>
    <n v="0"/>
    <n v="1"/>
    <n v="0"/>
    <m/>
    <m/>
    <n v="1"/>
    <m/>
    <s v="SI"/>
    <n v="0"/>
    <n v="0"/>
    <s v="x"/>
    <n v="0"/>
    <s v="4"/>
    <s v="4"/>
    <s v="2"/>
    <s v="4"/>
    <s v=""/>
    <s v=""/>
    <s v=""/>
    <n v="1"/>
    <s v=""/>
    <n v="1"/>
    <s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
    <s v="Talento Humano, Recursos Físicos y Tecnológicos"/>
    <x v="1"/>
    <s v="Secretario de Planeación_x000a_(Secretaría de Planeación)"/>
  </r>
  <r>
    <s v="Control Interno "/>
    <s v="Control interno "/>
    <s v="Evidenciar la divulgación e implementación de la política de administración de riesgos."/>
    <s v="Política de administración de riesgos implementada."/>
    <s v="MANTENIMIENTO"/>
    <n v="4"/>
    <n v="1"/>
    <n v="1"/>
    <n v="1"/>
    <n v="1"/>
    <n v="0"/>
    <n v="1"/>
    <n v="1"/>
    <n v="1"/>
    <n v="1"/>
    <s v="SI"/>
    <s v="x"/>
    <s v="x"/>
    <s v="x"/>
    <s v="x"/>
    <s v="2"/>
    <s v="2"/>
    <s v="2"/>
    <s v="3"/>
    <n v="1"/>
    <n v="1"/>
    <n v="1"/>
    <n v="1"/>
    <s v="0%"/>
    <n v="0.75"/>
    <s v="La implementación de la Política de administración de riesgos se ha realizado en los Mapas de Riesgos de gestión por procesos y mapas de riesgos de corrupción por procesos. "/>
    <s v="Talento Humano, Recursos Físicos y Tecnológicos"/>
    <x v="1"/>
    <s v="Secretario de Planeación_x000a_(Secretaría de Planeación)"/>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1"/>
    <n v="0"/>
    <n v="0"/>
    <m/>
    <m/>
    <n v="1"/>
    <m/>
    <s v="SI"/>
    <n v="0"/>
    <n v="0"/>
    <s v="x"/>
    <n v="0"/>
    <s v="4"/>
    <s v="1"/>
    <s v="3"/>
    <s v="4"/>
    <n v="1"/>
    <s v=""/>
    <n v="1"/>
    <n v="1"/>
    <s v=""/>
    <n v="1"/>
    <s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_x000a__x000a_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_x000a_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
    <s v="Talento Humano, Recursos Físicos y Tecnológicos"/>
    <x v="9"/>
    <s v="Jefe de Oficina_x000a_(Oficina Control Interno de Gestión)"/>
  </r>
  <r>
    <s v="Control Interno "/>
    <s v="Control interno "/>
    <s v="Evaluación de la Audiencia de Rendición de Cuentas"/>
    <s v="Informe de Evaluación de la Audiencia Anual de Rendición de Cuentas"/>
    <s v="INCREMENTO"/>
    <n v="1"/>
    <n v="1"/>
    <n v="0"/>
    <n v="1"/>
    <n v="1"/>
    <n v="0"/>
    <m/>
    <n v="1"/>
    <m/>
    <m/>
    <s v="SI"/>
    <n v="0"/>
    <s v="x"/>
    <n v="0"/>
    <n v="0"/>
    <s v="4"/>
    <s v="2"/>
    <s v="1"/>
    <s v="4"/>
    <n v="1"/>
    <s v=""/>
    <n v="1"/>
    <n v="1"/>
    <s v=""/>
    <s v="100%"/>
    <s v="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
    <s v="Talento Humano, Recursos Físicos y Tecnológicos"/>
    <x v="9"/>
    <s v="Jefe de Oficina_x000a_(Oficina Control Interno de Gestión)"/>
  </r>
  <r>
    <s v="Control Interno "/>
    <s v="Control interno "/>
    <s v="Evaluación Semestral de Coordinación del Sistema de Control Interno."/>
    <s v="Informe Semestral de Coordinación del Sistema de Control Interno."/>
    <s v="INCREMENTO"/>
    <n v="2"/>
    <n v="2"/>
    <n v="1"/>
    <n v="0"/>
    <n v="1"/>
    <n v="0"/>
    <n v="1"/>
    <m/>
    <n v="1"/>
    <m/>
    <s v="SI"/>
    <s v="x"/>
    <n v="0"/>
    <s v="x"/>
    <n v="0"/>
    <s v="2"/>
    <s v="4"/>
    <s v="2"/>
    <s v="4"/>
    <s v=""/>
    <n v="1"/>
    <s v=""/>
    <n v="1"/>
    <s v=""/>
    <n v="1"/>
    <s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
    <s v="Talento Humano, Recursos Físicos y Tecnológicos"/>
    <x v="9"/>
    <s v="Jefe de Oficina_x000a_(Oficina Control Interno de Gestión)"/>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4"/>
    <n v="0"/>
    <n v="1"/>
    <m/>
    <n v="1"/>
    <m/>
    <s v="SI"/>
    <s v="x"/>
    <n v="0"/>
    <s v="x"/>
    <n v="0"/>
    <s v="2"/>
    <s v="4"/>
    <s v="2"/>
    <s v="4"/>
    <s v=""/>
    <s v="100%"/>
    <s v=""/>
    <s v="100%"/>
    <s v=""/>
    <s v="100%"/>
    <s v="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
    <s v="Talento Humano, Recursos Físicos y Tecnológicos"/>
    <x v="9"/>
    <s v="Jefe de Oficina_x000a_(Oficina Control Interno de Gestión)"/>
  </r>
  <r>
    <s v="Control Interno "/>
    <s v="Control interno "/>
    <s v="Seguimiento periódico (Cuatrimestral) al PAAC y Mapas de riesgos de Corrupción."/>
    <s v="Informe de seguimiento al PAAC y Mapas de riesgos de Corrupción."/>
    <s v="INCREMENTO"/>
    <n v="3"/>
    <n v="3"/>
    <n v="1"/>
    <n v="0"/>
    <n v="1"/>
    <n v="0"/>
    <n v="1"/>
    <m/>
    <n v="1"/>
    <n v="1"/>
    <s v="SI"/>
    <s v="x"/>
    <n v="0"/>
    <s v="x"/>
    <s v="x"/>
    <s v="2"/>
    <s v="4"/>
    <s v="2"/>
    <s v="3"/>
    <s v=""/>
    <n v="1"/>
    <s v=""/>
    <n v="1"/>
    <s v="0%"/>
    <n v="0.66666666666666663"/>
    <s v="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
    <s v="Talento Humano, Recursos Físicos y Tecnológicos"/>
    <x v="9"/>
    <s v="Jefe de Oficina_x000a_(Oficina Control Interno de Gestión)"/>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1"/>
    <n v="1"/>
    <n v="0"/>
    <m/>
    <n v="1"/>
    <m/>
    <n v="1"/>
    <s v="SI"/>
    <n v="0"/>
    <s v="x"/>
    <n v="0"/>
    <s v="x"/>
    <s v="4"/>
    <s v="2"/>
    <s v="1"/>
    <s v="3"/>
    <n v="1"/>
    <s v=""/>
    <n v="1"/>
    <n v="1"/>
    <s v="0%"/>
    <n v="1"/>
    <s v="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
    <s v="Talento Humano, Recursos Físicos y Tecnológicos"/>
    <x v="9"/>
    <s v="Jefe de Oficina_x000a_(Oficina Control Interno de Gestión)"/>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1"/>
    <n v="0"/>
    <n v="1"/>
    <m/>
    <n v="1"/>
    <m/>
    <s v="SI"/>
    <s v="x"/>
    <n v="0"/>
    <s v="x"/>
    <n v="0"/>
    <s v="2"/>
    <s v="4"/>
    <s v="2"/>
    <s v="4"/>
    <s v=""/>
    <n v="1"/>
    <s v=""/>
    <n v="1"/>
    <s v=""/>
    <n v="1"/>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_x000a_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
    <s v="Talento Humano, Recursos Físicos y Tecnológicos"/>
    <x v="9"/>
    <s v="Jefe de Oficina_x000a_(Oficina Control Interno de Gestión)"/>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
  <r>
    <s v="Talento Humano"/>
    <s v="Gestión estratégica del talento humano"/>
    <s v="Analizar puestos de trabajo e identificarlos para vincular personal con discapacidad."/>
    <s v="Puestos de trabajo identificados en donde se pueda vincular personas con discapacidad."/>
    <s v="INCREMENTO"/>
    <n v="1"/>
    <n v="1"/>
    <n v="1"/>
    <n v="0"/>
    <n v="0"/>
    <n v="0"/>
    <m/>
    <m/>
    <n v="1"/>
    <m/>
    <s v="SI"/>
    <n v="0"/>
    <n v="0"/>
    <s v="x"/>
    <n v="0"/>
    <s v="1"/>
    <s v="4"/>
    <s v="3"/>
    <s v="4"/>
    <n v="1"/>
    <n v="1"/>
    <n v="1"/>
    <n v="1"/>
    <s v=""/>
    <n v="1"/>
    <s v="Se realizó un análisis de ubicación de puestos de trabajo para personas con discapacidad para desempeñar sus labores del día 18 de agosto del 2021"/>
    <s v="Talento Humano, Recursos Físicos y Tecnológicos"/>
    <x v="0"/>
  </r>
  <r>
    <s v="Talento Humano"/>
    <s v="Gestión estratégica del talento humano"/>
    <s v="Establecer espacios para resaltar y estimular a los servidores públicos."/>
    <s v="Espacios que permitan resaltar y estimular a los servidores públicos como reconocimiento a sus labores."/>
    <s v="INCREMENTO"/>
    <n v="1"/>
    <n v="1"/>
    <n v="0"/>
    <n v="1"/>
    <n v="0"/>
    <n v="0"/>
    <m/>
    <n v="1"/>
    <m/>
    <n v="0"/>
    <s v="SI"/>
    <n v="0"/>
    <s v="x"/>
    <n v="0"/>
    <n v="0"/>
    <s v="4"/>
    <s v="2"/>
    <s v="4"/>
    <s v="4"/>
    <n v="1"/>
    <s v=""/>
    <n v="1"/>
    <s v=""/>
    <s v=""/>
    <n v="1"/>
    <s v="Se programó para el 15 y 29 de octubre la Jornada de Conmemoración y exaltación de los servidores públicos de la Alcaldía de Bucaramanga. La actividad se cumplió durante el cuarto trimestre del año 2021, en cumplimiento al cronograma establecido en el presente plan._x000a__x000a_Se realizó jornada de reconocimiento a servidores públicos, entrega de estímulos a mejores servidores públicos por evaluación de desempeño"/>
    <s v="Talento Humano, Recursos Físicos y Tecnológicos"/>
    <x v="0"/>
  </r>
  <r>
    <s v="Talento Humano"/>
    <s v="Gestión estratégica del talento humano"/>
    <s v="Realizar informes sobre las razones de retiro de los servidores públicos."/>
    <s v="Informes analizados acerca de las razones de retiro que genere insumos para el plan de previsión del talento humano. "/>
    <s v="INCREMENTO"/>
    <n v="2"/>
    <n v="2"/>
    <n v="0"/>
    <n v="1"/>
    <n v="0"/>
    <n v="0"/>
    <m/>
    <n v="1"/>
    <m/>
    <n v="1"/>
    <s v="SI"/>
    <n v="0"/>
    <s v="x"/>
    <n v="0"/>
    <s v="x"/>
    <s v="4"/>
    <s v="2"/>
    <s v="4"/>
    <s v="3"/>
    <n v="1"/>
    <s v=""/>
    <n v="1"/>
    <s v=""/>
    <s v="0%"/>
    <n v="0.5"/>
    <s v="Se realizó informe de razones de retiro de servidores públicos, correspondiente al periodo comprendido entre el 1 de enero a 31 de diciembre de 2021, según se evidencia en pantallazo enviado."/>
    <s v="Talento Humano, Recursos Físicos y Tecnológicos"/>
    <x v="0"/>
  </r>
  <r>
    <s v="Talento Humano"/>
    <s v="Gestión estratégica del talento humano"/>
    <s v="Consolidar  estadísticas de la información del talento humano."/>
    <s v="Estadísticas de la información de Gestión Estratégica de Talento Humano consolidadas."/>
    <s v="INCREMENTO"/>
    <n v="2"/>
    <n v="2"/>
    <n v="0"/>
    <n v="1"/>
    <n v="0"/>
    <n v="0"/>
    <m/>
    <n v="1"/>
    <m/>
    <n v="1"/>
    <s v="SI"/>
    <n v="0"/>
    <s v="x"/>
    <n v="0"/>
    <s v="x"/>
    <s v="4"/>
    <s v="2"/>
    <s v="4"/>
    <s v="3"/>
    <n v="1"/>
    <s v=""/>
    <n v="1"/>
    <s v=""/>
    <s v="0%"/>
    <n v="0.5"/>
    <s v="Se realizó encuesta &quot;Maestro de empleados&quot; que contiene información de los servidores públicos de planta, se presenta informe con los resultados de la encuesta maestra de empleados"/>
    <s v="Talento Humano, Recursos Físicos y Tecnológicos"/>
    <x v="0"/>
  </r>
  <r>
    <s v="Talento Humano"/>
    <s v="Gestión estratégica del talento humano"/>
    <s v="Analizar y tomar las medidas de mejora que contribuyan al fortalecimiento del clima laboral en la entidad. Desde el sistema de control interno efectuar su verificación."/>
    <s v="Socialización de los resultados de la medición del clima laboral vigencia 2021"/>
    <s v="INCREMENTO"/>
    <n v="1"/>
    <n v="1"/>
    <n v="0"/>
    <n v="1"/>
    <n v="0"/>
    <n v="0"/>
    <m/>
    <n v="1"/>
    <m/>
    <m/>
    <s v="SI"/>
    <n v="0"/>
    <s v="x"/>
    <n v="0"/>
    <n v="0"/>
    <s v="4"/>
    <s v="2"/>
    <s v="4"/>
    <s v="4"/>
    <n v="1"/>
    <s v=""/>
    <n v="1"/>
    <s v=""/>
    <s v=""/>
    <n v="1"/>
    <s v="Se realizó estudio de medición del clima laboral, y se socializó a 58 servidores públicos y contratistas el día 05 de noviembre, se anexa pantallazo de las diapositivas socializadas y tabla de Excel de asistencia.  "/>
    <s v="Talento Humano, Recursos Físicos y Tecnológicos"/>
    <x v="0"/>
  </r>
  <r>
    <s v="Talento Humano"/>
    <s v="Gestión estratégica del talento humano"/>
    <s v="Establecer incentivos especiales para el personal de servicio al ciudadano y otros estímulos para quienes se encuentren con distinto tipo de vinculación (provisionales, contratistas, etc.) en la entidad."/>
    <s v="Cuadro de mérito del personal del Centro de Atención Especializado- CAME."/>
    <s v="INCREMENTO"/>
    <n v="1"/>
    <n v="1"/>
    <n v="0"/>
    <n v="1"/>
    <n v="0"/>
    <n v="0"/>
    <m/>
    <n v="1"/>
    <m/>
    <m/>
    <s v="SI"/>
    <n v="0"/>
    <s v="x"/>
    <n v="0"/>
    <n v="0"/>
    <s v="4"/>
    <s v="2"/>
    <s v="4"/>
    <s v="4"/>
    <n v="1"/>
    <s v=""/>
    <n v="1"/>
    <s v=""/>
    <s v=""/>
    <n v="1"/>
    <s v="Se realizó el reconocimiento a tres personas que prestan el servicio en el  CAME de acuerdo con la evaluación de satisfacción realizada por los usuarios. Se adjunta informe de la acción de fecha del segundo semestre del 2021"/>
    <s v="Talento Humano, Recursos Físicos y Tecnológicos"/>
    <x v="0"/>
  </r>
  <r>
    <s v="Talento Humano"/>
    <s v="Gestión estratégica del talento humano"/>
    <s v="Analizar que los resultados de la evaluación de desempeño laboral y de los acuerdos de gestión sean coherentes con el cumplimiento de las metas de la entidad. "/>
    <s v="Informe de análisis de los resultados de las evaluaciones de desempeño laboral y los acuerdos de gestión."/>
    <s v="INCREMENTO"/>
    <n v="2"/>
    <n v="2"/>
    <n v="1"/>
    <n v="0"/>
    <n v="0"/>
    <n v="0"/>
    <n v="1"/>
    <m/>
    <m/>
    <n v="1"/>
    <s v="SI"/>
    <s v="x"/>
    <n v="0"/>
    <n v="0"/>
    <s v="x"/>
    <s v="2"/>
    <s v="4"/>
    <s v="4"/>
    <s v="3"/>
    <s v=""/>
    <n v="1"/>
    <s v=""/>
    <s v=""/>
    <s v="0%"/>
    <n v="0.5"/>
    <s v="Se realizó el análisis de los resultados de las evaluaciones de desempeño correspondientes al primer semestre del año 2021 a corte 30 de septiembre de 2021"/>
    <s v="Talento Humano, Recursos Físicos y Tecnológicos"/>
    <x v="0"/>
  </r>
  <r>
    <s v="Talento Humano"/>
    <s v="Gestión estratégica del talento humano"/>
    <s v="Desarrollar jornadas de capacitación y/o divulgación a sus servidores y contratistas sobre participación ciudadana, rendición de cuentas y control social."/>
    <s v="Jornadas de capacitación y/o divulgación a los  servidores públicos  y contratistas en los temas de participación ciudadana, rendición de cuentas y control social."/>
    <s v="INCREMENTO"/>
    <n v="2"/>
    <n v="2"/>
    <n v="0"/>
    <n v="1"/>
    <n v="1"/>
    <n v="0"/>
    <m/>
    <n v="1"/>
    <n v="1"/>
    <m/>
    <s v="SI"/>
    <n v="0"/>
    <s v="x"/>
    <s v="x"/>
    <n v="0"/>
    <s v="4"/>
    <s v="2"/>
    <s v="2"/>
    <s v="4"/>
    <n v="1"/>
    <s v=""/>
    <n v="1"/>
    <n v="1"/>
    <s v=""/>
    <n v="1"/>
    <s v="Se realizó capacitación en temas de rendición de cuentas, participación ciudadana a los servidores públicos y contratistas de la administración, el cual se puede evidenciar mediante la convocatoria por correo electrónico del día 18 de noviembre de 2021_x000a__x000a_Se realizó capacitación el día 1 y 6 de marzo de 2022, sobre participación ciudadana, rendición de cuentas y control social, se adjunta planillas de asistencias. "/>
    <s v="Talento Humano, Recursos Físicos y Tecnológicos"/>
    <x v="0"/>
  </r>
  <r>
    <s v="Talento Humano"/>
    <s v="Gestión estratégica del talento humano"/>
    <s v="Implementar mecanismos para transferir el conocimiento de las personas que se retiran a quienes continúan vinculados."/>
    <s v="Herramienta  implementada y mantenida, a través del uso del formato de transferencia de conocimiento o retiro del servicio F-GAT-8100-238,37-195."/>
    <s v="MANTENIMIENTO"/>
    <n v="2"/>
    <n v="1"/>
    <n v="1"/>
    <n v="1"/>
    <n v="1"/>
    <n v="0"/>
    <m/>
    <n v="1"/>
    <m/>
    <n v="1"/>
    <s v="SI"/>
    <n v="0"/>
    <s v="x"/>
    <n v="0"/>
    <s v="x"/>
    <s v="1"/>
    <s v="2"/>
    <s v="1"/>
    <s v="3"/>
    <n v="2"/>
    <n v="1"/>
    <n v="1"/>
    <n v="1"/>
    <s v="0%"/>
    <s v="100%"/>
    <s v="Se estableció en el formato F-GAT-8100-238,37-036,la inclusión del formato F-GAT-8100-238,37-195  como uno de los requisitos de entrega de puesto de trabajo el cual todos los servidores los cuales se retiraron diligenciaron a cabalidad el formato"/>
    <s v="Talento Humano, Recursos Físicos y Tecnológicos"/>
    <x v="0"/>
  </r>
  <r>
    <s v="Talento Humano"/>
    <s v="Integridad"/>
    <s v="Fomentar espacios de participación para todo el personal, para armonizar los valores del servicio público con los códigos de ética institucional, implementar jornadas de difusión y herramientas pedagógicas para desarrollar el hábito de actuar de forma coherente con ellos. "/>
    <s v="Jornadas de apropiación del código de integridad."/>
    <s v="INCREMENTO"/>
    <n v="2"/>
    <n v="2"/>
    <n v="2"/>
    <n v="0"/>
    <n v="0"/>
    <n v="0"/>
    <m/>
    <n v="1"/>
    <m/>
    <n v="1"/>
    <s v="SI"/>
    <n v="0"/>
    <s v="x"/>
    <n v="0"/>
    <s v="x"/>
    <s v="1"/>
    <s v="3"/>
    <s v="4"/>
    <s v="3"/>
    <n v="1"/>
    <n v="1"/>
    <n v="1"/>
    <s v=""/>
    <m/>
    <n v="1"/>
    <s v="Se han realizado Jornadas de capacitación y sensibilización del código de integridad y se puede evidenciar en el informe consolidado de las socializaciones al Código de integridad de la vigencia 2021_x000a_*Viernes de Valores: Agosto 27 de 2021._x000a_*Muro de integridad: septiembre 17 de 2021._x000a_*Recordación digital, reto diligencia con cada uno de los valores del código de integridad: lunes 06 de septiembre de 2021"/>
    <s v="Talento Humano, Recursos Físicos y Tecnológicos"/>
    <x v="0"/>
  </r>
  <r>
    <s v="Talento Humano"/>
    <s v="Integridad"/>
    <s v="Establecer al interior de su entidad un proceso para la gestión de los conflictos de interés, donde el servidor público pueda tener claridad de cómo se reporta un posible caso y cuál es el conducto regular a seguir. ."/>
    <s v="Campañas de divulgación para promover el correo de cod.integridad@bucaramanga.gov.co, como un canal para conocer opiniones y denuncias sobre faltas al código de integridad."/>
    <s v="INCREMENTO"/>
    <n v="2"/>
    <n v="2"/>
    <n v="1"/>
    <n v="1"/>
    <n v="0"/>
    <n v="0"/>
    <m/>
    <n v="1"/>
    <m/>
    <n v="1"/>
    <s v="SI"/>
    <n v="0"/>
    <s v="x"/>
    <n v="0"/>
    <s v="x"/>
    <s v="1"/>
    <s v="2"/>
    <s v="4"/>
    <s v="3"/>
    <n v="1.5"/>
    <n v="0.5"/>
    <n v="1"/>
    <s v=""/>
    <m/>
    <n v="1"/>
    <s v="A través del correo cod.integridad@bucaramanga.gov.co se ha enviado mensajes a los servidores públicos y contratistas de la alcaldía, informando que a través de este medio pueden realizar las denuncias sobre faltas al código de integridad. Se anexa &quot;Pantallazo&quot; correo de promoción y divulgación del correo del código de integridad de fecha 06 de diciembre del 2021_x000a_También se ha utilizado para realizar los Retos digitales  de los valores del código de integridad. "/>
    <s v="Talento Humano, Recursos Físicos y Tecnológicos"/>
    <x v="0"/>
  </r>
  <r>
    <s v="Talento Humano"/>
    <s v="Integridad"/>
    <s v="Formular y desarrollar un mecanismo para el registro, seguimiento y monitoreo a las declaraciones de conflictos de interés por parte de los servidores públicos que laboran dentro de la entidad."/>
    <s v="Informe de seguimiento del registro de la declaración de conflicto de intereses de los directivos que se rinden en la plataforma de función pública."/>
    <s v="INCREMENTO"/>
    <n v="1"/>
    <n v="1"/>
    <n v="0"/>
    <n v="0"/>
    <n v="1"/>
    <n v="0"/>
    <m/>
    <m/>
    <n v="1"/>
    <m/>
    <s v="SI"/>
    <n v="0"/>
    <n v="0"/>
    <s v="x"/>
    <n v="0"/>
    <s v="4"/>
    <s v="4"/>
    <s v="2"/>
    <s v="4"/>
    <s v=""/>
    <s v=""/>
    <s v=""/>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Indicativo 2020 - 2023."/>
    <s v="INCREMENTO"/>
    <n v="1"/>
    <n v="1"/>
    <n v="0"/>
    <n v="0"/>
    <n v="1"/>
    <n v="0"/>
    <m/>
    <m/>
    <n v="1"/>
    <m/>
    <s v="SI"/>
    <n v="0"/>
    <n v="0"/>
    <s v="x"/>
    <n v="0"/>
    <s v="4"/>
    <s v="4"/>
    <s v="2"/>
    <s v="4"/>
    <s v=""/>
    <s v=""/>
    <s v=""/>
    <n v="1"/>
    <s v=""/>
    <n v="1"/>
    <s v="La Secretaría de Planeación actualizó el Plan Indicativo para la vigencia, el cual se encuentra publicado en la página web de la Alcaldía en el siguiente enlace: https://www.bucaramanga.gov.co/transparencia/planes-de-accion/_x000a_"/>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es de Acción por dependencia."/>
    <s v="MANTENIMIENTO"/>
    <n v="4"/>
    <n v="21"/>
    <n v="21"/>
    <n v="21"/>
    <n v="21"/>
    <n v="0"/>
    <n v="21"/>
    <n v="21"/>
    <n v="21"/>
    <n v="21"/>
    <s v="SI"/>
    <s v="x"/>
    <s v="x"/>
    <s v="x"/>
    <s v="x"/>
    <s v="2"/>
    <s v="2"/>
    <s v="2"/>
    <s v="3"/>
    <n v="1"/>
    <n v="1"/>
    <n v="1"/>
    <n v="1"/>
    <s v="0%"/>
    <n v="0.75"/>
    <s v="La Secretaría de Planeación cuenta con los 21 planes de acción por dependencia con corte a 31 de marzo de 2022, los cuales se encuentran publicados en la página web de la entidad. Enlace: https://www.bucaramanga.gov.co/transparencia/planes-de-accion/"/>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Plan Operativo Anual de Inversiones ."/>
    <s v="INCREMENTO"/>
    <n v="1"/>
    <n v="1"/>
    <n v="1"/>
    <n v="0"/>
    <n v="0"/>
    <n v="0"/>
    <m/>
    <m/>
    <n v="1"/>
    <m/>
    <s v="SI"/>
    <n v="0"/>
    <n v="0"/>
    <s v="x"/>
    <n v="0"/>
    <s v="1"/>
    <s v="4"/>
    <s v="3"/>
    <s v="4"/>
    <n v="1"/>
    <n v="1"/>
    <n v="1"/>
    <n v="1"/>
    <s v=""/>
    <n v="1"/>
    <s v="La Secretaría de Planeación cuenta con el Plan Operativo Anual de Inversiones, el cual se encuentra  publicado e la página web institucional."/>
    <s v="Talento Humano, Recursos Físicos y Tecnológicos"/>
    <x v="1"/>
  </r>
  <r>
    <s v="Direccionamiento Estratégico y Planeación "/>
    <s v="Planeación institucional"/>
    <s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
    <s v="Seguimientos al Plan de Desarrollo 2020 - 2023."/>
    <s v="INCREMENTO"/>
    <n v="4"/>
    <n v="9"/>
    <n v="3"/>
    <n v="3"/>
    <n v="3"/>
    <n v="0"/>
    <n v="3"/>
    <n v="2"/>
    <n v="2"/>
    <n v="2"/>
    <s v="SI"/>
    <s v="x"/>
    <s v="x"/>
    <s v="x"/>
    <s v="x"/>
    <s v="2"/>
    <s v="2"/>
    <s v="2"/>
    <s v="3"/>
    <n v="1"/>
    <n v="1"/>
    <n v="1"/>
    <s v="100%"/>
    <s v="0%"/>
    <n v="1"/>
    <s v="La Secretaría de Planeación ha realizado el seguimiento al Plan de Desarrollo 2020 - 2023 en los meses de Enero, Febrero y Marzo de 2022, el cual se encuentra publicado en el siguiente enlace: https://datastudio.google.com/u/0/reporting/0cd5b24f-8127-4cbb-84eb-83a7ebaac49c?s=hojYat79zQ4"/>
    <s v="Talento Humano, Recursos Físicos y Tecnológicos"/>
    <x v="1"/>
  </r>
  <r>
    <s v="Direccionamiento Estratégico y Planeación "/>
    <s v="Planeación institucional"/>
    <s v="Actualizar el tablero de indicadores para hacer seguimiento  y evaluación del desempeño de los procesos de la entidad."/>
    <s v="Tablero de desempeño de indicadores de los procesos de la entidad actualizado."/>
    <s v="INCREMENTO"/>
    <n v="1"/>
    <n v="1"/>
    <n v="0"/>
    <n v="0.8"/>
    <n v="0.2"/>
    <n v="0"/>
    <m/>
    <n v="1"/>
    <m/>
    <m/>
    <s v="SI"/>
    <n v="0"/>
    <s v="x"/>
    <n v="0"/>
    <n v="0"/>
    <s v="4"/>
    <s v="2"/>
    <s v="1"/>
    <s v="4"/>
    <n v="0.8"/>
    <s v=""/>
    <n v="0.8"/>
    <n v="1"/>
    <s v=""/>
    <n v="1"/>
    <s v="La actividad se cumplió en el primer trimestre de 2022, de acuerdo con el cronograma establecido en el presente plan._x000a_Se realizó un informe de seguimiento para el registro, seguimiento y monitoreo a las declaraciones de conflictos de interés para el periodo comprendido entre el 1 de enero y el 31 de marzo de 2022.  (se adjunta base datos)."/>
    <s v="Talento Humano, Recursos Físicos y Tecnológicos"/>
    <x v="0"/>
  </r>
  <r>
    <s v="Direccionamiento Estratégico y Planeación "/>
    <s v="Planeación institucional"/>
    <s v="Realizar el seguimiento a las Políticas Públicas (PIIAF, Discapacidad) identificando las acciones realizadas que impactan a la población con enfoque diferencial (Grupos étnicos). "/>
    <s v="Seguimiento a Políticas Públicas (PIIAFF, Discapacidad)"/>
    <s v="MANTENIMIENTO"/>
    <n v="4"/>
    <n v="2"/>
    <n v="2"/>
    <n v="2"/>
    <n v="2"/>
    <n v="0"/>
    <n v="2"/>
    <n v="2"/>
    <n v="2"/>
    <n v="2"/>
    <s v="SI"/>
    <s v="x"/>
    <s v="x"/>
    <s v="x"/>
    <s v="x"/>
    <s v="2"/>
    <s v="2"/>
    <s v="2"/>
    <s v="3"/>
    <n v="1"/>
    <n v="1"/>
    <n v="1"/>
    <n v="1"/>
    <s v="0%"/>
    <n v="0.75"/>
    <s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_x000a_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Informes cumplimiento Plan Anticorrupción 2021 "/>
    <s v="INCREMENTO"/>
    <n v="2"/>
    <n v="2"/>
    <n v="1"/>
    <n v="0"/>
    <n v="1"/>
    <n v="0"/>
    <n v="1"/>
    <m/>
    <n v="1"/>
    <m/>
    <s v="SI"/>
    <s v="x"/>
    <n v="0"/>
    <s v="x"/>
    <n v="0"/>
    <s v="2"/>
    <s v="4"/>
    <s v="2"/>
    <s v="4"/>
    <s v=""/>
    <n v="1"/>
    <s v=""/>
    <n v="1"/>
    <s v=""/>
    <n v="1"/>
    <s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Corrupción 2021 "/>
    <s v="INCREMENTO"/>
    <n v="2"/>
    <n v="2"/>
    <n v="0.5"/>
    <n v="0.5"/>
    <n v="1"/>
    <n v="0"/>
    <m/>
    <n v="1"/>
    <n v="1"/>
    <m/>
    <s v="SI"/>
    <n v="0"/>
    <s v="x"/>
    <s v="x"/>
    <n v="0"/>
    <s v="1"/>
    <s v="2"/>
    <s v="2"/>
    <s v="4"/>
    <n v="0.75"/>
    <n v="0.25"/>
    <n v="1"/>
    <n v="1"/>
    <s v=""/>
    <n v="1"/>
    <s v="Se realizó monitoreo al Mapa de Riesgos de Corrupción del proceso de Planeación y Direccionamiento estratégico con corte a 30 de septiembre 2021 y a 31 de diciembre de 2021.Se cuenta con actas de monitoreo "/>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olítica de Administración de Riesgos 2021 actualizada"/>
    <s v="INCREMENTO"/>
    <n v="1"/>
    <n v="1"/>
    <n v="1"/>
    <n v="0"/>
    <n v="0"/>
    <n v="0"/>
    <n v="1"/>
    <m/>
    <m/>
    <m/>
    <s v="SI"/>
    <s v="x"/>
    <n v="0"/>
    <n v="0"/>
    <n v="0"/>
    <s v="2"/>
    <s v="4"/>
    <s v="4"/>
    <s v="4"/>
    <s v=""/>
    <n v="1"/>
    <s v=""/>
    <s v=""/>
    <s v=""/>
    <n v="1"/>
    <s v="La Política de Administración de Riesgos se actualizó en el mes de julio de 2021 de acuerdo a los lineamientos del DAFP."/>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1 por proceso aprobados "/>
    <s v="INCREMENTO"/>
    <n v="1"/>
    <n v="24"/>
    <n v="24"/>
    <n v="0"/>
    <n v="0"/>
    <n v="0"/>
    <n v="24"/>
    <m/>
    <m/>
    <m/>
    <s v="SI"/>
    <s v="x"/>
    <n v="0"/>
    <n v="0"/>
    <n v="0"/>
    <s v="2"/>
    <s v="4"/>
    <s v="4"/>
    <s v="4"/>
    <s v=""/>
    <n v="1"/>
    <s v=""/>
    <s v=""/>
    <s v=""/>
    <n v="1"/>
    <s v="Los Mapa de Riesgos de Gestión fueron aprobados por el Comité de Coordinación Institucional de Control Interno y por el Comité Institución de Gestión y desempeño - MIPG."/>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onitoreos al Mapa de Riesgos de Gestión 2021"/>
    <s v="INCREMENTO"/>
    <n v="1"/>
    <n v="1"/>
    <n v="1"/>
    <n v="0"/>
    <n v="0"/>
    <n v="0"/>
    <m/>
    <n v="1"/>
    <m/>
    <m/>
    <s v="SI"/>
    <n v="0"/>
    <s v="x"/>
    <n v="0"/>
    <n v="0"/>
    <s v="1"/>
    <s v="3"/>
    <s v="4"/>
    <s v="4"/>
    <n v="1"/>
    <n v="1"/>
    <n v="1"/>
    <s v=""/>
    <s v=""/>
    <n v="1"/>
    <s v="La Secretaría de Planeación realizó el monitoreo a los 24 Mapas de Riesgos de Gestión por proceso de acuerdo a los lineamientos del DAFP y la Política de Administración de Riesgos."/>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Plan Anticorrupción y Atención al Ciudadano - PAAC 2022"/>
    <s v="INCREMENTO"/>
    <n v="1"/>
    <n v="1"/>
    <n v="0"/>
    <n v="0"/>
    <n v="1"/>
    <n v="0"/>
    <m/>
    <m/>
    <n v="1"/>
    <m/>
    <s v="SI"/>
    <n v="0"/>
    <n v="0"/>
    <s v="x"/>
    <n v="0"/>
    <s v="4"/>
    <s v="4"/>
    <s v="2"/>
    <s v="4"/>
    <s v=""/>
    <s v=""/>
    <s v=""/>
    <n v="1"/>
    <s v=""/>
    <n v="1"/>
    <s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
    <s v="Talento Humano, Recursos Físicos y Tecnológicos"/>
    <x v="1"/>
  </r>
  <r>
    <s v="Direccionamiento Estratégico y Planeación "/>
    <s v="Planeación institucional"/>
    <s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
    <s v="Mapa de Riesgos de Gestión 2022 por proceso aprobados "/>
    <s v="INCREMENTO"/>
    <n v="1"/>
    <n v="24"/>
    <n v="0"/>
    <n v="0"/>
    <n v="24"/>
    <n v="0"/>
    <m/>
    <m/>
    <n v="24"/>
    <m/>
    <s v="SI"/>
    <n v="0"/>
    <n v="0"/>
    <s v="x"/>
    <n v="0"/>
    <s v="4"/>
    <s v="4"/>
    <s v="2"/>
    <s v="4"/>
    <s v=""/>
    <s v=""/>
    <s v=""/>
    <n v="1"/>
    <s v=""/>
    <n v="1"/>
    <s v="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
    <s v="Talento Humano, Recursos Físicos y Tecnológicos"/>
    <x v="1"/>
  </r>
  <r>
    <s v="Direccionamiento Estratégico y Planeación "/>
    <s v="Planeación institucional"/>
    <s v="Realizar la publicación en la sección &quot;transparencia y acceso a la información pública&quot; de la página web oficial de la entidad, información actualizada sobre los planes estratégicos, sectoriales e institucionales según sea el caso."/>
    <s v="Planes Estratégicos Sectoriales e Institucionales publicados                       "/>
    <s v="MANTENIMIENTO"/>
    <n v="4"/>
    <n v="1"/>
    <n v="1"/>
    <n v="1"/>
    <n v="1"/>
    <n v="0"/>
    <n v="1"/>
    <n v="1"/>
    <n v="1"/>
    <n v="1"/>
    <s v="SI"/>
    <s v="x"/>
    <s v="x"/>
    <s v="x"/>
    <s v="x"/>
    <s v="2"/>
    <s v="2"/>
    <s v="2"/>
    <s v="3"/>
    <n v="1"/>
    <n v="1"/>
    <n v="1"/>
    <n v="1"/>
    <s v="0%"/>
    <n v="0.75"/>
    <s v="Los planes estratégicos sectoriales e interinstucionales se encuentran publicados en la página web de la alcaldía en el link : https://www.bucaramanga.gov.co/planes-institucionales-mipg/ como soportes se encuentran las solicitudes de publicación recibidas por el web máster."/>
    <s v="Talento Humano, Recursos Físicos y Tecnológicos"/>
    <x v="2"/>
  </r>
  <r>
    <s v="Direccionamiento Estratégico y Planeación "/>
    <s v="Gestión presupuestal y eficiencia en el gasto público"/>
    <s v="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
    <s v="Informe pormenorizado de ejecución presupuestal."/>
    <s v="INCREMENTO"/>
    <n v="4"/>
    <n v="10"/>
    <n v="3"/>
    <n v="3"/>
    <n v="3"/>
    <n v="0"/>
    <n v="3"/>
    <n v="3"/>
    <n v="2"/>
    <n v="2"/>
    <s v="SI"/>
    <s v="x"/>
    <s v="x"/>
    <s v="x"/>
    <s v="x"/>
    <s v="2"/>
    <s v="2"/>
    <s v="2"/>
    <s v="3"/>
    <n v="1"/>
    <n v="1"/>
    <n v="1"/>
    <s v="100%"/>
    <s v="0%"/>
    <n v="0.9"/>
    <s v="Se efectúa el seguimiento pormenorizado a las ejecuciones presupuestales, por medio de los informes de gestión de la oficina de presupuesto, el cual se socializa a través  de Oficios dirigidos a los Ordenadores de Gasto, con el fin de que se conozca el avance presupuestal y el porcentaje ejecutado a la fecha y se fijen metas, para dar cumplimiento a la disponibilidades presupuestales pendientes de ejecución (Se adjunta evidencias;  informes de ejecución  los meses de Enero, febrero y marzo  del 2022) Presentación Informe de Ejecución del presupuesto enero 2022."/>
    <s v="Talento Humano, Recursos Físicos y Tecnológicos"/>
    <x v="3"/>
  </r>
  <r>
    <s v="Direccionamiento Estratégico y Planeación "/>
    <s v="Gestión presupuestal y eficiencia en el gasto público"/>
    <s v="Seguimiento a la implementación del procedimiento de deterioro de cartera dentro del aplicativo “coactivo”."/>
    <s v="Procedimiento de deterioro de cartera implementado y mantenido."/>
    <s v="MANTENIMIENTO"/>
    <n v="4"/>
    <n v="1"/>
    <n v="1"/>
    <n v="1"/>
    <n v="1"/>
    <n v="0"/>
    <n v="1"/>
    <n v="1"/>
    <n v="1"/>
    <n v="1"/>
    <s v="SI"/>
    <s v="x"/>
    <s v="x"/>
    <s v="x"/>
    <s v="x"/>
    <s v="2"/>
    <s v="2"/>
    <s v="2"/>
    <s v="3"/>
    <n v="1"/>
    <n v="1"/>
    <n v="1"/>
    <n v="1"/>
    <s v="0%"/>
    <n v="0.75"/>
    <s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quot;COACTIVO&quot; con corte a 31/MARZO/2022."/>
    <s v="Talento Humano, Recursos Físicos y Tecnológicos"/>
    <x v="3"/>
  </r>
  <r>
    <s v="Direccionamiento Estratégico y Planeación "/>
    <s v="Gestión presupuestal y eficiencia en el gasto público"/>
    <s v="Seguimiento a la implementación del procedimiento de deterioro de cartera dentro del aplicativo “coactivo”."/>
    <s v="Matriz de deterioro incorporada al procedimiento de cobro coactivo, en desarrollo tecnológico, implementada."/>
    <s v="INCREMENTO"/>
    <n v="1"/>
    <n v="1"/>
    <n v="0"/>
    <n v="0"/>
    <n v="0"/>
    <n v="0"/>
    <m/>
    <m/>
    <n v="1"/>
    <m/>
    <s v="SI"/>
    <n v="0"/>
    <n v="0"/>
    <s v="x"/>
    <n v="0"/>
    <s v="4"/>
    <s v="4"/>
    <s v="3"/>
    <s v="4"/>
    <s v=""/>
    <s v=""/>
    <s v=""/>
    <s v="0%"/>
    <s v=""/>
    <n v="0"/>
    <s v="Teniendo en cuenta los recursos disponibles en la oficina TIC, el desarrollo no se ha iniciado de manera formal, se ha establecido una ruta de acción con miras a agilizar el proceso y avanzar de manera rápida y oportuna durante el segundo trimestre del 2022. "/>
    <s v="Talento Humano, Recursos Físicos y Tecnológicos"/>
    <x v="2"/>
  </r>
  <r>
    <s v="Direccionamiento Estratégico y Planeación "/>
    <s v="Gestión presupuestal y eficiencia en el gasto público"/>
    <s v="Elaborar la información contable de manera oportuna"/>
    <s v="Información Contable Oportuna."/>
    <s v="INCREMENTO"/>
    <n v="2"/>
    <n v="4"/>
    <n v="1"/>
    <n v="1"/>
    <n v="1"/>
    <n v="0"/>
    <n v="1"/>
    <n v="1"/>
    <n v="1"/>
    <n v="1"/>
    <s v="SI"/>
    <n v="0"/>
    <n v="0"/>
    <s v="x"/>
    <s v="x"/>
    <s v="2"/>
    <s v="2"/>
    <s v="2"/>
    <s v="3"/>
    <n v="1"/>
    <n v="1"/>
    <n v="1"/>
    <n v="1"/>
    <s v="0%"/>
    <n v="0.75"/>
    <s v="La información contable es subida trimestralmente en la plataforma CHIP de la Contaduría General CGN conforme al cronograma establecido por dicha entidad, quien es la Autoridad nacional contable. Presentamos rendición oportuna de la Información Contable a corte 31/DIC/2021 y como evidencia se adjunta pantallazo correo de aceptación de la CGN. Evidencia: 1 archivo en pdf"/>
    <s v="Talento Humano, Recursos Físicos y Tecnológicos"/>
    <x v="3"/>
  </r>
  <r>
    <s v="Gestión con valores para resultados"/>
    <s v="Fortalecimiento organizacional y simplificación de procesos"/>
    <s v="Establecer en la planta de personal de la entidad (o documento que contempla los empleos de la entidad) los empleos suficientes para cumplir con los planes y proyectos."/>
    <s v="Fase III del diseño del proceso de modernización Alcaldía de Bucaramanga."/>
    <s v="INCREMENTO"/>
    <n v="1"/>
    <n v="1"/>
    <n v="1"/>
    <n v="0"/>
    <n v="0"/>
    <n v="0"/>
    <m/>
    <m/>
    <n v="1"/>
    <m/>
    <s v="SI"/>
    <n v="0"/>
    <n v="0"/>
    <s v="x"/>
    <n v="0"/>
    <s v="1"/>
    <s v="4"/>
    <s v="3"/>
    <s v="4"/>
    <n v="1"/>
    <n v="1"/>
    <n v="1"/>
    <n v="1"/>
    <s v=""/>
    <n v="1"/>
    <s v="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
    <s v="Talento Humano, Recursos Físicos y Tecnológicos"/>
    <x v="0"/>
  </r>
  <r>
    <s v="Gestión con valores para resultados"/>
    <s v="Fortalecimiento organizacional y simplificación de procesos"/>
    <s v="Adoptar acciones o planes para optimizar el uso de vehículos institucionales."/>
    <s v="Informe de instalación de horómetros a  las 5 volquetas de la Alcaldía de Bucaramanga."/>
    <s v="INCREMENTO"/>
    <n v="2"/>
    <n v="1"/>
    <n v="0.6"/>
    <n v="0.4"/>
    <n v="0"/>
    <n v="0"/>
    <m/>
    <n v="0.6"/>
    <n v="0.4"/>
    <m/>
    <s v="SI"/>
    <n v="0"/>
    <s v="x"/>
    <s v="x"/>
    <n v="0"/>
    <s v="1"/>
    <s v="2"/>
    <s v="3"/>
    <s v="4"/>
    <n v="1.2666666666666666"/>
    <n v="0.6"/>
    <n v="1"/>
    <n v="1"/>
    <s v=""/>
    <n v="1"/>
    <s v="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
    <s v="Talento Humano, Recursos Físicos y Tecnológicos"/>
    <x v="0"/>
  </r>
  <r>
    <s v="Gestión con valores para resultados"/>
    <s v="Fortalecimiento organizacional y simplificación de procesos"/>
    <s v="Verificar que el inventario de bienes de la entidad coincide totalmente con lo registrado en la contabilidad. "/>
    <s v="Actas de tomas físicas de inventario a las dependencias de la Alcaldía de Bucaramanga."/>
    <s v="INCREMENTO"/>
    <n v="1"/>
    <n v="5"/>
    <n v="5"/>
    <n v="0"/>
    <n v="0"/>
    <n v="0"/>
    <m/>
    <n v="5"/>
    <m/>
    <m/>
    <s v="SI"/>
    <n v="0"/>
    <s v="x"/>
    <n v="0"/>
    <n v="0"/>
    <s v="1"/>
    <s v="3"/>
    <s v="4"/>
    <s v="4"/>
    <n v="1"/>
    <n v="1"/>
    <n v="1"/>
    <s v=""/>
    <s v=""/>
    <n v="1"/>
    <s v="Entre el 22 de julio al 30 de septiembre se han llevado a cabo 32 tomas físicas de inventarios, para lo cual se cuenta con los formatos de tomas físicas diligenciados. Cumpliendo con el 100% de la presente actividad."/>
    <s v="Talento Humano, Recursos Físicos y Tecnológicos"/>
    <x v="0"/>
  </r>
  <r>
    <s v="Gestión con valores para resultados"/>
    <s v="Fortalecimiento organizacional y simplificación de procesos"/>
    <s v="Establecer la política o lineamientos para el uso de bienes con material reciclado."/>
    <s v="Lineamientos para el uso de bienes con material reciclado formulados y socializados."/>
    <s v="INCREMENTO"/>
    <n v="1"/>
    <n v="1"/>
    <n v="0"/>
    <n v="0.7"/>
    <n v="0"/>
    <n v="0"/>
    <m/>
    <n v="1"/>
    <m/>
    <m/>
    <s v="SI"/>
    <n v="0"/>
    <s v="x"/>
    <n v="0"/>
    <n v="0"/>
    <s v="4"/>
    <s v="2"/>
    <s v="4"/>
    <s v="4"/>
    <n v="0.7"/>
    <s v=""/>
    <n v="0.7"/>
    <n v="0.7"/>
    <s v=""/>
    <n v="0.7"/>
    <s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_x000a_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_x000a_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_x000a_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s v="Talento Humano, Recursos Físicos y Tecnológicos"/>
    <x v="4"/>
  </r>
  <r>
    <s v="Gestión con valores para resultados"/>
    <s v="Gobierno digital"/>
    <s v="Actualizar  el plan Estratégico de Tecnologías de Información del Municipio de Bucaramanga  2020-2023."/>
    <s v="PETI (Plan Estratégico de Tecnologías de Información del Municipio de Bucaramanga) actualizado vigencia 2020-2023."/>
    <s v="INCREMENTO"/>
    <n v="2"/>
    <n v="1"/>
    <n v="0.2"/>
    <n v="0.8"/>
    <n v="0"/>
    <n v="0"/>
    <m/>
    <n v="0.8"/>
    <n v="0.2"/>
    <m/>
    <s v="SI"/>
    <n v="0"/>
    <s v="x"/>
    <s v="x"/>
    <n v="0"/>
    <s v="1"/>
    <s v="2"/>
    <s v="3"/>
    <s v="4"/>
    <n v="1.2"/>
    <n v="0.2"/>
    <n v="1"/>
    <n v="1"/>
    <s v=""/>
    <n v="1"/>
    <s v="El documento del plan estratégico de tecnologías de información se actualizó y se trabajó con el área de Gestión de Calidad, el cuál se presentó ante el Comité interno y en el Comité de Gestión y Desempeño MIPG para su debida aprobación. El documento fue publicado en la página Web conforme lo estipula el Departamento Administrativo de Función Pública y el Decreto 612 de 2018. Enlace: https://www.bucaramanga.gov.co/planes-institucionales-mipg/"/>
    <s v="Talento Humano, Recursos Físicos y Tecnológicos"/>
    <x v="2"/>
  </r>
  <r>
    <s v="Gestión con valores para resultados"/>
    <s v="Gobierno digital"/>
    <s v="Actualizar y documentar una arquitectura de referencia y una arquitectura de solución para todas las soluciones tecnológicas de la entidad, con el propósito de mejorar la gestión de sus sistemas de información."/>
    <s v="Documento de arquitectura de referencia para los sistemas de información de la entidad"/>
    <s v="INCREMENTO"/>
    <n v="1"/>
    <n v="1"/>
    <n v="0.2"/>
    <n v="0.2"/>
    <n v="0.4"/>
    <n v="0"/>
    <m/>
    <n v="1"/>
    <m/>
    <m/>
    <s v="SI"/>
    <n v="0"/>
    <s v="x"/>
    <n v="0"/>
    <n v="0"/>
    <s v="1"/>
    <s v="2"/>
    <s v="1"/>
    <s v="4"/>
    <n v="0.4"/>
    <n v="0.2"/>
    <n v="0.4"/>
    <n v="0.8"/>
    <s v=""/>
    <n v="0.8"/>
    <s v="Se continuó con la elaboración del documento de arquitectura de referencia en conjunto con  metodología de desarrollo de software de la entidad. Durante el segundo trimestre del 2022 se espera tener una  versión para revisión. "/>
    <s v="Talento Humano, Recursos Físicos y Tecnológicos"/>
    <x v="2"/>
  </r>
  <r>
    <s v="Gestión con valores para resultados"/>
    <s v="Gobierno digital"/>
    <s v="Desarrollar el Piloto de servicios ciudadanos digitales alineado con el marco de interoperabilidad X-Road "/>
    <s v="Piloto de servicios ciudadanos digitales alineado al marco de interoperabilidad X-Road desarrollado."/>
    <s v="INCREMENTO"/>
    <n v="1"/>
    <n v="1"/>
    <n v="0.7"/>
    <n v="0.3"/>
    <n v="0"/>
    <n v="0"/>
    <m/>
    <m/>
    <n v="1"/>
    <m/>
    <s v="SI"/>
    <n v="0"/>
    <n v="0"/>
    <s v="x"/>
    <n v="0"/>
    <s v="1"/>
    <s v="1"/>
    <s v="3"/>
    <s v="4"/>
    <n v="1"/>
    <n v="0.7"/>
    <n v="1"/>
    <n v="1"/>
    <s v=""/>
    <n v="1"/>
    <s v="Meta cumplida en la vigencia 2021. Se finalizó el piloto establecido para el proceso de X-ROAD y se formalizó ante el MINTIC logrando la certificación de Nivel 3 por parte de la AND. "/>
    <s v="Talento Humano, Recursos Físicos y Tecnológicos"/>
    <x v="2"/>
  </r>
  <r>
    <s v="Gestión con valores para resultados"/>
    <s v="Gobierno digital"/>
    <s v="Contar con la consulta y radicación de peticiones, quejas, reclamos, solicitudes y denuncias (PQRSD) de la entidad, diseñada y habilitada para su uso en dispositivos móviles (ubicuidad o responsive)."/>
    <s v="Arquitectura de información del sitio web conforme al diseño de servicios ciudadanos digitales, cumpliendo normatividad A y AA de accesibilidad (ubicuidad o responsive)."/>
    <s v="INCREMENTO"/>
    <n v="1"/>
    <n v="1"/>
    <n v="0.7"/>
    <n v="0.15"/>
    <n v="0"/>
    <n v="0"/>
    <m/>
    <n v="1"/>
    <m/>
    <m/>
    <s v="SI"/>
    <n v="0"/>
    <s v="x"/>
    <n v="0"/>
    <n v="0"/>
    <s v="1"/>
    <s v="2"/>
    <s v="4"/>
    <s v="4"/>
    <n v="0.85"/>
    <n v="0.7"/>
    <n v="0.85"/>
    <n v="0.85"/>
    <s v=""/>
    <n v="0.85"/>
    <s v="El sitio web de la entidad  para el tramite de PQRs  se ha ido ajustando de acuerdo a a la validación de la normatividad A y AA de la entidad. "/>
    <s v="Talento Humano, Recursos Físicos y Tecnológicos"/>
    <x v="2"/>
  </r>
  <r>
    <s v="Gestión con valores para resultados"/>
    <s v="Gobierno digital"/>
    <s v="Implementar primera fase proyecto de ciudades inteligentes en tema de conectividad."/>
    <s v="Primera fase proyecto de ciudades inteligentes en tema de conectividad implementada."/>
    <s v="INCREMENTO"/>
    <n v="3"/>
    <n v="1"/>
    <n v="0"/>
    <n v="0.61"/>
    <n v="0.39"/>
    <n v="0"/>
    <m/>
    <n v="0.1"/>
    <n v="0.2"/>
    <n v="0.7"/>
    <s v="SI"/>
    <n v="0"/>
    <s v="x"/>
    <s v="x"/>
    <s v="x"/>
    <s v="4"/>
    <s v="2"/>
    <s v="2"/>
    <s v="3"/>
    <n v="1"/>
    <s v=""/>
    <n v="1"/>
    <s v="100%"/>
    <m/>
    <n v="1"/>
    <s v="En el mes de febrero se logró la implementación del 100% al proyecto de ciudades inteligentes el cual contempla la puesta en marcha de puntos de conectividad y zonas Wifi. "/>
    <s v="Talento Humano, Recursos Físicos y Tecnológicos"/>
    <x v="2"/>
  </r>
  <r>
    <s v="Gestión con valores para resultados"/>
    <s v="Gobierno digital"/>
    <s v="Implementar piloto de prueba para la transición del protocolo IPV6 en la entidad."/>
    <s v="Piloto de prueba para la transición del protocolo IPv4 a IPv6 implementada."/>
    <s v="INCREMENTO"/>
    <n v="1"/>
    <n v="1"/>
    <n v="0.2"/>
    <n v="0.3"/>
    <n v="0.15"/>
    <n v="0"/>
    <m/>
    <m/>
    <m/>
    <n v="1"/>
    <s v="SI"/>
    <n v="0"/>
    <n v="0"/>
    <n v="0"/>
    <s v="x"/>
    <s v="1"/>
    <s v="1"/>
    <s v="1"/>
    <s v="3"/>
    <n v="0.3"/>
    <m/>
    <m/>
    <m/>
    <s v="0%"/>
    <n v="0.65"/>
    <s v="Con base en el documento del plan de implementación del proyecto de transición del IPv4 a IPv6, se ha venido avanzado en actividades del mismo tendiente a dar cumplimiento con este ítem a diciembre de 2022  de acuerdo a los requerimientos del MINTIC."/>
    <s v="Talento Humano, Recursos Físicos y Tecnológicos"/>
    <x v="2"/>
  </r>
  <r>
    <s v="Gestión con valores para resultados"/>
    <s v="Gobierno digital"/>
    <s v="Implementar el Sistema de Gestión de Documentos Electrónicos de Archivo -SGDEA en la entidad."/>
    <s v="Plataforma de PQRSD adecuada ligada a la implementación del sistema de Gestión de Documento Electrónico de Archivo."/>
    <s v="INCREMENTO"/>
    <n v="2"/>
    <n v="0.5"/>
    <n v="0"/>
    <n v="0"/>
    <n v="0"/>
    <n v="0"/>
    <m/>
    <m/>
    <n v="0.1"/>
    <n v="0.4"/>
    <s v="SI"/>
    <n v="0"/>
    <n v="0"/>
    <s v="x"/>
    <s v="x"/>
    <s v="4"/>
    <s v="4"/>
    <s v="3"/>
    <s v="3"/>
    <s v=""/>
    <s v=""/>
    <s v=""/>
    <s v="0%"/>
    <s v="0%"/>
    <n v="0"/>
    <s v="El proyecto de SGDEA se inició realizando el estudio de mercados y actualizando los requerimientos técnicos del mismo, ya se realizó la solicitud de cotizaciones para generar el documento definitivo y hacer apertura del proceso durante el segundo trimestre de 2022. "/>
    <s v="Talento Humano, Recursos Físicos y Tecnológicos"/>
    <x v="2"/>
  </r>
  <r>
    <s v="Gestión con valores para resultados"/>
    <s v="Gobierno digital"/>
    <s v="Actualizar el catálogo de todos los sistemas de información."/>
    <s v="Catálogo de sistemas de información actualizado"/>
    <s v="INCREMENTO"/>
    <n v="1"/>
    <n v="1"/>
    <n v="1"/>
    <n v="0"/>
    <n v="0"/>
    <n v="0"/>
    <m/>
    <n v="1"/>
    <m/>
    <m/>
    <s v="SI"/>
    <n v="0"/>
    <s v="x"/>
    <n v="0"/>
    <n v="0"/>
    <s v="1"/>
    <s v="3"/>
    <s v="4"/>
    <s v="4"/>
    <n v="1"/>
    <n v="1"/>
    <n v="1"/>
    <s v=""/>
    <s v=""/>
    <n v="1"/>
    <s v="El catálogo de sistema de información se encuentra actualizado a marzo de 2022 "/>
    <s v="Talento Humano, Recursos Físicos y Tecnológicos"/>
    <x v="2"/>
  </r>
  <r>
    <s v="Gestión con valores para resultados"/>
    <s v="Gobierno digital"/>
    <s v="Actualizar y aprobar el inventario de activos de seguridad y privacidad de la información de la entidad, de acuerdo con los criterios establecidos."/>
    <s v="Inventario de seguridad y privacidad de la información de la entidad actualizado y aprobado."/>
    <s v="INCREMENTO"/>
    <n v="1"/>
    <n v="1"/>
    <n v="0.2"/>
    <n v="0.4"/>
    <n v="0.25"/>
    <n v="0"/>
    <m/>
    <n v="1"/>
    <m/>
    <m/>
    <s v="SI"/>
    <n v="0"/>
    <s v="x"/>
    <n v="0"/>
    <n v="0"/>
    <s v="1"/>
    <s v="2"/>
    <s v="1"/>
    <s v="4"/>
    <n v="0.60000000000000009"/>
    <n v="0.2"/>
    <n v="0.6"/>
    <n v="0.85"/>
    <s v=""/>
    <n v="0.85000000000000009"/>
    <s v="Se continuó con la actualización del inventario de seguridad y privacidad de la información, tomando en cuenta las recomendaciones realizadas en monitoreos y seguimientos de la Secretaría de Planeación y la Oficina de Control Interno."/>
    <s v="Talento Humano, Recursos Físicos y Tecnológicos"/>
    <x v="2"/>
  </r>
  <r>
    <s v="Gestión con valores para resultados"/>
    <s v="Gobierno digital"/>
    <s v="Implementar un programa de correcta disposición final de los residuos tecnológicos de acuerdo con la normatividad del gobierno nacional."/>
    <s v="Lineamientos de correcta disposición final de los residuos tecnológicos entregados a posibles compradores de desechos tecnológicos de la Alcaldía."/>
    <s v="INCREMENTO"/>
    <n v="1"/>
    <n v="1"/>
    <n v="0"/>
    <n v="0.5"/>
    <n v="0"/>
    <n v="0"/>
    <n v="1"/>
    <m/>
    <m/>
    <m/>
    <s v="SI"/>
    <s v="x"/>
    <n v="0"/>
    <n v="0"/>
    <n v="0"/>
    <s v="3"/>
    <s v="1"/>
    <s v="4"/>
    <s v="4"/>
    <n v="0.5"/>
    <s v="0%"/>
    <n v="0.5"/>
    <n v="0.5"/>
    <s v=""/>
    <n v="0.5"/>
    <s v="La Subsecretaría de Medio Ambiente tiene pendiente con el agendamiento de la mesa de trabajo con TIC y Bienes y servicios para finiquitar los  Lineamientos para la Gestión de residuos de aparatos eléctricos y electrónicos RAEE de acuerdo con la normatividad legal vigente."/>
    <s v="Talento Humano, Recursos Físicos y Tecnológicos"/>
    <x v="4"/>
  </r>
  <r>
    <s v="Gestión con valores para resultados"/>
    <s v="Gobierno digital"/>
    <s v="Mantener actualizada la documentación técnica y funcional para cada uno de los sistemas de información de la entidad."/>
    <s v="Documentación técnica y funcional para cada uno de los sistemas de información de la entidad actualizada."/>
    <s v="INCREMENTO"/>
    <n v="2"/>
    <n v="1"/>
    <n v="0.8"/>
    <n v="0.1"/>
    <n v="0.1"/>
    <n v="0"/>
    <n v="0.8"/>
    <n v="0.2"/>
    <m/>
    <m/>
    <s v="SI"/>
    <s v="x"/>
    <s v="x"/>
    <n v="0"/>
    <n v="0"/>
    <s v="2"/>
    <s v="2"/>
    <s v="1"/>
    <s v="4"/>
    <n v="0.5"/>
    <n v="1"/>
    <n v="0.9"/>
    <n v="1"/>
    <s v=""/>
    <n v="1"/>
    <s v="Cada uno de los sistemas de información cuenta con los manuales técnicos y funcionales."/>
    <s v="Talento Humano, Recursos Físicos y Tecnológicos"/>
    <x v="2"/>
  </r>
  <r>
    <s v="Gestión con valores para resultados"/>
    <s v="Gobierno digital"/>
    <s v="Actualización de la página web de la Alcaldía para que cumpla con la normatividad A y AA de acuerdo a la norma NTC5854"/>
    <s v="Página web de la Alcaldía actualizada y con cumplimiento de normatividad A y AA de acuerdo a la norma NTC5854"/>
    <s v="INCREMENTO"/>
    <n v="2"/>
    <n v="1"/>
    <n v="0.8"/>
    <n v="0.2"/>
    <n v="0"/>
    <n v="0"/>
    <n v="0.8"/>
    <n v="0.2"/>
    <m/>
    <m/>
    <s v="SI"/>
    <s v="x"/>
    <s v="x"/>
    <n v="0"/>
    <n v="0"/>
    <s v="2"/>
    <s v="2"/>
    <s v="4"/>
    <s v="4"/>
    <n v="1"/>
    <n v="1"/>
    <n v="1"/>
    <m/>
    <s v=""/>
    <n v="1"/>
    <s v="Meta cumplida en la vigencia 2021. La página web de la alcaldía ya se encuentra actualizada y cumple con los estándares de accesibilidad de acuerdo a la norma NTC5854"/>
    <s v="Talento Humano, Recursos Físicos y Tecnológicos"/>
    <x v="2"/>
  </r>
  <r>
    <s v="Gestión con valores para resultados"/>
    <s v="Gobierno digital"/>
    <s v="Implementar criterios de usabilidad para vínculos visitados, campos de formulario y ventanas emergentes en el sitio web"/>
    <s v="Criterios de usabilidad para vínculos visitados, campos de formulario y ventanas emergentes en el sitio web implementados."/>
    <s v="INCREMENTO"/>
    <n v="2"/>
    <n v="1"/>
    <n v="0.8"/>
    <n v="0.2"/>
    <n v="0"/>
    <n v="0"/>
    <n v="0.8"/>
    <n v="0.2"/>
    <m/>
    <m/>
    <s v="SI"/>
    <s v="x"/>
    <s v="x"/>
    <n v="0"/>
    <n v="0"/>
    <s v="2"/>
    <s v="2"/>
    <s v="4"/>
    <s v="4"/>
    <n v="1"/>
    <n v="1"/>
    <n v="1"/>
    <s v=""/>
    <s v=""/>
    <n v="1"/>
    <s v="Meta cumplida en la vigencia 2021. La página web ya cuenta con criterios de usabilidad implementados en conjunto con los estándares de gov.co, como parte del proceso de mejora continua los mismos serán revisados de manera periódica y ajustados de ser necesarios."/>
    <s v="Talento Humano, Recursos Físicos y Tecnológicos"/>
    <x v="2"/>
  </r>
  <r>
    <s v="Gestión con valores para resultados"/>
    <s v="Gobierno digital"/>
    <s v="Definir Acuerdos de Nivel de Servicios (SLA por sus siglas en inglés) con terceros y Acuerdos de Niveles de Operación (OLA por sus siglas en inglés) para la gestión de tecnologías de la información (TI) de la entidad."/>
    <s v="Acuerdos de nivel de servicios con terceros y acuerdos de niveles de operación implementados a través de los procesos de contratación."/>
    <s v="INCREMENTO"/>
    <n v="2"/>
    <n v="1"/>
    <n v="1"/>
    <n v="0"/>
    <n v="0"/>
    <n v="0"/>
    <n v="0.8"/>
    <n v="0.2"/>
    <m/>
    <m/>
    <s v="SI"/>
    <s v="x"/>
    <s v="x"/>
    <n v="0"/>
    <n v="0"/>
    <s v="2"/>
    <s v="3"/>
    <s v="4"/>
    <s v="4"/>
    <s v="0%"/>
    <s v="100%"/>
    <n v="1"/>
    <s v=""/>
    <s v=""/>
    <n v="1"/>
    <s v="Meta cumplida en la vigencia 2021. Cada uno de los contratos realizados con terceros, así como las licitaciones que se realizan se hacen incluyendo acuerdos de niveles de servicio (ANS) que permitan garantizar que los procesos contratados se ejecuten de la mejor manera posible."/>
    <s v="Talento Humano, Recursos Físicos y Tecnológicos"/>
    <x v="2"/>
  </r>
  <r>
    <s v="Gestión con valores para resultados"/>
    <s v="Gobierno digital"/>
    <s v="Mantener el procedimiento para atender los incidentes y requerimientos de soporte de los servicios de TI, tipo mesa de ayuda."/>
    <s v="Procedimiento para atender requerimientos de soporte de los servicios de TI mantenido."/>
    <s v="MANTENIMIENTO"/>
    <n v="4"/>
    <n v="1"/>
    <n v="1"/>
    <n v="1"/>
    <n v="1"/>
    <n v="0"/>
    <n v="1"/>
    <n v="1"/>
    <n v="1"/>
    <n v="1"/>
    <s v="SI"/>
    <s v="x"/>
    <s v="x"/>
    <s v="x"/>
    <s v="x"/>
    <s v="2"/>
    <s v="2"/>
    <s v="2"/>
    <s v="3"/>
    <n v="1"/>
    <n v="1"/>
    <n v="1"/>
    <n v="1"/>
    <s v="0%"/>
    <n v="0.75"/>
    <s v="El procedimiento P-TIC-1400-170-009 Red Soporte Técnico, para atender los requerimientos de servicios de TI fue revisado y actualizado, el mismo se aplica y gestiona por medio de la plataforma sts.bucaramanga.gov.co"/>
    <s v="Talento Humano, Recursos Físicos y Tecnológicos"/>
    <x v="2"/>
  </r>
  <r>
    <s v="Gestión con valores para resultados"/>
    <s v="Gobierno digital"/>
    <s v="Actualizar el catálogo de servicios de TI para la gestión de tecnologías de la información (TI) de la entidad."/>
    <s v="Catálogo de servicios de TI actualizado."/>
    <s v="INCREMENTO"/>
    <n v="1"/>
    <n v="1"/>
    <n v="0.8"/>
    <n v="0.15"/>
    <n v="0.05"/>
    <n v="0"/>
    <m/>
    <n v="1"/>
    <m/>
    <m/>
    <s v="SI"/>
    <n v="0"/>
    <s v="x"/>
    <n v="0"/>
    <n v="0"/>
    <s v="1"/>
    <s v="2"/>
    <s v="1"/>
    <s v="4"/>
    <n v="0.95000000000000007"/>
    <n v="0.8"/>
    <n v="1"/>
    <n v="1"/>
    <s v=""/>
    <n v="1"/>
    <s v="Se ha continuado con la actualización del catálogo de servicios de TI, el cual se encuentra actualizado a marzo de 2022."/>
    <s v="Talento Humano, Recursos Físicos y Tecnológicos"/>
    <x v="2"/>
  </r>
  <r>
    <s v="Gestión con valores para resultados"/>
    <s v="Seguridad digital"/>
    <s v="Elaborar informes de actualización de políticas de seguridad para la implementación del Protocolo de Internet versión 6 (IPV6) en la entidad."/>
    <s v="Política de Seguridad y Privacidad de la Información actualizada."/>
    <s v="INCREMENTO"/>
    <n v="1"/>
    <n v="1"/>
    <n v="0.85"/>
    <n v="0.1"/>
    <n v="0"/>
    <n v="0"/>
    <n v="1"/>
    <m/>
    <m/>
    <m/>
    <s v="SI"/>
    <s v="x"/>
    <n v="0"/>
    <n v="0"/>
    <n v="0"/>
    <s v="2"/>
    <s v="1"/>
    <s v="4"/>
    <s v="4"/>
    <n v="0.1"/>
    <n v="0.85"/>
    <n v="0.95"/>
    <n v="0.95"/>
    <s v=""/>
    <n v="0.95"/>
    <s v="La política de seguridad y privacidad de la información fue actualizada y aprobada por el Comité Institucional de Coordinación de Control Interno y el Comité de Gestión y Desempeño MIPG, se está avanzado en la actualización del decreto en coordinación con el área jurídica, aún esta en proceso el concepto y estructuración de la actualización del mismo."/>
    <s v="Talento Humano, Recursos Físicos y Tecnológicos"/>
    <x v="2"/>
  </r>
  <r>
    <s v="Gestión con valores para resultados"/>
    <s v="Seguridad digital"/>
    <s v="Implementar un Sistema de Gestión de Seguridad de la Información (SGSI) en la entidad a partir de las necesidades identificadas, y formalizarlo mediante un acto administrativo."/>
    <s v="Sistema de Gestión de Seguridad de la Información (SGSI)"/>
    <s v="INCREMENTO"/>
    <n v="4"/>
    <n v="1"/>
    <n v="0.15"/>
    <n v="0.15"/>
    <n v="0.1"/>
    <n v="0"/>
    <n v="0.25"/>
    <n v="0.25"/>
    <n v="0.25"/>
    <n v="0.25"/>
    <s v="SI"/>
    <s v="x"/>
    <s v="x"/>
    <s v="x"/>
    <s v="x"/>
    <s v="2"/>
    <s v="2"/>
    <s v="2"/>
    <s v="3"/>
    <n v="0.6"/>
    <n v="0.6"/>
    <n v="0.6"/>
    <n v="0.4"/>
    <s v="0%"/>
    <n v="0.4"/>
    <s v="Se continuó avanzando en las autoevaluaciones y el diseño de la estrategia de implementación del SGSI, se ha establecido una ruta de trabajo la cual se implementará en el II trimestre 2022."/>
    <s v="Talento Humano, Recursos Físicos y Tecnológicos"/>
    <x v="2"/>
  </r>
  <r>
    <s v="Gestión con valores para resultados"/>
    <s v="Seguridad digital"/>
    <s v="Actualizar los conjuntos de datos abiertos estratégicos de la entidad en el catálogo de datos del Estado Colombiano www.datos.gov.co."/>
    <s v="Conjuntos de datos abiertos estratégicos de la entidad actualizados en el catálogo de datos del Estado Colombiano www.datos.gov.co"/>
    <s v="INCREMENTO"/>
    <n v="1"/>
    <n v="1"/>
    <n v="1"/>
    <n v="1"/>
    <n v="1"/>
    <n v="0"/>
    <n v="1"/>
    <m/>
    <m/>
    <m/>
    <s v="SI"/>
    <s v="x"/>
    <n v="0"/>
    <n v="0"/>
    <n v="0"/>
    <s v="2"/>
    <s v="1"/>
    <s v="1"/>
    <s v="4"/>
    <n v="1"/>
    <n v="1"/>
    <n v="1"/>
    <n v="1"/>
    <s v=""/>
    <s v="100%"/>
    <s v="Actualmente se encuentra actualizada la información de la entidad en el portal de datos abiertos www.datos.gov.co, de acuerdo a las bases de datos entregadas por cada una de las áreas responsables del envío de información."/>
    <s v="Talento Humano, Recursos Físicos y Tecnológicos"/>
    <x v="2"/>
  </r>
  <r>
    <s v="Gestión con valores para resultados"/>
    <s v="Seguridad digital"/>
    <s v="Actualizar e implementar el plan operacional de seguridad y privacidad de la información de la entidad"/>
    <s v="Plan operacional de seguridad y privacidad de la información de la entidad implementado."/>
    <s v="INCREMENTO"/>
    <n v="3"/>
    <n v="1"/>
    <n v="0.25"/>
    <n v="0.1"/>
    <n v="0.1"/>
    <n v="0"/>
    <n v="0.33"/>
    <n v="0.33"/>
    <n v="0.34"/>
    <m/>
    <s v="SI"/>
    <s v="x"/>
    <s v="x"/>
    <s v="x"/>
    <n v="0"/>
    <s v="2"/>
    <s v="2"/>
    <s v="2"/>
    <s v="4"/>
    <n v="0.30303030303030304"/>
    <n v="0.75757575757575757"/>
    <n v="0.30299999999999999"/>
    <n v="0.29411764705882354"/>
    <s v=""/>
    <n v="0.44999999999999996"/>
    <s v="Se continuó avanzando en la hoja de ruta para la implementación del Plan Operacional de Seguridad y Privacidad de la Información y durante el segundo trimestre de 2022 se espera avanzar en la implementación del mismo."/>
    <s v="Talento Humano, Recursos Físicos y Tecnológicos"/>
    <x v="2"/>
  </r>
  <r>
    <s v="Gestión con valores para resultados"/>
    <s v="Seguridad digital"/>
    <s v="Fortalecer las capacidades en seguridad digital de la entidad a través de ejercicios de simulación de incidentes de seguridad digital al interior de la entidad."/>
    <s v="Documentos de resultados de análisis de vulnerabilidad realizados."/>
    <s v="INCREMENTO"/>
    <n v="2"/>
    <n v="2"/>
    <n v="1"/>
    <n v="1"/>
    <n v="0"/>
    <n v="0"/>
    <n v="1"/>
    <m/>
    <n v="1"/>
    <m/>
    <s v="SI"/>
    <s v="x"/>
    <n v="0"/>
    <s v="x"/>
    <n v="0"/>
    <s v="2"/>
    <s v="1"/>
    <s v="3"/>
    <s v="4"/>
    <n v="0.5"/>
    <n v="1"/>
    <n v="1"/>
    <n v="1"/>
    <s v=""/>
    <n v="1"/>
    <s v="Se realizó un análisis de vulnerabilidades al interior de la entidad y de acuerdo al informe se generaron algunas recomendaciones las cuales fueron revisadas y validadas durante el primer trimestre del 2022."/>
    <s v="Talento Humano, Recursos Físicos y Tecnológicos"/>
    <x v="2"/>
  </r>
  <r>
    <s v="Gestión con valores para resultados"/>
    <s v="Defensa Jurídica"/>
    <s v="Continuar trabajando para mantener los resultados alcanzados y propender por un mejoramiento continuo."/>
    <s v="Tasa de éxito procesal."/>
    <s v="INCREMENTO"/>
    <n v="1"/>
    <n v="1"/>
    <n v="0"/>
    <n v="0"/>
    <n v="1"/>
    <n v="0"/>
    <m/>
    <m/>
    <n v="1"/>
    <m/>
    <s v="SI"/>
    <n v="0"/>
    <n v="0"/>
    <s v="x"/>
    <n v="0"/>
    <s v="4"/>
    <s v="4"/>
    <s v="2"/>
    <s v="4"/>
    <s v=""/>
    <s v=""/>
    <s v=""/>
    <n v="1"/>
    <s v=""/>
    <n v="1"/>
    <s v="Se realizó el cálculo de la tasa de éxito procesal con corte 31 de diciembre de 2021, lo cual se puede consultar en la nube, ya que es medida mediante e indicadores adoptados en el SIGC, actividad realizada el 2 de febrero de 2022."/>
    <s v="Talento Humano, Recursos Físicos y Tecnológicos"/>
    <x v="5"/>
  </r>
  <r>
    <s v="Gestión con valores para resultados"/>
    <s v="Defensa Jurídica"/>
    <s v="Continuar trabajando para mantener los resultados alcanzados y propender por un mejoramiento continuo."/>
    <s v="Plan de acción del comité de conciliación vigencia 2022."/>
    <s v="INCREMENTO"/>
    <n v="1"/>
    <n v="1"/>
    <n v="0"/>
    <n v="1"/>
    <n v="0"/>
    <n v="0"/>
    <m/>
    <n v="1"/>
    <m/>
    <m/>
    <s v="SI"/>
    <n v="0"/>
    <s v="x"/>
    <n v="0"/>
    <n v="0"/>
    <s v="4"/>
    <s v="2"/>
    <s v="4"/>
    <s v="4"/>
    <n v="1"/>
    <s v=""/>
    <n v="1"/>
    <s v=""/>
    <s v=""/>
    <n v="1"/>
    <s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
    <s v="Talento Humano, Recursos Físicos y Tecnológicos"/>
    <x v="5"/>
  </r>
  <r>
    <s v="Gestión con valores para resultados"/>
    <s v="Servicio al ciudadano"/>
    <s v="Realizar de forma periódica un análisis de la suficiencia del talento humano asignado a cada uno de los canales de atención. "/>
    <s v="Diagnóstico de talento humano y/o herramientas para los diferentes canales de atención."/>
    <s v="INCREMENTO"/>
    <n v="1"/>
    <n v="1"/>
    <n v="0"/>
    <n v="0"/>
    <n v="1"/>
    <n v="0"/>
    <m/>
    <m/>
    <n v="1"/>
    <m/>
    <s v="SI"/>
    <n v="0"/>
    <n v="0"/>
    <s v="x"/>
    <n v="0"/>
    <s v="4"/>
    <s v="4"/>
    <s v="2"/>
    <s v="4"/>
    <s v=""/>
    <s v=""/>
    <s v=""/>
    <n v="1"/>
    <s v=""/>
    <n v="1"/>
    <s v="Durante el I trimestre 2022 se realizó diagnóstico de talento humano y/o herramientas para los diferentes canales de atención, de fecha 28 de marzo de 2022."/>
    <s v="Talento Humano, Recursos Físicos y Tecnológicos"/>
    <x v="0"/>
  </r>
  <r>
    <s v="Gestión con valores para resultados"/>
    <s v="Servicio al ciudadano"/>
    <s v="Alinear la política o estrategia de servicio al ciudadano con el plan sectorial, Plan Nacional de Desarrollo y/o Plan de Desarrollo Territorial."/>
    <s v="Estrategia de servicio al ciudadano articulada con el Plan de Desarrollo Municipal e implementada."/>
    <s v="MANTENIMIENTO"/>
    <n v="4"/>
    <n v="1"/>
    <n v="1"/>
    <n v="1"/>
    <n v="1"/>
    <n v="0"/>
    <n v="1"/>
    <n v="1"/>
    <n v="1"/>
    <n v="1"/>
    <s v="SI"/>
    <s v="x"/>
    <s v="x"/>
    <s v="x"/>
    <s v="x"/>
    <s v="2"/>
    <s v="2"/>
    <s v="2"/>
    <s v="3"/>
    <n v="1"/>
    <n v="1"/>
    <n v="1"/>
    <n v="1"/>
    <s v="0%"/>
    <n v="0.75"/>
    <s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_x000a__x000a_I TRIMESTRE2022: La estrategia ya se actualizó a la versión 001 y se encuentra implementándose. los soportes están en el SharePoint"/>
    <s v="Talento Humano, Recursos Físicos y Tecnológicos"/>
    <x v="0"/>
  </r>
  <r>
    <s v="Gestión con valores para resultados"/>
    <s v="Servicio al ciudadano"/>
    <s v="Aprobar recursos para la contratación de talento humano que atienda las necesidades de los grupos de valor, con el fin de promover la accesibilidad y atender las necesidades particulares."/>
    <s v="Contrato de servicios de interpretación de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erprete de lengua de señas colombiana). contrato 2938 del 24 de noviembre del del 2021 y 1862 del 05 de noviembre del 2021"/>
    <s v="Talento Humano, Recursos Físicos y Tecnológicos"/>
    <x v="0"/>
  </r>
  <r>
    <s v="Gestión con valores para resultados"/>
    <s v="Servicio al ciudadano"/>
    <s v="Aprobar recursos para la adquisición e instalación de tecnología que permita y facilite la comunicación de personas con discapacidad auditiva, con el fin de promover la accesibilidad y atender las necesidades particulares."/>
    <s v="Video traducido en el Lengua de Señas Colombiana."/>
    <s v="INCREMENTO"/>
    <n v="1"/>
    <n v="1"/>
    <n v="0.1"/>
    <n v="0.9"/>
    <n v="0"/>
    <n v="0"/>
    <m/>
    <n v="1"/>
    <m/>
    <m/>
    <s v="SI"/>
    <n v="0"/>
    <s v="x"/>
    <n v="0"/>
    <n v="0"/>
    <s v="1"/>
    <s v="2"/>
    <s v="4"/>
    <s v="4"/>
    <n v="1"/>
    <n v="0.1"/>
    <n v="1"/>
    <s v=""/>
    <s v=""/>
    <n v="1"/>
    <s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
    <s v="Talento Humano, Recursos Físicos y Tecnológicos"/>
    <x v="0"/>
  </r>
  <r>
    <s v="Gestión con valores para resultados"/>
    <s v="Servicio al ciudadano"/>
    <s v="Diseñar los indicadores para medir las características y preferencias de los ciudadanos en la medición y seguimiento del desempeño en el marco de la política de servicio al ciudadano de la entidad. Desde el sistema de control interno efectuar su verificación."/>
    <s v="Informe de caracterización de los ciudadanos."/>
    <s v="INCREMENTO"/>
    <n v="1"/>
    <n v="1"/>
    <n v="0.4"/>
    <n v="0.6"/>
    <n v="0"/>
    <n v="0"/>
    <m/>
    <n v="1"/>
    <m/>
    <m/>
    <s v="SI"/>
    <n v="0"/>
    <s v="x"/>
    <n v="0"/>
    <n v="0"/>
    <s v="1"/>
    <s v="2"/>
    <s v="4"/>
    <s v="4"/>
    <n v="1"/>
    <n v="0.4"/>
    <n v="1"/>
    <s v=""/>
    <s v=""/>
    <n v="1"/>
    <s v="Se aplicaron las encuestas de caracterización del 16 de septiembre al 01 de octubre del 2021, elaborándose un informe consolidado el 17 de noviembre del 2021."/>
    <s v="Talento Humano, Recursos Físicos y Tecnológicos"/>
    <x v="0"/>
  </r>
  <r>
    <s v="Gestión con valores para resultados"/>
    <s v="Servicio al ciudadano"/>
    <s v="Disponer, de acuerdo con las capacidades de la entidad de un canal de atención itinerante (ejemplo, puntos móviles de atención, ferias, caravanas de servicio, etc.) para la ciudadanía."/>
    <s v="Informe de la participación en las  ferias institucionales, como canal itinerante de atención a la ciudadanía."/>
    <s v="INCREMENTO"/>
    <n v="2"/>
    <n v="2"/>
    <n v="1"/>
    <n v="1"/>
    <n v="0"/>
    <n v="0"/>
    <n v="1"/>
    <n v="1"/>
    <m/>
    <m/>
    <s v="SI"/>
    <s v="x"/>
    <s v="x"/>
    <n v="0"/>
    <n v="0"/>
    <s v="2"/>
    <s v="2"/>
    <s v="4"/>
    <s v="4"/>
    <n v="1"/>
    <n v="1"/>
    <n v="1"/>
    <s v=""/>
    <s v=""/>
    <n v="1"/>
    <s v="Se elaboró un informe con corte a 30 de septiembre y otro a 30 de noviembre de 2021."/>
    <s v="Talento Humano, Recursos Físicos y Tecnológicos"/>
    <x v="0"/>
  </r>
  <r>
    <s v="Gestión con valores para resultados"/>
    <s v="Servicio al ciudadano"/>
    <s v="Instalar señalización en otras lenguas o idiomas en la entidad._x000a_"/>
    <s v="Adecuaciones en el Centro de Atención Municipal Especializado CAME, para facilitar el ingreso y la atención a los ciudadanos en condición de discapacidad. "/>
    <s v="INCREMENTO"/>
    <n v="1"/>
    <n v="1"/>
    <n v="0.1"/>
    <n v="0.9"/>
    <n v="0"/>
    <n v="0"/>
    <m/>
    <n v="1"/>
    <m/>
    <m/>
    <s v="SI"/>
    <n v="0"/>
    <s v="x"/>
    <n v="0"/>
    <n v="0"/>
    <s v="1"/>
    <s v="2"/>
    <s v="4"/>
    <s v="4"/>
    <n v="1"/>
    <n v="0.1"/>
    <n v="1"/>
    <s v=""/>
    <s v=""/>
    <n v="1"/>
    <s v="Se aprobó el proyecto BPIN No. 2021680010139, para realizar la contratación de &quot;COMPRA E INSTALACION DE SEÑALETICA PARA EL CENTRO ADMINISTRATIVO MUNICIPAL Y DEMÁS CENTROS EXTERNOS DE LA ALCALDIA DE BUCARAMANGA QUE LO REQUIERAN&quot;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
    <s v="Talento Humano, Recursos Físicos y Tecnológicos"/>
    <x v="0"/>
  </r>
  <r>
    <s v="Gestión con valores para resultados"/>
    <s v="Servicio al ciudadano"/>
    <s v="Adecuar canales de atención virtuales para garantizar la atención de personas con discapacidad, adultos mayores, niños, etnias y otros grupos de valor."/>
    <s v="Canal de atención virtual adecuado para la  atención de personas con discapacidad, adultos mayores, niños, etnias y otros grupos de valor."/>
    <s v="INCREMENTO"/>
    <n v="1"/>
    <n v="1"/>
    <n v="0"/>
    <n v="0"/>
    <n v="0"/>
    <n v="0"/>
    <m/>
    <m/>
    <n v="1"/>
    <m/>
    <s v="SI"/>
    <n v="0"/>
    <n v="0"/>
    <s v="x"/>
    <n v="0"/>
    <s v="4"/>
    <s v="4"/>
    <s v="3"/>
    <s v="4"/>
    <s v=""/>
    <s v=""/>
    <s v=""/>
    <s v="0%"/>
    <s v=""/>
    <n v="0"/>
    <s v="Actualmente no se ha avanzado en este producto ya que es necesario generar una mesa de  trabajo con algunas Secretarías de la entidad definiendo lo alcances y diseño de este canal."/>
    <n v="0"/>
    <x v="2"/>
  </r>
  <r>
    <s v="Gestión con valores para resultados"/>
    <s v="Servicio al ciudadano"/>
    <s v="Contar con aplicaciones móviles, de acuerdo con las capacidades de la entidad, como estrategia para interactuar de manera virtual con los ciudadanos."/>
    <s v="Aplicación móvil implementada para interactuar con los ciudadanos."/>
    <s v="INCREMENTO"/>
    <n v="1"/>
    <n v="1"/>
    <n v="0"/>
    <n v="0"/>
    <n v="0"/>
    <n v="0"/>
    <m/>
    <m/>
    <m/>
    <n v="1"/>
    <s v="SI"/>
    <n v="0"/>
    <n v="0"/>
    <n v="0"/>
    <s v="x"/>
    <s v="4"/>
    <s v="4"/>
    <s v="4"/>
    <s v="3"/>
    <s v=""/>
    <s v=""/>
    <s v=""/>
    <s v=""/>
    <s v="0%"/>
    <n v="0"/>
    <s v="Se encuentra programada para el segundo trimestre 2022."/>
    <n v="0"/>
    <x v="2"/>
  </r>
  <r>
    <s v="Gestión con valores para resultados"/>
    <s v="Racionalización de trámites"/>
    <s v="Implementar la estrategia de racionalización de trámites – Plan Anticorrupción y Atención al Ciudadano para la vigencia 2021 y se encuentra registrada en la plataforma del SUIT."/>
    <s v="Seguimiento en el SUIT a las actividades a realizar para el cumplimiento de los trámites y procedimientos (OPAS) priorizados para la racionalización."/>
    <s v="INCREMENTO"/>
    <n v="4"/>
    <n v="4"/>
    <n v="1"/>
    <n v="1"/>
    <n v="1"/>
    <n v="0"/>
    <n v="1"/>
    <n v="1"/>
    <n v="1"/>
    <n v="1"/>
    <s v="SI"/>
    <s v="x"/>
    <s v="x"/>
    <s v="x"/>
    <s v="x"/>
    <s v="2"/>
    <s v="2"/>
    <s v="2"/>
    <s v="3"/>
    <n v="1"/>
    <n v="1"/>
    <n v="1"/>
    <n v="1"/>
    <s v="0%"/>
    <n v="0.75"/>
    <s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_x000a_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_x000a_"/>
    <s v="Talento Humano, Recursos Físicos y Tecnológicos"/>
    <x v="1"/>
  </r>
  <r>
    <s v="Gestión con valores para resultados"/>
    <s v="Racionalización de trámites"/>
    <s v="Implementar la estrategia de racionalización de trámites – Plan Anticorrupción y Atención al Ciudadano para la vigencia 2021 y se encuentra registrada en la plataforma del SUIT."/>
    <s v="Módulo del SUIT diligenciado de acuerdo a la estrategia anti-trámite incluido en el PAAC 2021 y PAAC 2022"/>
    <s v="MANTENIMIENTO"/>
    <n v="3"/>
    <n v="1"/>
    <n v="1"/>
    <n v="1"/>
    <n v="1"/>
    <n v="0"/>
    <n v="1"/>
    <n v="1"/>
    <n v="1"/>
    <m/>
    <s v="SI"/>
    <s v="x"/>
    <s v="x"/>
    <s v="x"/>
    <n v="0"/>
    <s v="2"/>
    <s v="2"/>
    <s v="2"/>
    <s v="4"/>
    <n v="1"/>
    <n v="1"/>
    <n v="1"/>
    <n v="1"/>
    <s v=""/>
    <n v="1"/>
    <s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_x000a_Por otra parte, durante el primer trimestre de 2022, la Secretaría de Planeación realizó el registro de la priorización de los trámites en el módulo &quot;Gestión de Racionalización&quot; para el periodo 2022 en la plataforma SUIT, los cuales se encuentran registrados en el Componente 2 del PAAC 2022 dando cumplimiento en los términos de ley."/>
    <s v="Talento Humano, Recursos Físicos y Tecnológicos"/>
    <x v="1"/>
  </r>
  <r>
    <s v="Gestión con valores para resultados"/>
    <s v="Racionalización de trámites"/>
    <s v="Disponer en línea los trámites de la entidad, que sean susceptibles de disponerse en línea."/>
    <s v="Diagnóstico de los trámites de la entidad, susceptibles de disponerse en línea."/>
    <s v="INCREMENTO"/>
    <n v="1"/>
    <n v="1"/>
    <n v="0.5"/>
    <n v="0.3"/>
    <n v="0.1"/>
    <n v="0"/>
    <m/>
    <n v="1"/>
    <m/>
    <m/>
    <s v="SI"/>
    <n v="0"/>
    <s v="x"/>
    <n v="0"/>
    <n v="0"/>
    <s v="1"/>
    <s v="2"/>
    <s v="1"/>
    <s v="4"/>
    <n v="0.8"/>
    <n v="0.5"/>
    <n v="0.8"/>
    <n v="0.9"/>
    <s v=""/>
    <n v="0.9"/>
    <s v="Se encuentran en fase de prueba final con la plataforma de pago, los 3 trámites incluidos dentro del PAAC 2021, correspondientes a Impuesto a la Publicidad visual exterior, Impuesto de espectáculos públicos e Impuesto de desguello al ganado menor. Se proyecta su entrega en mayo de 2022."/>
    <s v="Talento Humano, Recursos Físicos y Tecnológicos"/>
    <x v="2"/>
  </r>
  <r>
    <s v="Gestión con valores para resultados"/>
    <s v="Racionalización de trámites"/>
    <s v="Implementar acciones de racionalización que permitan reducir los pasos de los trámites / otros procedimientos administrativos de la entidad."/>
    <s v="Estrategia de racionalización de trámites y procedimientos de la entidad fortalecida."/>
    <s v="MANTENIMIENTO"/>
    <n v="4"/>
    <n v="1"/>
    <n v="1"/>
    <n v="1"/>
    <n v="1"/>
    <n v="0"/>
    <n v="1"/>
    <n v="1"/>
    <n v="1"/>
    <n v="1"/>
    <s v="SI"/>
    <s v="x"/>
    <s v="x"/>
    <s v="x"/>
    <s v="x"/>
    <s v="2"/>
    <s v="2"/>
    <s v="2"/>
    <s v="3"/>
    <n v="1"/>
    <n v="1"/>
    <n v="1"/>
    <n v="1"/>
    <s v="0%"/>
    <n v="0.75"/>
    <s v="La Secretaría de Planeación, realizó el monitoreo a la estrategia de racionalización del componente 2 del PAAC, como evidencia se cuenta con el documento Seguimiento Estrategia de Racionalización y trámites racionalizados, extraídos de la plataforma SUIT._x000a_Durante el primer trimestre 2022 se ha venido fortaleciendo la estrategia de racionalización de trámites y procedimientos, mediante mesas de trabajo, reuniones y correos de solicitud de requerimientos para dar inicio al desarrollo de los aplicativos. _x000a_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
    <s v="Talento Humano, Recursos Físicos y Tecnológicos"/>
    <x v="1"/>
  </r>
  <r>
    <s v="Gestión con valores para resultados"/>
    <s v="Racionalización de trámites"/>
    <s v="Implementar la Guía metodológica de buenas prácticas de racionalización de trámites ."/>
    <s v="Guía metodológica de buenas prácticas de racionalización de trámites implementada."/>
    <s v="INCREMENTO"/>
    <n v="1"/>
    <n v="1"/>
    <n v="0.1"/>
    <n v="0.23"/>
    <n v="0"/>
    <n v="0"/>
    <m/>
    <n v="1"/>
    <m/>
    <m/>
    <s v="SI"/>
    <n v="0"/>
    <s v="x"/>
    <n v="0"/>
    <n v="0"/>
    <s v="1"/>
    <s v="2"/>
    <s v="4"/>
    <s v="4"/>
    <n v="0.33"/>
    <n v="0.1"/>
    <n v="0.33"/>
    <n v="0.33"/>
    <s v=""/>
    <n v="0.33"/>
    <s v="Se establecerá una hoja de ruta para avanzar en el diseño y elaboración de la guía, con el fin hacer entrega durante el segundo trimestre de 2022."/>
    <s v="Talento Humano, Recursos Físicos y Tecnológicos"/>
    <x v="2"/>
  </r>
  <r>
    <s v="Gestión con valores para resultados"/>
    <s v="Racionalización de trámites"/>
    <s v="Dar a conocer a los grupos de valor los beneficios que obtuvieron gracias a las acciones de racionalización de los trámites / otros procedimientos administrativos que implementó la entidad."/>
    <s v="Brief de beneficios obtenidos por racionalización de trámites, publicado, según requerimientos."/>
    <s v="MANTENIMIENTO"/>
    <n v="2"/>
    <n v="1"/>
    <n v="1"/>
    <n v="1"/>
    <n v="1"/>
    <n v="0"/>
    <m/>
    <n v="1"/>
    <m/>
    <n v="1"/>
    <s v="SI"/>
    <n v="0"/>
    <s v="x"/>
    <n v="0"/>
    <s v="x"/>
    <s v="1"/>
    <s v="2"/>
    <s v="1"/>
    <s v="3"/>
    <n v="2"/>
    <n v="1"/>
    <n v="1"/>
    <n v="1"/>
    <s v="0%"/>
    <s v="100%"/>
    <s v="En el primer trimestre de 2022, se atendieron 10 requerimientos para comunicar el paso a paso de inscripción a becas de educación superior, el procedimiento para que personas con discapacidad accedan al servicio de asesoría jurídica, la nueva ruta para declarar el impuesto de Industria y Comercio, y la navegación en diferentes idiomas en la página web de la Alcaldía."/>
    <s v="Talento Humano, Recursos Físicos y Tecnológicos"/>
    <x v="6"/>
  </r>
  <r>
    <s v="Gestión con valores para resultados"/>
    <s v="Participación ciudadana en la gestión pública"/>
    <s v="Emplear diferentes medios digitales en los ejercicios de participación realizados por la entidad."/>
    <s v="Viabilidad técnica de obras de presupuestos participativos 2021"/>
    <s v="INCREMENTO"/>
    <n v="1"/>
    <n v="1"/>
    <n v="0"/>
    <n v="0.9"/>
    <n v="0"/>
    <n v="0"/>
    <m/>
    <n v="1"/>
    <m/>
    <m/>
    <s v="SI"/>
    <n v="0"/>
    <s v="x"/>
    <n v="0"/>
    <n v="0"/>
    <s v="4"/>
    <s v="2"/>
    <s v="4"/>
    <s v="4"/>
    <n v="0.9"/>
    <s v=""/>
    <n v="0.9"/>
    <n v="0.9"/>
    <s v=""/>
    <n v="0.9"/>
    <s v="Se realizó la priorización de barrios y veredas por parte de las JAL para el desarrollo del ejercicio de Presupuestos Participativos de la vigencia 2021. Se priorizaron 54 proyectos._x000a_Se presenta matriz de Seguimiento de viabilidad de proyectos vigencia 2021 del ejercicio de acuerdo de comuna o corregimiento que hacen parte de la estrategia general de presupuestos participativos. El día 28 de marzo de 2022 se llevó a cabo el primer Comité de Presupuestos Participativos, en el cual se presentó informe de las visitas técnicas adelantadas de los proyectos priorizados por las comunidades según el Decreto 0159 de 2021. De los 60 proyectos aprobados se analizan los conceptos técnicos de 54 propuestas de proyectos Los 6 Barrios restantes por adelantar el ejercicio de Acuerdos de Comuna o Corregimiento y presentar las propuestas de proyectos restantes se adelantan las reuniones con la comunidad de los barrios Chapinero, el Cinal, Modelo y Mutualidad de la comuna 1 y los Barrios Altos del Lago y Balcón del Lago de la Comuna 16. Una vez se presente la documentación respectiva, se adelantarán las visitas técnicas a los territorios._x000a__x000a_Evidencia: Informes de Conceptos Técnicos proyectos aprobados y matriz de Seguimiento de viabilidad de proyectos vigencia 2021."/>
    <s v="Talento Humano, Recursos Financieros, Físicos y Tecnológicos"/>
    <x v="1"/>
  </r>
  <r>
    <s v="Gestión con valores para resultados"/>
    <s v="Participación ciudadana en la gestión pública"/>
    <s v="Emplear diferentes medios digitales en los ejercicios de participación realizados por la entidad."/>
    <s v="Viabilidad técnica de obras de presupuestos participativos 2022"/>
    <s v="INCREMENTO"/>
    <n v="1"/>
    <n v="1"/>
    <n v="0"/>
    <n v="0"/>
    <n v="0"/>
    <n v="0"/>
    <m/>
    <m/>
    <n v="1"/>
    <m/>
    <s v="SI"/>
    <n v="0"/>
    <n v="0"/>
    <s v="x"/>
    <n v="0"/>
    <s v="4"/>
    <s v="4"/>
    <s v="3"/>
    <s v="4"/>
    <s v=""/>
    <s v=""/>
    <s v=""/>
    <s v="0%"/>
    <s v=""/>
    <n v="0"/>
    <s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
    <s v="Talento Humano, Recursos Financieros, Físicos y Tecnológicos"/>
    <x v="1"/>
  </r>
  <r>
    <s v="Gestión con valores para resultados"/>
    <s v="Participación ciudadana en la gestión pública"/>
    <s v="Establecer actividades para informar directamente a los grupos de valor sobre los resultados de su participación en la gestión mediante el envío de información o la realización de reuniones o encuentros."/>
    <s v="Obras adjudicadas del ejercicio de presupuestos participativos vigencia 2020."/>
    <s v="INCREMENTO"/>
    <n v="2"/>
    <n v="1"/>
    <n v="0.75"/>
    <n v="0.1"/>
    <n v="0.05"/>
    <n v="0"/>
    <m/>
    <n v="0.8"/>
    <n v="0.2"/>
    <m/>
    <s v="SI"/>
    <n v="0"/>
    <s v="x"/>
    <s v="x"/>
    <n v="0"/>
    <s v="1"/>
    <s v="2"/>
    <s v="2"/>
    <s v="4"/>
    <n v="0.875"/>
    <n v="0.75"/>
    <n v="1"/>
    <n v="0.9"/>
    <s v=""/>
    <n v="0.9"/>
    <s v="•El contrato adjudicado a la adecuación de andenes, escaleras y pasamanos, viabilizados por el ejercicio de presupuestos participativos, mediante el proceso de contratación SI-LP-003-2020, el cual fue adjudicado en el mes de diciembre del 2020, está en etapa de recibo de obra. Dentro del proceso se encuentran los contratos: _x000a_Contrato No. 271-2020 - Cumplimiento del 100%._x000a_Contrato No. 275-2020 - Cumplimiento del 100%. _x000a__x000a_•El contrato adjudicado al mejoramiento y adecuación de equipamiento urbanos, viabilizado por el ejercicio de presupuestos participativos, mediante el proceso de contratación SI-LP-004-2020, el cual fue adjudicado el 11 de diciembre de 2020, está en proceso de reparación por una reclamación de la ciudadanía. Dentro del proceso se encuentra el contrato: _x000a_Contrato No. 301-2020.  Ejecución del 98% de avance. _x000a__x000a_•El contrato adjudicado al mejoramiento de la red urbano, viabilizado por el ejercicio de presupuesto participativos, mediante el proceso de contratación SI-LP-001-2021, el cual fue adjudicado en el mes de mayo del 2021, está en etapa de terminación de obra. Dentro del proceso se encuentran los contratos: _x000a_Contrato No. - 82-2021. Ejecución del 90% de avance. _x000a_Contrato No. - 81-2021. Ejecución del 90% de avance. _x000a_Contrato No. - 84-2021. Ejecución del 90% de avance. _x000a__x000a_• Se realizo la adjudicación de la adecuación de equipamiento urbano, viabilizados por el ejercicio de presupuestos participativos, mediante el proceso de contratación SI-LP-15-2021, el cual fue adjudicado en el mes de febrero del 2022. Dentro del proceso se encuentran los contratos:  _x000a_Contrato No. 24-2022 - Lote 1. Inicio de obra en el mes de marzo 2022. _x000a_Contrato No. 25-2022 - Lote 2. Inicio de obra en el mes de marzo 2022. _x000a_Contrato No. 26-2022 - Lote 3. Inicio de obra en el mes de marzo 2022. _x000a_Contrato No. 27-2022 - Lote 4. Inicio de obra en el mes de marzo 2022. _x000a__x000a_•Se está en etapa de estructuración los documentos base para el proceso licitatorio que tiene como objeto el mantenimiento de acueductos veredales.                                                                  "/>
    <s v="Talento Humano, Recursos Financieros, Físicos y Tecnológicos"/>
    <x v="7"/>
  </r>
  <r>
    <s v="Gestión con valores para resultados"/>
    <s v="Participación ciudadana en la gestión pública"/>
    <s v="Ejecutar el cronograma de acuerdos escolares, recepción de documentación, visitas a las instituciones educativas, formulación del proyecto para la posterior emisión de la resolución de transferencia."/>
    <s v="Resolución de transferencia de los recursos del presupuesto a las IE beneficiadas de los proyectos viabilizados de Acuerdos Escolares 2020."/>
    <s v="INCREMENTO"/>
    <n v="1"/>
    <n v="2"/>
    <n v="0"/>
    <n v="4"/>
    <n v="0"/>
    <n v="0"/>
    <m/>
    <n v="2"/>
    <m/>
    <m/>
    <s v="SI"/>
    <n v="0"/>
    <s v="x"/>
    <n v="0"/>
    <n v="0"/>
    <s v="4"/>
    <s v="2"/>
    <s v="4"/>
    <s v="4"/>
    <n v="1"/>
    <s v=""/>
    <n v="1"/>
    <s v=""/>
    <s v=""/>
    <s v="100%"/>
    <s v="En cumplimiento de la meta en la vigencia 2021 se certificaron dos proyectos ante el  Banco de Programas y Proyectos de Inversión Municipal._x000a__x000a_El primer proyecto de inversión fue  &quot;DOTACIÓN DE EQUIPOS, MULTIMEDIA, MATERIAL DIDÁCTICO Y MOBILIARIO ESCOLAR PARA LAS INSTITUCIONES EDUCATIVAS OFICIALES DEL MUNICIPIO&quot;  con  BPIN  2021680010117 , en el cual se expidieron dos resoluciones para el giro de  recursos económicos  por un valor de $1.157.740.638,03 : • Resolución  No. 2509 del 28 de octubre de 2021 y • Resolución No. 2510 del 28 de octubre de 2021_x000a__x000a_El segundo Proyecto fue  &quot;MEJORAMIENTO DE LA INFRAESTRUCTURA EDUCATIVA EN LAS INSTITUCIONES EDUCATIVAS OFICIALES DEL MUNICIPIO DE BUCARAMANGA&quot; con BPIN 2021680010103, en el cual e expidieron dos resoluciones para el giro de  recursos económicos  por un valor de  $ 2.349.522.365,94: • Resolución  No. 2763  del 26 de noviembre  de 2021 y • Resolución No. 2764  del  26 de noviembre  de 2021_x000a__x000a_En el primer trimestre de la vigencia 2022, dando cumplimiento al ejercicio de Acuerdos Escolares 2021, que serán ejecutados en la vigencia 2022, a continuación, se presenta el avance en su gestión durante el primer trimestre de la actual vigencia:_x000a__x000a_–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_x000a_– El 16 de marzo se realizó la primera reunión presencial en la IE Politécnico con los rectores de las Instituciones Educativas donde se socializó el contenido de la circular 97._x000a_– El 23 de marzo se realizó reunión vía Teams dirigida a la comunidad educativa en general para dar a conocer el proceso de acuerdos escolares vigencia 2021._x000a_"/>
    <s v="Talento Humano, Recursos Financieros, Físicos y Tecnológicos"/>
    <x v="8"/>
  </r>
  <r>
    <s v="Gestión con valores para resultados"/>
    <s v="Participación ciudadana en la gestión pública"/>
    <s v="Considerar los resultados de los espacios de participación y/o rendición de cuentas con ciudadanos para llevar a cabo mejoras a los procesos y procedimientos de la entidad."/>
    <s v="Rendición de cuentas de la implementación de la estrategia general de presupuestos participativos realizada."/>
    <s v="INCREMENTO"/>
    <n v="2"/>
    <n v="2"/>
    <n v="0"/>
    <n v="1"/>
    <n v="0"/>
    <n v="0"/>
    <m/>
    <n v="1"/>
    <m/>
    <n v="1"/>
    <s v="SI"/>
    <n v="0"/>
    <s v="x"/>
    <n v="0"/>
    <s v="x"/>
    <s v="4"/>
    <s v="2"/>
    <s v="4"/>
    <s v="3"/>
    <n v="1"/>
    <s v=""/>
    <n v="1"/>
    <s v=""/>
    <s v="0%"/>
    <n v="0.5"/>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_x000a_El próximo ejercicio de rendición de cuentas, se adelantará ante el Consejo Territorial de Planeación (CTP), en el segundo trimestre 2022."/>
    <s v="Talento Humano, Recursos Financieros, Físicos y Tecnológicos"/>
    <x v="1"/>
  </r>
  <r>
    <s v="Gestión con valores para resultados"/>
    <s v="Participación ciudadana en la gestión pública"/>
    <s v="Formular planes de mejora eficaces que contribuyan a satisfacer las necesidades identificadas y priorizadas por los diferentes grupos de valor."/>
    <s v="Acuerdos de comuna y/o escolares vigencia 2021 formulados."/>
    <s v="INCREMENTO"/>
    <n v="2"/>
    <n v="2"/>
    <n v="0"/>
    <n v="1"/>
    <n v="0.4"/>
    <n v="0"/>
    <m/>
    <n v="1"/>
    <n v="1"/>
    <m/>
    <s v="SI"/>
    <n v="0"/>
    <s v="x"/>
    <s v="x"/>
    <n v="0"/>
    <s v="4"/>
    <s v="2"/>
    <s v="2"/>
    <s v="4"/>
    <n v="1"/>
    <s v=""/>
    <n v="1"/>
    <n v="0.4"/>
    <s v=""/>
    <n v="0.7"/>
    <s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s v="Talento Humano, Recursos Financieros, Físicos y Tecnológicos"/>
    <x v="1"/>
  </r>
  <r>
    <s v="Gestión con valores para resultados"/>
    <s v="Participación ciudadana en la gestión pública"/>
    <s v="Emplear diferentes medios digitales en los ejercicios de participación realizados por la entidad."/>
    <s v="Mecanismo digital de participación ciudadana implementado."/>
    <s v="INCREMENTO"/>
    <n v="1"/>
    <n v="1"/>
    <n v="1"/>
    <n v="0"/>
    <n v="0"/>
    <n v="0"/>
    <n v="1"/>
    <m/>
    <m/>
    <m/>
    <s v="SI"/>
    <s v="x"/>
    <n v="0"/>
    <n v="0"/>
    <n v="0"/>
    <s v="2"/>
    <s v="4"/>
    <s v="4"/>
    <s v="4"/>
    <s v=""/>
    <n v="1"/>
    <s v=""/>
    <s v=""/>
    <s v=""/>
    <n v="1"/>
    <s v="Se implementó durante el III y IV trimestre 2021 a través de la plataforma bga400.bucaramanga.gov.co un mecanismo de participación ciudadana, donde los ciudadanos planteaban sus ideas de proyectos relacionados con diversas área de municipio. Https://bga400.bucaramanga.gov.co_x000a_Así mismo, durante el I trimestre de 2022, se implementó a través del formulario de validación para la Construcción del Plan de Anticorrupción y Atención al Ciudadano - PAAC 2022 , el cual fue dispuesto en la página web institucional para consulta y sugerencias por parte de la ciudadanía. Se obtuvieron 657 visitas de ciudadanos que consultaron el PAAC 2022. "/>
    <s v="Talento Humano, Recursos Financieros, Físicos y Tecnológicos"/>
    <x v="2"/>
  </r>
  <r>
    <s v="Gestión con valores para resultados"/>
    <s v="Mejora normativa"/>
    <s v="Formular la guía de consulta pública en el proceso de producción normativa para el diseño y el proceso de construcción de proyectos normativos,  con el fin de garantizar la calidad y efectividad del servicio y garantizar a la ciudadanía la participación."/>
    <s v="Guía para realizar la consulta pública en el proceso de producción normativa"/>
    <s v="INCREMENTO"/>
    <n v="1"/>
    <n v="1"/>
    <n v="0"/>
    <n v="1"/>
    <n v="0"/>
    <n v="0"/>
    <m/>
    <n v="1"/>
    <m/>
    <m/>
    <s v="SI"/>
    <n v="0"/>
    <s v="x"/>
    <n v="0"/>
    <n v="0"/>
    <s v="4"/>
    <s v="2"/>
    <s v="4"/>
    <s v="4"/>
    <n v="1"/>
    <s v=""/>
    <n v="1"/>
    <s v=""/>
    <s v=""/>
    <n v="1"/>
    <s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
    <s v="Talento Humano, Recursos Físicos y Tecnológicos"/>
    <x v="5"/>
  </r>
  <r>
    <s v="Gestión con valores para resultados"/>
    <s v="Mejora normativa"/>
    <s v="Brindar información a la ciudadanía respecto a la competencia legal de la entidad  para emitir la norma de carácter general que se pretende con el desarrollo de los proyectos normativos contenidos dentro de la agenda regulatoria o lista de problemáticas."/>
    <s v="Creación de la Agenda regulatoria "/>
    <s v="INCREMENTO"/>
    <n v="1"/>
    <n v="1"/>
    <n v="0.5"/>
    <n v="0.5"/>
    <n v="0"/>
    <n v="0"/>
    <m/>
    <n v="1"/>
    <m/>
    <m/>
    <s v="SI"/>
    <n v="0"/>
    <s v="x"/>
    <n v="0"/>
    <n v="0"/>
    <s v="1"/>
    <s v="2"/>
    <s v="4"/>
    <s v="4"/>
    <n v="1"/>
    <n v="0.5"/>
    <n v="1"/>
    <s v=""/>
    <s v=""/>
    <n v="1"/>
    <s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
    <s v="Talento Humano, Recursos Físicos y Tecnológicos"/>
    <x v="5"/>
  </r>
  <r>
    <s v="Gestión con valores para resultados"/>
    <s v="Mejora normativa"/>
    <s v="Revisar durante el proceso de formulación de proyectos normativos las temáticas relevantes. "/>
    <s v="Lista de chequeo de revisión de actos administrativos."/>
    <s v="INCREMENTO"/>
    <n v="1"/>
    <n v="1"/>
    <n v="0"/>
    <n v="1"/>
    <n v="0"/>
    <n v="0"/>
    <m/>
    <n v="1"/>
    <m/>
    <m/>
    <s v="SI"/>
    <n v="0"/>
    <s v="x"/>
    <n v="0"/>
    <n v="0"/>
    <s v="4"/>
    <s v="2"/>
    <s v="4"/>
    <s v="4"/>
    <n v="1"/>
    <s v=""/>
    <n v="1"/>
    <s v=""/>
    <s v=""/>
    <n v="1"/>
    <s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_x000a_Se anexa lista de chequeo y revisión aleatoria en la vigencia 2021 de la aplicación de la lista de chequeo en la revisión d actos administrativos."/>
    <s v="Talento Humano, Recursos Físicos y Tecnológicos"/>
    <x v="5"/>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atriz Seguimiento Plan de Desarrollo 2020 - 2023"/>
    <s v="MANTENIMIENTO"/>
    <n v="4"/>
    <n v="1"/>
    <n v="1"/>
    <n v="1"/>
    <n v="1"/>
    <n v="0"/>
    <n v="1"/>
    <n v="1"/>
    <n v="1"/>
    <n v="1"/>
    <s v="SI"/>
    <s v="x"/>
    <s v="x"/>
    <s v="x"/>
    <s v="x"/>
    <s v="2"/>
    <s v="2"/>
    <s v="2"/>
    <s v="3"/>
    <n v="1"/>
    <n v="1"/>
    <n v="1"/>
    <n v="1"/>
    <s v="0%"/>
    <n v="0.75"/>
    <s v="La Secretaría de Planeación ha mantenido actualizada la matriz de cumplimiento del Plan de Desarrollo 2020 - 2023 en los meses de Enero, Febrero y Marzo de 2022, la cual se encuentra publicada en página web._x000a_https://www.bucaramanga.gov.co/transparencia/seguimiento-al-plan-de-desarrollo/_x000a_"/>
    <s v="Talento Humano, Recursos Físicos y Tecnológicos"/>
    <x v="1"/>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Mesas Seguimiento al Cumplimiento del Plan de Desarrollo 2020 - 2023 "/>
    <s v="INCREMENTO"/>
    <n v="2"/>
    <n v="2"/>
    <n v="1"/>
    <n v="0"/>
    <n v="1"/>
    <n v="0"/>
    <n v="1"/>
    <m/>
    <n v="1"/>
    <m/>
    <s v="SI"/>
    <s v="x"/>
    <n v="0"/>
    <s v="x"/>
    <n v="0"/>
    <s v="2"/>
    <s v="4"/>
    <s v="2"/>
    <s v="4"/>
    <s v=""/>
    <n v="1"/>
    <s v=""/>
    <n v="1"/>
    <s v=""/>
    <n v="1"/>
    <s v="Seguimiento al Plan de Desarrollo con corte a junio 30 de 2021.  Fecha de publicación:  Agosto 2021. Así mismo se realizó seguimiento con corte a 31 de diciembre de 2021, presentándose informe de seguimiento al plan de Desarrollo el 28 de Febrero de 2022 y publicado en el siguiente link: https://www.bucaramanga.gov.co/wp-content/uploads/2022/03/Informe-de-Seguimiento-Plan-de-Desarrollo.pdf                                                                        "/>
    <s v="Talento Humano, Recursos Físicos y Tecnológicos"/>
    <x v="9"/>
  </r>
  <r>
    <s v="Evaluación de Resultados"/>
    <s v="Seguimiento y evaluación del desempeño institucional "/>
    <s v="Realizar el seguimiento al Plan de Desarrollo Municipal en cumplimiento al Acuerdo 013 del 10 de junio de 2020 que establece la metodología de seguimiento, así como el cumplimiento a las directrices del DNP y del DAFP."/>
    <s v="FURAG 2021"/>
    <s v="INCREMENTO"/>
    <n v="1"/>
    <n v="1"/>
    <n v="0"/>
    <n v="0"/>
    <n v="1"/>
    <n v="0"/>
    <m/>
    <m/>
    <n v="1"/>
    <m/>
    <s v="SI"/>
    <n v="0"/>
    <n v="0"/>
    <s v="x"/>
    <n v="0"/>
    <s v="4"/>
    <s v="4"/>
    <s v="2"/>
    <s v="4"/>
    <s v=""/>
    <s v=""/>
    <s v=""/>
    <n v="1"/>
    <s v=""/>
    <n v="1"/>
    <s v="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_x000a_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
    <s v="Talento Humano, Recursos Físicos y Tecnológicos"/>
    <x v="1"/>
  </r>
  <r>
    <s v="Evaluación de Resultados"/>
    <s v="Seguimiento y evaluación del desempeño institucional "/>
    <s v="Informar a los grupos de valor los resultados de su participación en la gestión, mediante el envío de información y/o la realización de reuniones o encuentros."/>
    <s v="Actas, correos electrónicos, oficios en envío de información a los grupos de valor."/>
    <s v="MANTENIMIENTO"/>
    <n v="4"/>
    <n v="1"/>
    <n v="1"/>
    <n v="1"/>
    <n v="1"/>
    <n v="0"/>
    <n v="1"/>
    <n v="1"/>
    <n v="1"/>
    <n v="1"/>
    <s v="SI"/>
    <s v="x"/>
    <s v="x"/>
    <s v="x"/>
    <s v="x"/>
    <s v="2"/>
    <s v="2"/>
    <s v="2"/>
    <s v="3"/>
    <n v="1"/>
    <n v="1"/>
    <n v="1"/>
    <n v="1"/>
    <s v="0%"/>
    <n v="0.75"/>
    <s v="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_x000a_Se cuenta con acta de participación en la Mesa Técnica de Primera Infancia y Adolescencia realizada el 3 de febrero de 2022, así como también, solicitud 20219487214 del 27/09/2021; Respuesta cuestionario de cumplimiento política pública de protección y bienestar animal_x000a_"/>
    <s v="Talento Humano, Recursos Físicos y Tecnológicos"/>
    <x v="1"/>
  </r>
  <r>
    <s v="Información y Comunicación "/>
    <s v="Administración y archivos y Gestión documental"/>
    <s v="Incluir en el Sistema Integrado de Conservación, el plan de preservación digital a largo plazo."/>
    <s v="Plan de preservación digital a largo plaz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 v="Talento Humano, Recursos Físicos y Tecnológicos"/>
    <x v="0"/>
  </r>
  <r>
    <s v="Información y Comunicación "/>
    <s v="Administración y archivos y Gestión documental"/>
    <s v="Elaborar y aprobar el documento Sistema Integrado de Conservación - SIC de la entidad."/>
    <s v="Plan de conservación documental actualizado, que conforma el sistema integrado de conservación documental (SIC), actualizado y aprobado por el comité institucional de gestión y desempeño. "/>
    <s v="INCREMENTO"/>
    <n v="1"/>
    <n v="1"/>
    <n v="1"/>
    <n v="0"/>
    <n v="0"/>
    <n v="0"/>
    <m/>
    <n v="1"/>
    <m/>
    <m/>
    <s v="SI"/>
    <n v="0"/>
    <s v="x"/>
    <n v="0"/>
    <n v="0"/>
    <s v="1"/>
    <s v="3"/>
    <s v="4"/>
    <s v="4"/>
    <n v="1"/>
    <n v="1"/>
    <n v="1"/>
    <s v=""/>
    <s v=""/>
    <n v="1"/>
    <s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
    <s v="Talento Humano, Recursos Físicos y Tecnológicos"/>
    <x v="0"/>
  </r>
  <r>
    <s v="Información y Comunicación "/>
    <s v="Administración y archivos y Gestión documental"/>
    <s v="Desarrollar los anexos, para elaborar las Tablas de Valoración Documental - TVD para organizar el Fondo Documental Acumulado de la entidad."/>
    <s v="Informe historia institucional con fines archivísticos (anexo a TVD)."/>
    <s v="INCREMENTO"/>
    <n v="1"/>
    <n v="1"/>
    <n v="0.7"/>
    <n v="0.3"/>
    <n v="0"/>
    <n v="0"/>
    <m/>
    <n v="1"/>
    <m/>
    <m/>
    <s v="SI"/>
    <n v="0"/>
    <s v="x"/>
    <n v="0"/>
    <n v="0"/>
    <s v="1"/>
    <s v="2"/>
    <s v="4"/>
    <s v="4"/>
    <n v="1"/>
    <n v="0.7"/>
    <n v="1"/>
    <s v=""/>
    <s v=""/>
    <n v="1"/>
    <s v="Se lleva un 100% de avance en la elaboración del Informe de la Historia Institucional con fines archivísticos de gran importancia para la elaboración de las TVD de fecha del 10 de noviembre del 2021"/>
    <s v="Talento Humano, Recursos Físicos y Tecnológicos"/>
    <x v="0"/>
  </r>
  <r>
    <s v="Información y Comunicación "/>
    <s v="Administración y archivos y Gestión documental"/>
    <s v="Desarrollar los anexos, para elaborar las Tablas de Valoración Documental - TVD para organizar el Fondo Documental Acumulado de la entidad."/>
    <s v="Matriz de estructura orgánica reconstruida para los diferentes periodos de historia de la entidad (anexo a TVD)."/>
    <s v="INCREMENTO"/>
    <n v="1"/>
    <n v="1"/>
    <n v="0.7"/>
    <n v="0.3"/>
    <n v="0"/>
    <n v="0"/>
    <m/>
    <n v="1"/>
    <m/>
    <m/>
    <s v="SI"/>
    <n v="0"/>
    <s v="x"/>
    <n v="0"/>
    <n v="0"/>
    <s v="1"/>
    <s v="2"/>
    <s v="4"/>
    <s v="4"/>
    <n v="1"/>
    <n v="0.7"/>
    <n v="1"/>
    <s v=""/>
    <s v=""/>
    <n v="1"/>
    <s v="Se lleva un 100% de avance en la elaboración de la Matriz de estructura orgánica reconstruida para los diferentes periodos de Historia de la entidad, documento  de gran importancia para la elaboración de las TVD de fecha del 17 de noviembre del 2021"/>
    <s v="Talento Humano, Recursos Físicos y Tecnológicos"/>
    <x v="0"/>
  </r>
  <r>
    <s v="Información y Comunicación "/>
    <s v="Administración y archivos y Gestión documental"/>
    <s v="Definir e implementar un proceso para la entrega de archivos por culminación de obligaciones contractuales."/>
    <s v="Procedimiento para la entrega de archivos por culminación de actividades contractuales."/>
    <s v="INCREMENTO"/>
    <n v="1"/>
    <n v="1"/>
    <n v="0.9"/>
    <n v="0"/>
    <n v="0.1"/>
    <n v="0"/>
    <m/>
    <m/>
    <n v="1"/>
    <m/>
    <s v="SI"/>
    <n v="0"/>
    <n v="0"/>
    <s v="x"/>
    <n v="0"/>
    <s v="1"/>
    <s v="4"/>
    <s v="2"/>
    <s v="4"/>
    <n v="0"/>
    <m/>
    <m/>
    <n v="1"/>
    <s v=""/>
    <n v="1"/>
    <s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
    <s v="Talento Humano, Recursos Físicos y Tecnológicos"/>
    <x v="0"/>
  </r>
  <r>
    <s v="Información y Comunicación "/>
    <s v="Administración y archivos y Gestión documental"/>
    <s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
    <s v="PINAR actualizado, incluyendo el proceso e identificación de documentos relacionados con Derechos humanos."/>
    <s v="INCREMENTO"/>
    <n v="1"/>
    <n v="1"/>
    <n v="1"/>
    <n v="0"/>
    <n v="0"/>
    <n v="0"/>
    <m/>
    <n v="1"/>
    <m/>
    <m/>
    <s v="SI"/>
    <n v="0"/>
    <s v="x"/>
    <n v="0"/>
    <n v="0"/>
    <s v="1"/>
    <s v="3"/>
    <s v="4"/>
    <s v="4"/>
    <n v="1"/>
    <n v="1"/>
    <n v="1"/>
    <s v=""/>
    <s v=""/>
    <n v="1"/>
    <s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
    <s v="Talento Humano, Recursos Físicos y Tecnológicos"/>
    <x v="0"/>
  </r>
  <r>
    <s v="Información y Comunicación "/>
    <s v="Administración y archivos y Gestión documental"/>
    <s v="Identificar los Fondos Documentales Acumulados de la entidad -FDA."/>
    <s v="Diagnóstico integral de archivo."/>
    <s v="INCREMENTO"/>
    <n v="1"/>
    <n v="1"/>
    <n v="1"/>
    <n v="0"/>
    <n v="0"/>
    <n v="0"/>
    <m/>
    <n v="1"/>
    <m/>
    <m/>
    <s v="SI"/>
    <n v="0"/>
    <s v="x"/>
    <n v="0"/>
    <n v="0"/>
    <s v="1"/>
    <s v="3"/>
    <s v="4"/>
    <s v="4"/>
    <n v="1"/>
    <n v="1"/>
    <n v="1"/>
    <s v=""/>
    <s v=""/>
    <n v="1"/>
    <s v="El Diagnóstico Integral de Archivo, fue elaborado y aprobado mediante Acta de  sesión del Comité Institucional de Gestión y Desempeño MIPG realizado el 9 de septiembre del  año 2021. Dando cumplimiento a este producto en un 100% en el tercer trimestre del año 2021."/>
    <s v="Talento Humano, Recursos Físicos y Tecnológicos"/>
    <x v="0"/>
  </r>
  <r>
    <s v="Información y Comunicación "/>
    <s v="Administración y archivos y Gestión documental"/>
    <s v="Publicar el Cuadro de Clasificación Documental - CCD en la página web de la entidad._x000a_Publicar la Tabla de Retención Documental - TRD, en el sitio web de la entidad en la sección de transparencia."/>
    <s v="Publicación de las Tablas de Retención Documental y Cuadro de Clasificación Documental en la página web del Municipio "/>
    <s v="INCREMENTO"/>
    <n v="1"/>
    <n v="2"/>
    <n v="2"/>
    <n v="0"/>
    <n v="0"/>
    <n v="0"/>
    <m/>
    <n v="2"/>
    <m/>
    <m/>
    <s v="SI"/>
    <n v="0"/>
    <s v="x"/>
    <n v="0"/>
    <n v="0"/>
    <s v="1"/>
    <s v="3"/>
    <s v="4"/>
    <s v="4"/>
    <n v="1"/>
    <n v="1"/>
    <n v="1"/>
    <s v=""/>
    <s v=""/>
    <n v="1"/>
    <s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
    <s v="Talento Humano, Recursos Físicos y Tecnológicos"/>
    <x v="0"/>
  </r>
  <r>
    <s v="Información y Comunicación "/>
    <s v="Administración y archivos y Gestión documental"/>
    <s v="Realizar la eliminación de documentos, aplicando criterios técnicos."/>
    <s v="Acta de eliminación documental evidenciando la aplicación de los criterios técnicos archivísticos."/>
    <s v="INCREMENTO"/>
    <n v="1"/>
    <n v="1"/>
    <n v="0.3"/>
    <n v="0"/>
    <n v="0.6"/>
    <n v="0"/>
    <m/>
    <m/>
    <n v="1"/>
    <m/>
    <s v="SI"/>
    <n v="0"/>
    <n v="0"/>
    <s v="x"/>
    <n v="0"/>
    <s v="1"/>
    <s v="4"/>
    <s v="2"/>
    <s v="4"/>
    <n v="0"/>
    <m/>
    <m/>
    <n v="0.9"/>
    <s v=""/>
    <n v="0.89999999999999991"/>
    <s v="Se lleva un 30% de avance en la elaboración de inventarios de series sensibles a eliminación documental con aplicación de criterios técnicos archivísticos y se cumplirá con el cronograma establecido en el presente plan._x000a__x000a_Primer trimestre 2022:  El proceso de eliminación se encuentra en etapa de publicación de aviso en pagina web durante 60 días hábiles, para efectos de garantizar el debido proceso a la ciudadanía ante una posible objeción; no obstante ese termino se cumple el día 04 de Mayo de 2022. soporte: link _x000a_ https://www.bucaramanga.gov.co/transparencia/instrumentos-de-gestion-de-la-informacion/"/>
    <s v="Talento Humano, Recursos Físicos y Tecnológicos"/>
    <x v="0"/>
  </r>
  <r>
    <s v="Información y Comunicación "/>
    <s v="Transparencia, acceso a la información pública y lucha contra la corrupción"/>
    <s v="Ajustar el mapa de riesgos de corrupción por la materialización de estos."/>
    <s v="Plan Anticorrupción y de Atención al Ciudadano con apoyo en su formulación."/>
    <s v="INCREMENTO"/>
    <n v="2"/>
    <n v="1"/>
    <n v="0.5"/>
    <n v="0.3"/>
    <n v="0.2"/>
    <n v="0"/>
    <m/>
    <n v="0.8"/>
    <n v="0.2"/>
    <m/>
    <s v="SI"/>
    <n v="0"/>
    <s v="x"/>
    <s v="x"/>
    <n v="0"/>
    <s v="1"/>
    <s v="2"/>
    <s v="2"/>
    <s v="4"/>
    <n v="0.875"/>
    <n v="0.5"/>
    <n v="1"/>
    <n v="1"/>
    <s v=""/>
    <n v="1"/>
    <s v="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_x000a_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_x000a_El PAAC y MRC se encuentran publicados en la página web del municipio en el link: https://www.bucaramanga.gov.co/transparencia/plan-anticorrupcion-y-de-atencion-al-ciudadano-2/ "/>
    <s v="Talento Humano, Recursos Físicos y Tecnológicos"/>
    <x v="5"/>
  </r>
  <r>
    <s v="Información y Comunicación "/>
    <s v="Transparencia, acceso a la información pública y lucha contra la corrupción"/>
    <s v="Comunicar internamente la información requerida para apoyar el funcionamiento del Sistema de Control Interno por medio de la estrategia de comunicación de la entidad. Desde el sistema de control interno efectuar su verificación."/>
    <s v="Información pública de interés de la ciudadanía divulgada proactivamente a nivel interno._x000a_"/>
    <s v="MANTENIMIENTO"/>
    <n v="4"/>
    <n v="1"/>
    <n v="1"/>
    <n v="1"/>
    <n v="1"/>
    <n v="0"/>
    <n v="1"/>
    <n v="1"/>
    <n v="1"/>
    <n v="1"/>
    <s v="SI"/>
    <s v="x"/>
    <s v="x"/>
    <s v="x"/>
    <s v="x"/>
    <s v="2"/>
    <s v="2"/>
    <s v="2"/>
    <s v="3"/>
    <n v="1"/>
    <n v="1"/>
    <n v="1"/>
    <n v="1"/>
    <s v="0%"/>
    <n v="0.75"/>
    <s v="En el primer trimestre de 2022 se enviaron por correo institucional 9 comunicaciones relacionadas con información pública de interés de la ciudadanía."/>
    <s v="Talento Humano, Recursos Físicos y Tecnológicos"/>
    <x v="6"/>
  </r>
  <r>
    <s v="Información y Comunicación "/>
    <s v="Transparencia, acceso a la información pública y lucha contra la corrupción"/>
    <s v="Comunicar la información relevante de manera oportuna, confiable y segura, por parte de los líderes de los programas, proyectos, o procesos de la entidad en coordinación con sus equipos de trabajo. Desde el sistema de control interno efectuar su verificación."/>
    <s v="Información pública de interés de la ciudadanía publicada proactivamente, de acuerdo a las solicitudes realizadas por las Dependencias."/>
    <s v="MANTENIMIENTO"/>
    <n v="4"/>
    <n v="1"/>
    <n v="1"/>
    <n v="1"/>
    <n v="1"/>
    <n v="0"/>
    <n v="1"/>
    <n v="1"/>
    <n v="1"/>
    <n v="1"/>
    <s v="SI"/>
    <s v="x"/>
    <s v="x"/>
    <s v="x"/>
    <s v="x"/>
    <s v="2"/>
    <s v="2"/>
    <s v="2"/>
    <s v="3"/>
    <n v="1"/>
    <n v="1"/>
    <n v="1"/>
    <n v="1"/>
    <s v="0%"/>
    <n v="0.75"/>
    <s v="Las diferentes solicitudes de publicación de información que las áreas realizan han sido publicadas de acuerdo a los tiempos y en las secciones requeridas."/>
    <s v="Talento Humano, Recursos Físicos y Tecnológicos"/>
    <x v="2"/>
  </r>
  <r>
    <s v="Información y Comunicación "/>
    <s v="Transparencia, acceso a la información pública y lucha contra la corrupción"/>
    <s v="Formular planes de mejora que promuevan una gestión transparente y efectiva y además contribuyan a la mitigación de los riesgos de corrupción."/>
    <s v="Socializaciones de la Estrategia de Transparencia y Acceso a la Información Pública a los servidores públicos y contratistas desde el compromiso personal para el fortalecimiento institucional."/>
    <s v="INCREMENTO"/>
    <n v="3"/>
    <n v="10"/>
    <n v="0"/>
    <n v="3"/>
    <n v="11"/>
    <n v="0"/>
    <m/>
    <n v="4"/>
    <n v="3"/>
    <n v="3"/>
    <s v="SI"/>
    <n v="0"/>
    <s v="x"/>
    <s v="x"/>
    <s v="x"/>
    <s v="4"/>
    <s v="2"/>
    <s v="2"/>
    <s v="3"/>
    <n v="0.75"/>
    <s v=""/>
    <n v="0.75"/>
    <s v="100%"/>
    <s v="0%"/>
    <s v="100%"/>
    <s v="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_x000a_"/>
    <s v="Talento Humano, Recursos Físicos y Tecnológicos"/>
    <x v="5"/>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Socialización y seguimiento de la resolución 1519 de 2020 y circular correspondiente en la cual se contemplan los estándares de accesibilidad."/>
    <s v="INCREMENTO"/>
    <n v="4"/>
    <n v="4"/>
    <n v="4"/>
    <n v="0"/>
    <n v="0"/>
    <n v="0"/>
    <n v="1"/>
    <n v="1"/>
    <n v="1"/>
    <n v="1"/>
    <s v="SI"/>
    <s v="x"/>
    <s v="x"/>
    <s v="x"/>
    <s v="x"/>
    <s v="2"/>
    <s v="3"/>
    <s v="3"/>
    <s v="3"/>
    <s v="0%"/>
    <s v="100%"/>
    <n v="1"/>
    <n v="1"/>
    <s v="0%"/>
    <n v="1"/>
    <s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
    <s v="Talento Humano, Recursos Físicos y Tecnológicos"/>
    <x v="5"/>
  </r>
  <r>
    <s v="Información y Comunicación "/>
    <s v="Transparencia, acceso a la información pública y lucha contra la corrupción"/>
    <s v="Disponer la información que publica la entidad en un formato accesible para personas con discapacidad psicosocial (mental) o intelectual (Ej.: contenidos de lectura fácil, con un cuerpo de letra mayor, vídeos sencillos con ilustraciones y audio de fácil comprensión)."/>
    <s v="Diagnóstico de los criterios diferenciales de accesibilidad con los que cuenta la entidad respecto de lo establecido por el ordenamiento jurídico."/>
    <s v="INCREMENTO"/>
    <n v="1"/>
    <n v="1"/>
    <n v="0"/>
    <n v="0"/>
    <n v="1"/>
    <n v="0"/>
    <m/>
    <m/>
    <n v="1"/>
    <m/>
    <s v="SI"/>
    <n v="0"/>
    <n v="0"/>
    <s v="x"/>
    <n v="0"/>
    <s v="4"/>
    <s v="4"/>
    <s v="2"/>
    <s v="4"/>
    <s v=""/>
    <s v=""/>
    <s v=""/>
    <n v="1"/>
    <s v=""/>
    <n v="1"/>
    <s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
    <s v="Talento Humano, Recursos Físicos y Tecnológicos"/>
    <x v="5"/>
  </r>
  <r>
    <s v="Información y Comunicación "/>
    <s v="Transparencia, acceso a la información pública y lucha contra la corrupción"/>
    <s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
    <s v="Instrumentos de gestión de información pública actualizado. "/>
    <s v="INCREMENTO"/>
    <n v="1"/>
    <n v="1"/>
    <n v="1"/>
    <n v="0"/>
    <n v="0"/>
    <n v="0"/>
    <n v="1"/>
    <m/>
    <m/>
    <m/>
    <s v="SI"/>
    <s v="x"/>
    <n v="0"/>
    <n v="0"/>
    <n v="0"/>
    <s v="2"/>
    <s v="4"/>
    <s v="4"/>
    <s v="4"/>
    <s v=""/>
    <n v="1"/>
    <s v=""/>
    <m/>
    <s v=""/>
    <n v="1"/>
    <s v="Se cuenta con el cumplimiento del 100%, los instrumentos de gestión pública se encuentran actualizados y se enviaron a la Secretaría de Transparencia de la Presidencia de la República para revisión."/>
    <s v="Talento Humano, Recursos Físicos y Tecnológicos"/>
    <x v="5"/>
  </r>
  <r>
    <s v="Información y Comunicación "/>
    <s v="Transparencia, acceso a la información pública y lucha contra la corrupción"/>
    <s v="Implementar estrategias para la identificación y declaración de conflictos de interés que contemplen jornadas de sensibilización para divulgar las situaciones sobre conflictos de interés que puede enfrentar un servidor público."/>
    <s v="Socialización sobre los conflictos de intereses que enfrentan los servidores públicos."/>
    <s v="INCREMENTO"/>
    <n v="3"/>
    <n v="10"/>
    <n v="10"/>
    <n v="0"/>
    <n v="1"/>
    <n v="0"/>
    <m/>
    <n v="4"/>
    <n v="3"/>
    <n v="3"/>
    <s v="SI"/>
    <n v="0"/>
    <s v="x"/>
    <s v="x"/>
    <s v="x"/>
    <s v="1"/>
    <s v="3"/>
    <s v="2"/>
    <s v="3"/>
    <n v="1"/>
    <n v="1"/>
    <n v="1"/>
    <n v="1"/>
    <s v="0%"/>
    <s v="100%"/>
    <s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_x000a_Así mismo, en el mes de marzo de 2022 se realizó una socialización sobre conflicto de intereses y régimen de inhabilidades e incompatibilidades. Se cuenta con video de la socialización realizada el 31 de marzo de 2022 y soporte del control de asistencia en formato de Excel"/>
    <s v="Talento Humano, Recursos Físicos y Tecnológicos"/>
    <x v="5"/>
  </r>
  <r>
    <s v="Información y Comunicación "/>
    <s v="Transparencia, acceso a la información pública y lucha contra la corrupción"/>
    <s v="Incluir diferentes medios de comunicación, acordes a la realidad de la entidad y a la pandemia, para divulgar la información en el proceso de rendición de cuentas."/>
    <s v="Estrategia de comunicaciones en el proceso de rendición de cuentas y divulgación proactiva de información elaborada"/>
    <s v="INCREMENTO"/>
    <n v="1"/>
    <n v="1"/>
    <n v="1"/>
    <n v="0"/>
    <n v="0"/>
    <n v="0"/>
    <n v="1"/>
    <m/>
    <m/>
    <m/>
    <s v="SI"/>
    <s v="x"/>
    <n v="0"/>
    <n v="0"/>
    <n v="0"/>
    <s v="2"/>
    <s v="4"/>
    <s v="4"/>
    <s v="4"/>
    <s v=""/>
    <n v="1"/>
    <s v=""/>
    <m/>
    <s v=""/>
    <n v="1"/>
    <s v="La estrategia de rendición de cuentas se encuentra elaborada y publicada en la página web del municipio en el link_ https://www.bucaramanga.gov.co/sin-categoria/rendicion-de-cuentas-a-la-ciudadania/._x000a_Por tanto se cuenta con el cumplimiento del 100%."/>
    <s v="Talento Humano, Recursos Físicos y Tecnológicos"/>
    <x v="5"/>
  </r>
  <r>
    <s v="Información y Comunicación "/>
    <s v="Transparencia, acceso a la información pública y lucha contra la corrupción"/>
    <s v="Llevar a cabo socialización sobre la importancia de la protección del derecho fundamental de petición con enfoque de prevención del daño antijurídico."/>
    <s v="Socialización sobre la importancia de la protección del derecho fundamental de petición con enfoque de prevención del daño antijurídico."/>
    <s v="INCREMENTO"/>
    <n v="2"/>
    <n v="2"/>
    <n v="0"/>
    <n v="0"/>
    <n v="1"/>
    <n v="0"/>
    <m/>
    <m/>
    <n v="1"/>
    <n v="1"/>
    <s v="SI"/>
    <n v="0"/>
    <n v="0"/>
    <s v="x"/>
    <s v="x"/>
    <s v="4"/>
    <s v="4"/>
    <s v="2"/>
    <s v="3"/>
    <s v=""/>
    <s v=""/>
    <s v=""/>
    <n v="1"/>
    <s v="0%"/>
    <n v="0.5"/>
    <s v="Durante el primer trimestre de 2022 se realizó una socialización interna a nivel de Secretaría Jurídica el día 28 de marzo de 2022, sobre la protección del derecho fundamental de petición con enfoque en la protección del daño antijurídico. Se cuenta con acta de reunión como evidencia."/>
    <s v="Talento Humano, Recursos Físicos y Tecnológicos"/>
    <x v="5"/>
  </r>
  <r>
    <s v="Información y Comunicación "/>
    <s v="Transparencia, acceso a la información pública y lucha contra la corrupción"/>
    <s v="Crear e implementar la Comisión Territorial Ciudadana para la Lucha contra la Corrupción."/>
    <s v="Comisión Territorial Ciudadana para la Lucha contra la Corrupción creado e implementado."/>
    <s v="INCREMENTO"/>
    <n v="1"/>
    <n v="1"/>
    <n v="0"/>
    <n v="0"/>
    <n v="0.2"/>
    <n v="0"/>
    <m/>
    <m/>
    <m/>
    <n v="1"/>
    <s v="SI"/>
    <n v="0"/>
    <n v="0"/>
    <n v="0"/>
    <s v="x"/>
    <s v="4"/>
    <s v="4"/>
    <s v="1"/>
    <s v="3"/>
    <s v=""/>
    <s v=""/>
    <s v=""/>
    <m/>
    <s v="0%"/>
    <n v="0.2"/>
    <s v="Durante el primer trimestre de 2022 el equipo de transparencia ha llevado a cabo dos mesas de trabajo los días 29 de enero y 15 de febrero de 2022 para revisar la estructuración de la comisión territorial, según se evidencia en actas de reunión presentadas."/>
    <s v="Talento Humano, Recursos Físicos y Tecnológicos"/>
    <x v="5"/>
  </r>
  <r>
    <s v="Información y Comunicación "/>
    <s v="Transparencia, acceso a la información pública y lucha contra la corrupción"/>
    <s v="Articular la gestión de conflictos de interés como elemento dentro de la gestión del talento humano. Desde el sistema de control interno efectuar su verificación."/>
    <s v="Evaluación y verificación de la gestión de los registros de conflictos de interés, en el marco del comité institucional."/>
    <s v="INCREMENTO"/>
    <n v="1"/>
    <n v="1"/>
    <n v="0"/>
    <n v="0"/>
    <n v="0.5"/>
    <n v="0"/>
    <m/>
    <m/>
    <n v="1"/>
    <m/>
    <s v="SI"/>
    <n v="0"/>
    <n v="0"/>
    <s v="x"/>
    <n v="0"/>
    <s v="4"/>
    <s v="4"/>
    <s v="2"/>
    <s v="4"/>
    <s v=""/>
    <s v=""/>
    <s v=""/>
    <n v="0.5"/>
    <s v=""/>
    <n v="0.5"/>
    <s v="Se llevó a cabo una reunión el día 30 de marzo de 2022 con la Secretaría Administrativa para la verificación del cumplimiento de la ley 2013 de 2019._x000a_Desde el programa de transparencia se realizará la revisión en la página y se hará seguimiento para el cumplimiento de la ley 2013 de 2019."/>
    <s v="Talento Humano, Recursos Físicos y Tecnológicos"/>
    <x v="5"/>
  </r>
  <r>
    <s v="Información y Comunicación "/>
    <s v="Transparencia, acceso a la información pública y lucha contra la corrupción"/>
    <s v="Implementar canales de consulta y orientación para el manejo de conflictos de interés esto frente al control y sanción de los conflictos de interés. Desde el sistema de control interno efectuar su verificación._x000a__x000a_Este canal debe estar articulado con la Red Interinstitucional de Transparencia y Anticorrupción – RITA, a cargo de la Secretaría de Transparencia y deberá ser atendido por una persona de entera confianza del mandatario, que será denominado Oficial de Transparencia."/>
    <s v="Canal antifraude y de denuncia segura creado para el ciudadano, protegiendo al denunciante. "/>
    <s v="INCREMENTO"/>
    <n v="2"/>
    <n v="1"/>
    <n v="0"/>
    <n v="0"/>
    <n v="0.25"/>
    <n v="0"/>
    <m/>
    <m/>
    <n v="0.5"/>
    <n v="0.5"/>
    <s v="SI"/>
    <n v="0"/>
    <n v="0"/>
    <s v="x"/>
    <s v="x"/>
    <s v="4"/>
    <s v="4"/>
    <s v="2"/>
    <s v="3"/>
    <s v=""/>
    <s v=""/>
    <s v=""/>
    <n v="0.5"/>
    <s v="0%"/>
    <n v="0.25"/>
    <s v="Se realizó una reunión el día 16 de marzo de 2022 con la Secretaría de Transparencia de la Presidencia de la República donde se analizaron los lineamientos para la implementación del canal antifraude de RITA, según se evidencia en pantallazos de reunión virtual. _x000a_Así mismo, se realizó mesa de trabajo el 28 de marzo con el proceso de gestión de las TIC para su implementación en la Alcaldía de Bucaramanga, evidenciado en acta de reunión."/>
    <s v="Talento Humano, Recursos Físicos y Tecnológicos"/>
    <x v="5"/>
  </r>
  <r>
    <s v="Información y Comunicación "/>
    <s v="Transparencia, acceso a la información pública y lucha contra la corrupción"/>
    <s v="Participar en actividades para informar directamente a los grupos de valor sobre los resultados de su participación en la gestión mediante el envío de información o la realización de reuniones o encuentros."/>
    <s v="Feria de servicios o transparencia en la que participa la Secretaría Jurídica."/>
    <s v="INCREMENTO"/>
    <n v="4"/>
    <n v="4"/>
    <n v="4"/>
    <n v="0"/>
    <n v="0"/>
    <n v="0"/>
    <n v="1"/>
    <n v="1"/>
    <n v="1"/>
    <n v="1"/>
    <s v="SI"/>
    <s v="x"/>
    <s v="x"/>
    <s v="x"/>
    <s v="x"/>
    <s v="2"/>
    <s v="3"/>
    <s v="3"/>
    <s v="3"/>
    <s v="0%"/>
    <s v="100%"/>
    <n v="1"/>
    <n v="1"/>
    <s v="0%"/>
    <n v="1"/>
    <s v="Se ha asistido a las ferias institucionales organizadas en la vigencia 2021, desarrolladas en las diferentes comunas de la ciudad de Bucaramanga, según se evidencia en registro fotográfico, programación oficial de las ferias y divulgación en redes sociales."/>
    <s v="Talento Humano, Recursos Físicos y Tecnológicos"/>
    <x v="5"/>
  </r>
  <r>
    <s v="Información y Comunicación "/>
    <s v="Transparencia, acceso a la información pública y lucha contra la corrupción"/>
    <s v="Permitir que la entidad mejore los datos publicados a través de la atención de requerimientos de sus grupos de valor mediante la publicación de la información."/>
    <s v="PQRS que presentan con mayor frecuencia los ciudadanos para fortalecer la información proactiva en dichos asuntos analizadas."/>
    <s v="INCREMENTO"/>
    <n v="3"/>
    <n v="10"/>
    <n v="0"/>
    <n v="10"/>
    <n v="0"/>
    <n v="0"/>
    <m/>
    <n v="5"/>
    <n v="4"/>
    <n v="1"/>
    <s v="SI"/>
    <n v="0"/>
    <s v="x"/>
    <s v="x"/>
    <s v="x"/>
    <s v="4"/>
    <s v="2"/>
    <s v="3"/>
    <s v="3"/>
    <n v="1"/>
    <s v=""/>
    <n v="1"/>
    <n v="1"/>
    <s v="0%"/>
    <n v="1"/>
    <s v="Se llevó a cabo reunión el día 10 de diciembre de 2021 para el análisis de los 10 temas con mayor frecuencia en las PQRSD que presentaron los ciudadanos durante el tercer trimestre de 2021 a la administración municipal. Se anexa acta de reunión del 10 de diciembre de 2021."/>
    <s v="Talento Humano, Recursos Físicos y Tecnológicos"/>
    <x v="5"/>
  </r>
  <r>
    <s v="Información y Comunicación "/>
    <s v="Transparencia, acceso a la información pública y lucha contra la corrupción"/>
    <s v="Actualizar el código de integridad."/>
    <s v="Código de integridad actualizado."/>
    <s v="INCREMENTO"/>
    <n v="1"/>
    <n v="1"/>
    <n v="0"/>
    <n v="0.2"/>
    <n v="0"/>
    <n v="0"/>
    <m/>
    <n v="1"/>
    <m/>
    <m/>
    <s v="SI"/>
    <n v="0"/>
    <s v="x"/>
    <n v="0"/>
    <n v="0"/>
    <s v="4"/>
    <s v="2"/>
    <s v="4"/>
    <s v="4"/>
    <n v="0.2"/>
    <s v=""/>
    <n v="0.2"/>
    <n v="0.2"/>
    <s v=""/>
    <n v="0.2"/>
    <s v="Se llevó a cabo reunión virtual el día 13 de diciembre de 2021 con la Secretaría Administrativa para revisar  la  actualización del Código de Integridad, la cual ha venido liderando dicha Secretaría. Para la vigencia 2022 se continuará analizando su actualización. _x000a_Se anexa acta de reunión del 13 de diciembre de 2021 y soporte de envío del correo electrónico a la secretaría administrativa solicitando el documento de proyecto de decreto para la actualización del código de integridad para revisión en la secretaría jurídica."/>
    <s v="Talento Humano, Recursos Físicos y Tecnológicos"/>
    <x v="5"/>
  </r>
  <r>
    <s v="Información y Comunicación "/>
    <s v="Transparencia, acceso a la información pública y lucha contra la corrupción"/>
    <s v="Elaborar la Estrategia de rendición de cuentas para la vigencia 2022 a partir de un ejercicio diagnóstico."/>
    <s v="Estrategia de Rendición de Cuentas vigencia 2022"/>
    <s v="INCREMENTO"/>
    <n v="1"/>
    <n v="1"/>
    <n v="0"/>
    <n v="0"/>
    <n v="0"/>
    <n v="0"/>
    <m/>
    <m/>
    <m/>
    <n v="1"/>
    <s v="SI"/>
    <n v="0"/>
    <n v="0"/>
    <n v="0"/>
    <s v="x"/>
    <s v="4"/>
    <s v="4"/>
    <s v="4"/>
    <s v="3"/>
    <s v=""/>
    <s v=""/>
    <s v=""/>
    <s v=""/>
    <s v="0%"/>
    <n v="0"/>
    <s v="El cumplimiento de esta acción se verá reflejado en el segundo trimestre de 2022. "/>
    <s v="Talento Humano, Recursos Físicos y Tecnológicos"/>
    <x v="1"/>
  </r>
  <r>
    <s v="Información y Comunicación "/>
    <s v="Transparencia, acceso a la información pública y lucha contra la corrupción"/>
    <s v="Elaborar el Manual de rendición de cuentas."/>
    <s v="Manual Rendición de Cuentas"/>
    <s v="INCREMENTO"/>
    <n v="1"/>
    <n v="1"/>
    <n v="0.5"/>
    <n v="0.5"/>
    <n v="0"/>
    <n v="0"/>
    <m/>
    <n v="1"/>
    <m/>
    <m/>
    <s v="SI"/>
    <n v="0"/>
    <s v="x"/>
    <n v="0"/>
    <n v="0"/>
    <s v="1"/>
    <s v="2"/>
    <s v="4"/>
    <s v="4"/>
    <n v="1"/>
    <n v="0.5"/>
    <n v="1"/>
    <s v=""/>
    <s v=""/>
    <n v="1"/>
    <s v="Se elaboró y aprobó por Calidad el Manual de Rendición de Cuentas, a su vez, se elaboró el Procedimiento para Rendición de Cuentas."/>
    <s v="Talento Humano, Recursos Físicos y Tecnológicos"/>
    <x v="1"/>
  </r>
  <r>
    <s v="Información y Comunicación "/>
    <s v="Transparencia, acceso a la información pública y lucha contra la corrupción"/>
    <s v="Convocar y desarrollar la audiencia pública de rendición de cuentas."/>
    <s v="Audiencia Pública de Rendición de Cuentas"/>
    <s v="INCREMENTO"/>
    <n v="1"/>
    <n v="1"/>
    <n v="0"/>
    <n v="1"/>
    <n v="0"/>
    <n v="0"/>
    <m/>
    <n v="1"/>
    <m/>
    <m/>
    <s v="SI"/>
    <n v="0"/>
    <s v="x"/>
    <n v="0"/>
    <n v="0"/>
    <s v="4"/>
    <s v="2"/>
    <s v="4"/>
    <s v="4"/>
    <n v="1"/>
    <s v=""/>
    <n v="1"/>
    <s v=""/>
    <s v=""/>
    <n v="1"/>
    <s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 v="Talento Humano, Recursos Físicos y Tecnológicos"/>
    <x v="1"/>
  </r>
  <r>
    <s v="Información y Comunicación "/>
    <s v="Gestión de la Información estadística"/>
    <s v="Analizar si el recurso humano asignado en la entidad, para la generación, procesamiento, análisis y difusión de información estadística, es suficiente y establecer las acciones necesarias para su disponibilidad."/>
    <s v="Centro de analítica de datos de Bucaramanga CAAB fortalecido."/>
    <s v="INCREMENTO"/>
    <n v="3"/>
    <n v="1"/>
    <n v="0.15"/>
    <n v="0.15"/>
    <n v="0.35"/>
    <n v="0"/>
    <m/>
    <n v="0.2"/>
    <n v="0.3"/>
    <n v="0.5"/>
    <s v="SI"/>
    <n v="0"/>
    <s v="x"/>
    <s v="x"/>
    <s v="x"/>
    <s v="1"/>
    <s v="2"/>
    <s v="2"/>
    <s v="3"/>
    <n v="0.89999999999999991"/>
    <n v="0.15"/>
    <n v="1"/>
    <s v="100%"/>
    <s v="0%"/>
    <n v="0.64999999999999991"/>
    <s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
    <s v="Talento Humano, Recursos Físicos y Tecnológicos"/>
    <x v="2"/>
  </r>
  <r>
    <s v="Información y Comunicación "/>
    <s v="Gestión de la Información estadística"/>
    <s v="Analizar si los recursos financieros asignado en la entidad, para la generación, procesamiento, análisis y difusión de información estadística, son suficientes y establecer las acciones necesarias para su disponibilidad en el corto, mediano y largo plazo."/>
    <s v="Observatorio del delito y de paz mantenido."/>
    <s v="MANTENIMIENTO"/>
    <n v="4"/>
    <n v="2"/>
    <n v="2"/>
    <n v="2"/>
    <n v="2"/>
    <n v="0"/>
    <n v="2"/>
    <n v="2"/>
    <n v="2"/>
    <n v="2"/>
    <s v="SI"/>
    <s v="x"/>
    <s v="x"/>
    <s v="x"/>
    <s v="x"/>
    <s v="2"/>
    <s v="2"/>
    <s v="2"/>
    <s v="3"/>
    <n v="1"/>
    <n v="1"/>
    <n v="1"/>
    <n v="1"/>
    <s v="0%"/>
    <n v="0.75"/>
    <s v="A corte de 30 de sept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ío de información de los meses de julio y agosto del año en cuso, así mismo se adjunta las bases de datos en formato Excel de cada mes correspondiente._x000a__x000a_Observatorio de Paz: Correo electrónico de envío de información de los meses de agosto y septiembre del año en cuso, así mismo se adjunta las bases de datos en formato Excel de cada mes correspondiente._x000a__x000a_A corte de 31 diciembre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de información de los meses de septiembre, octubre y noviembre del año 2021, así mismo se adjunta las bases de datos en formato Excel de cada mes correspondiente._x000a__x000a_Observatorio de Paz: Correo electrónico de envió de información de los meses de octubre y noviembre del año 2021, así mismo se adjunta las bases de datos en formato Excel de cada mes correspondiente._x000a_____________________________________________________________________x000a__x000a_A corte 31 de marzo de 2022, la Secretaría del Interior realizó los reportes necesarios para la actualización de los observarios de paz y del delito que se encuentran a cargo de las misma. Como soporte se adjunta la siguiente información:_x000a__x000a_Observatorio del delito: Correo electrónico de envió link de ingreso del portal mantenido, junto con documento de análisis delincuencial y uso del observatorio en los meses de enero, febrero y marzo. _x000a__x000a_Observatorio de Paz: Correo electrónico de envió link del observatorio de Paz mantenido, junto con los archivos de Excel con la información correspondiente a los meses de enero, febrero y marzo. _x000a_"/>
    <n v="0"/>
    <x v="10"/>
  </r>
  <r>
    <s v="Información y Comunicación "/>
    <s v="Gestión de la Información estadística"/>
    <s v="Desarrollar jornadas de capacitación y/o divulgación a sus servidores y contratistas sobre la generación, procesamiento, reporte o difusión de información estadística."/>
    <s v="Socializaciones sobre generación, procesamiento, reporte o difusión de información estadística realizadas."/>
    <s v="INCREMENTO"/>
    <n v="4"/>
    <n v="5"/>
    <n v="1"/>
    <n v="1"/>
    <n v="1"/>
    <n v="0"/>
    <n v="1"/>
    <n v="1"/>
    <n v="1"/>
    <n v="2"/>
    <s v="SI"/>
    <s v="x"/>
    <s v="x"/>
    <s v="x"/>
    <s v="x"/>
    <s v="2"/>
    <s v="2"/>
    <s v="2"/>
    <s v="3"/>
    <n v="1"/>
    <n v="1"/>
    <n v="1"/>
    <n v="1"/>
    <s v="0%"/>
    <n v="0.6"/>
    <s v="Se continuó avanzando en las diferentes reuniones, socializaciones y mesas de trabajo con la difusión de información estadística y se realizó el documento de autodiagnóstico referente a la política de estadística, adicionalmente se generaron los documentos para esta política los cuales se validaran junto con la Secretaría de Planeación. Adicionalmente, se aprovecharon los espacios de los cursos de inducción y reinducción para dar a conocer a los servidores públicos la existencia del observatorio digital municipal y las actividades que se realizan en él."/>
    <s v="Talento Humano, Recursos Físicos y Tecnológicos"/>
    <x v="2"/>
  </r>
  <r>
    <s v="Gestión del Conocimiento y la innovación"/>
    <s v="Gestión del conocimiento y la innovación"/>
    <s v="Fomentar la transferencia del conocimiento hacia adentro de la entidad."/>
    <s v="Campaña de divulgación de la gestión del conocimiento."/>
    <s v="INCREMENTO"/>
    <n v="1"/>
    <n v="1"/>
    <n v="0"/>
    <n v="1"/>
    <n v="0"/>
    <n v="0"/>
    <m/>
    <n v="1"/>
    <m/>
    <m/>
    <s v="SI"/>
    <n v="0"/>
    <s v="x"/>
    <n v="0"/>
    <n v="0"/>
    <s v="4"/>
    <s v="2"/>
    <s v="4"/>
    <s v="4"/>
    <n v="1"/>
    <s v=""/>
    <n v="1"/>
    <s v=""/>
    <s v=""/>
    <n v="1"/>
    <s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
    <s v="Talento Humano, Recursos Físicos y Tecnológicos"/>
    <x v="0"/>
  </r>
  <r>
    <s v="Gestión del Conocimiento y la innovación"/>
    <s v="Gestión del conocimiento y la innovación"/>
    <s v="Apoyar los procesos de comunicación de la entidad para conservar su memoria institucional."/>
    <s v="Estrategia establecida para articular el inventario de conocimiento explícito de la entidad con la política de gestión documental, implementada."/>
    <s v="INCREMENTO"/>
    <n v="2"/>
    <n v="2"/>
    <n v="1"/>
    <n v="1"/>
    <n v="0"/>
    <n v="0"/>
    <m/>
    <n v="1"/>
    <m/>
    <n v="1"/>
    <s v="SI"/>
    <n v="0"/>
    <s v="x"/>
    <n v="0"/>
    <s v="x"/>
    <s v="1"/>
    <s v="2"/>
    <s v="4"/>
    <s v="3"/>
    <n v="1.5"/>
    <n v="0.5"/>
    <n v="1"/>
    <s v=""/>
    <s v="0%"/>
    <n v="1"/>
    <s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
    <s v="Talento Humano, Recursos Físicos y Tecnológicos"/>
    <x v="0"/>
  </r>
  <r>
    <s v="Gestión del Conocimiento y la innovación"/>
    <s v="Gestión del conocimiento y la innovación"/>
    <s v="Consultar las necesidades y expectativas a sus grupos de valor para identificar las necesidades de conocimiento e innovación."/>
    <s v="Mesas  de trabajo con las diferentes dependencias de la Alcaldía de Bucaramanga, para consultar las necesidades y expectativas a sus grupos de valor."/>
    <s v="INCREMENTO"/>
    <n v="2"/>
    <n v="2"/>
    <n v="0"/>
    <n v="1"/>
    <n v="3"/>
    <n v="0"/>
    <m/>
    <n v="1"/>
    <m/>
    <n v="1"/>
    <s v="SI"/>
    <n v="0"/>
    <s v="x"/>
    <n v="0"/>
    <s v="x"/>
    <s v="4"/>
    <s v="2"/>
    <s v="1"/>
    <s v="3"/>
    <n v="1"/>
    <s v=""/>
    <n v="1"/>
    <s v="100%"/>
    <s v="0%"/>
    <s v="100%"/>
    <s v="Se realizó mesa de trabajo los días 1,15, 30 de marzo de 2022,  con las diferentes dependencias de la administración municipal para consultar las necesidades y expectativas de los grupos de valor adjuntando las respectivas actas de reunión"/>
    <s v="Talento Humano, Recursos Físicos y Tecnológicos"/>
    <x v="0"/>
  </r>
  <r>
    <s v="Gestión del Conocimiento y la innovación"/>
    <s v="Gestión del conocimiento y la innovación"/>
    <s v="Identificar las necesidades de investigación relacionadas con la misión de la entidad, con el fin de determinar los proyectos de investigación que se deberán adelantar."/>
    <s v="Caracterización de las necesidades que en materia de investigación tienen las dependencias acorde a su misión."/>
    <s v="INCREMENTO"/>
    <n v="1"/>
    <n v="1"/>
    <n v="0"/>
    <n v="0.5"/>
    <n v="0.3"/>
    <n v="0"/>
    <m/>
    <n v="1"/>
    <m/>
    <m/>
    <s v="SI"/>
    <n v="0"/>
    <s v="x"/>
    <n v="0"/>
    <n v="0"/>
    <s v="4"/>
    <s v="2"/>
    <s v="1"/>
    <s v="4"/>
    <n v="0.5"/>
    <s v=""/>
    <n v="0.5"/>
    <n v="0.8"/>
    <s v=""/>
    <n v="0.8"/>
    <s v="Se realizó capacitación a las dependencias de la administración brindándole los lineamientos que permiten realizar la caracterización de las necesidades. Las mesas de trabajo fueron realizadas a la secretaría jurídica,  al UTSP y al área de valorización,  los días  1, 3, 4 de marzo 2022  respectivamente, Adicionalmente se realiza una identificación de necesidades de investigación con la oficina de las TICS del día 07 de diciembre del 2021. "/>
    <s v="Talento Humano, Recursos Físicos y Tecnológicos"/>
    <x v="0"/>
  </r>
  <r>
    <s v="Gestión del Conocimiento y la innovación"/>
    <s v="Gestión del conocimiento y la innovación"/>
    <s v="Fomentar la transferencia del conocimiento hacia adentro y hacia afuera de la entidad."/>
    <s v="Inventario de las herramientas de uso y apropiación del conocimiento con los que cuenta la Entidad, socializado hacia dentro y fuera de la administración."/>
    <s v="INCREMENTO"/>
    <n v="1"/>
    <n v="1"/>
    <n v="0"/>
    <n v="1"/>
    <n v="0"/>
    <n v="0"/>
    <m/>
    <n v="1"/>
    <m/>
    <m/>
    <s v="SI"/>
    <n v="0"/>
    <s v="x"/>
    <n v="0"/>
    <n v="0"/>
    <s v="4"/>
    <s v="2"/>
    <s v="4"/>
    <s v="4"/>
    <n v="1"/>
    <s v=""/>
    <n v="1"/>
    <s v=""/>
    <s v=""/>
    <n v="1"/>
    <s v="Se socializó el inventario de herramientas de uso y apropiación del conocimiento con los que cuenta la entidad se anexa acta de reunión del día 9 de noviembre del 2021, se anexa las diapositivas y se adjunta la tabla de asistencia"/>
    <s v="Talento Humano, Recursos Físicos y Tecnológicos"/>
    <x v="0"/>
  </r>
  <r>
    <s v="Gestión del Conocimiento y la innovación"/>
    <s v="Gestión del conocimiento y la innovación"/>
    <s v="Generar acciones de aprendizaje basadas en problemas o proyectos, dentro de su planeación anual, de acuerdo con las necesidades de conocimiento de la entidad, evaluar los resultados y tomar acciones de mejora."/>
    <s v="Propuesta de acciones de aprendizaje basadas en problemas o proyectos de la entidad."/>
    <s v="INCREMENTO"/>
    <n v="1"/>
    <n v="1"/>
    <n v="0"/>
    <n v="0"/>
    <n v="0"/>
    <n v="0"/>
    <m/>
    <m/>
    <m/>
    <n v="1"/>
    <s v="SI"/>
    <n v="0"/>
    <n v="0"/>
    <n v="0"/>
    <s v="x"/>
    <s v="4"/>
    <s v="4"/>
    <s v="4"/>
    <s v="3"/>
    <s v=""/>
    <s v=""/>
    <s v=""/>
    <s v=""/>
    <s v="0%"/>
    <n v="0"/>
    <s v="La actividad se cumplirá en el segundo trimestre de 2022, de acuerdo con el cronograma establecido en el presente plan."/>
    <s v="Talento Humano, Recursos Físicos y Tecnológicos"/>
    <x v="0"/>
  </r>
  <r>
    <s v="Gestión del Conocimiento y la innovación"/>
    <s v="Gestión del conocimiento y la innovación"/>
    <s v="Identificar, clasificar y actualizar el conocimiento tácito de la entidad para establecer necesidades de nuevo conocimiento."/>
    <s v="Formato que permita identificar el conocimiento tácito de la entidad."/>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8 de conocimiento tácito diligenciado por todas las dependencias. de fecha del 06 de abril del 2022"/>
    <s v="Talento Humano, Recursos Físicos y Tecnológicos"/>
    <x v="0"/>
  </r>
  <r>
    <s v="Gestión del Conocimiento y la innovación"/>
    <s v="Gestión del conocimiento y la innovación"/>
    <s v="Priorizar la necesidad de contar con herramientas para una adecuada gestión del conocimiento y la innovación en la entidad."/>
    <s v="Formato que permita identificar el conocimiento explícito por dependencia."/>
    <s v="INCREMENTO"/>
    <n v="1"/>
    <n v="1"/>
    <n v="0.5"/>
    <n v="0"/>
    <n v="0.5"/>
    <n v="0"/>
    <m/>
    <m/>
    <n v="1"/>
    <m/>
    <s v="SI"/>
    <n v="0"/>
    <n v="0"/>
    <s v="x"/>
    <n v="0"/>
    <s v="1"/>
    <s v="4"/>
    <s v="2"/>
    <s v="4"/>
    <n v="0"/>
    <m/>
    <m/>
    <n v="1"/>
    <s v=""/>
    <n v="1"/>
    <s v="Las diferentes dependencias de la administración se encuentran validando la información del formato de conocimiento tácito. La actividad se cumplirá en el primer trimestre del año 2022._x000a_I trimestre 2022: Se adjunta formato con código F-GAT-8100-238,37-207 de conocimiento Explícito  diligenciado por todas las dependencia de fecha abril 06 del 2022"/>
    <s v="Talento Humano, Recursos Físicos y Tecnológicos"/>
    <x v="0"/>
  </r>
  <r>
    <s v="Control Interno "/>
    <s v="Control interno "/>
    <s v="Monitorear el cumplimiento de la política de administración de riesgos de la entidad, por parte del comité institucional de coordinación de control interno."/>
    <s v="Política de administración de riesgos monitoreada."/>
    <s v="INCREMENTO"/>
    <n v="1"/>
    <n v="1"/>
    <n v="1"/>
    <n v="0"/>
    <n v="0"/>
    <n v="0"/>
    <m/>
    <n v="1"/>
    <m/>
    <m/>
    <s v="SI"/>
    <n v="0"/>
    <s v="x"/>
    <n v="0"/>
    <n v="0"/>
    <s v="1"/>
    <s v="3"/>
    <s v="4"/>
    <s v="4"/>
    <n v="1"/>
    <n v="1"/>
    <n v="1"/>
    <s v=""/>
    <s v=""/>
    <n v="1"/>
    <s v="La Secretaría de Planeación ha monitoreado la Política de Administración de Riesgos, a través de los mapas de riesgos de gestión por procesos y mapas de riesgos de corrupción por procesos. "/>
    <s v="Talento Humano, Recursos Físicos y Tecnológicos"/>
    <x v="1"/>
  </r>
  <r>
    <s v="Control Interno "/>
    <s v="Control interno "/>
    <s v="Promover la identificación y el análisis del riesgo desde el direccionamiento o planeación estratégica de la entidad, por parte del comité institucional de coordinación de control interno."/>
    <s v="Seguimiento para la aplicación de acciones de mejora en PAAC y mapa de riesgos de corrupción con respecto a  la identificación de riesgos."/>
    <s v="INCREMENTO"/>
    <n v="2"/>
    <n v="1"/>
    <n v="0"/>
    <n v="1"/>
    <n v="0"/>
    <n v="0"/>
    <m/>
    <n v="0.8"/>
    <n v="0.2"/>
    <m/>
    <s v="SI"/>
    <n v="0"/>
    <s v="x"/>
    <s v="x"/>
    <n v="0"/>
    <s v="4"/>
    <s v="2"/>
    <s v="3"/>
    <s v="4"/>
    <n v="1"/>
    <s v=""/>
    <n v="1"/>
    <n v="1"/>
    <s v=""/>
    <n v="1"/>
    <s v="La Secretaría de Planeación ha realizado la aplicación de acciones de mejora en PAAC y mapa de riesgos de corrupción con respecto a  la identificación de riesgos."/>
    <s v="Talento Humano, Recursos Físicos y Tecnológicos"/>
    <x v="1"/>
  </r>
  <r>
    <s v="Control Interno "/>
    <s v="Control interno "/>
    <s v="Capacitar a líderes de procesos y sus equipos de trabajo sobre la metodología de gestión del riesgo"/>
    <s v="Capacitación sobre la metodología de gestión del riesgo realizada."/>
    <s v="INCREMENTO"/>
    <n v="1"/>
    <n v="1"/>
    <n v="0"/>
    <n v="0"/>
    <n v="1"/>
    <n v="0"/>
    <m/>
    <m/>
    <n v="1"/>
    <m/>
    <s v="SI"/>
    <n v="0"/>
    <n v="0"/>
    <s v="x"/>
    <n v="0"/>
    <s v="4"/>
    <s v="4"/>
    <s v="2"/>
    <s v="4"/>
    <s v=""/>
    <s v=""/>
    <s v=""/>
    <n v="1"/>
    <s v=""/>
    <n v="1"/>
    <s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
    <s v="Talento Humano, Recursos Físicos y Tecnológicos"/>
    <x v="1"/>
  </r>
  <r>
    <s v="Control Interno "/>
    <s v="Control interno "/>
    <s v="Evidenciar la divulgación e implementación de la política de administración de riesgos."/>
    <s v="Política de administración de riesgos implementada."/>
    <s v="MANTENIMIENTO"/>
    <n v="4"/>
    <n v="1"/>
    <n v="1"/>
    <n v="1"/>
    <n v="1"/>
    <n v="0"/>
    <n v="1"/>
    <n v="1"/>
    <n v="1"/>
    <n v="1"/>
    <s v="SI"/>
    <s v="x"/>
    <s v="x"/>
    <s v="x"/>
    <s v="x"/>
    <s v="2"/>
    <s v="2"/>
    <s v="2"/>
    <s v="3"/>
    <n v="1"/>
    <n v="1"/>
    <n v="1"/>
    <n v="1"/>
    <s v="0%"/>
    <n v="0.75"/>
    <s v="La implementación de la Política de administración de riesgos se ha realizado en los Mapas de Riesgos de gestión por procesos y mapas de riesgos de corrupción por procesos. "/>
    <s v="Talento Humano, Recursos Físicos y Tecnológicos"/>
    <x v="1"/>
  </r>
  <r>
    <s v="Control Interno "/>
    <s v="Control interno "/>
    <s v="Presentar el resultado de las auditorías internas y seguimientos a procesos institucionales a los líderes de procesos auditados y realizar la socialización en el marco del Comité Institucional de Coordinación de Control Interno."/>
    <s v="Informes Radicados a líderes de procesos auditados._x000a_Actas de Comité Institucional de Coordinación de Control Interno."/>
    <s v="INCREMENTO"/>
    <n v="1"/>
    <n v="1"/>
    <n v="0"/>
    <n v="1"/>
    <n v="0"/>
    <n v="0"/>
    <m/>
    <m/>
    <n v="1"/>
    <m/>
    <s v="SI"/>
    <n v="0"/>
    <n v="0"/>
    <s v="x"/>
    <n v="0"/>
    <s v="4"/>
    <s v="1"/>
    <s v="3"/>
    <s v="4"/>
    <n v="1"/>
    <s v=""/>
    <n v="1"/>
    <n v="1"/>
    <s v=""/>
    <n v="1"/>
    <s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_x000a__x000a_En el Plan anual de Acción y Auditorías de la Oficina de Control Interno de Gestión aprobado el día 25 de Enero de 2022 en el Comité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_x000a_3. Proceso técnico de servicios públicos.                                                                                                                                                               La planeación de las auditorías mencionadas tuvieron lugar en el mes de marzo de 2022, una vez se entreguen los informes finales de auditoría se socializarán los mismos en el Comité Institucional Coordinador de Control Interno. Así mismo, en el mencionado comité se han presentado los resultados de informes de ley, actividades y seguimientos que la Oficina de Control Interno ha realizado, lo cual se evidencia en actas de 25 de enero,  25 de febrero, 24 de marzo de 2022.  "/>
    <s v="Talento Humano, Recursos Físicos y Tecnológicos"/>
    <x v="9"/>
  </r>
  <r>
    <s v="Control Interno "/>
    <s v="Control interno "/>
    <s v="Evaluación de la Audiencia de Rendición de Cuentas"/>
    <s v="Informe de Evaluación de la Audiencia Anual de Rendición de Cuentas"/>
    <s v="INCREMENTO"/>
    <n v="1"/>
    <n v="1"/>
    <n v="0"/>
    <n v="1"/>
    <n v="1"/>
    <n v="0"/>
    <m/>
    <n v="1"/>
    <m/>
    <m/>
    <s v="SI"/>
    <n v="0"/>
    <s v="x"/>
    <n v="0"/>
    <n v="0"/>
    <s v="4"/>
    <s v="2"/>
    <s v="1"/>
    <s v="4"/>
    <n v="1"/>
    <s v=""/>
    <n v="1"/>
    <n v="1"/>
    <s v=""/>
    <s v="100%"/>
    <s v="Conforme al Componente 3 - Rendición de Cuentas, Subcomponente 4 - Evaluación y retroalimentación de la gestión Institucional -, la Oficina de Control Interno realizó la publicación del Informe el día 30 de diciembre de 2021.  https://www.bucaramanga.gov.co/wp-content/uploads/2021/12/Informe-Evaluacion-Rendicion-de-Cuentas.pdf"/>
    <s v="Talento Humano, Recursos Físicos y Tecnológicos"/>
    <x v="9"/>
  </r>
  <r>
    <s v="Control Interno "/>
    <s v="Control interno "/>
    <s v="Evaluación Semestral de Coordinación del Sistema de Control Interno."/>
    <s v="Informe Semestral de Coordinación del Sistema de Control Interno."/>
    <s v="INCREMENTO"/>
    <n v="2"/>
    <n v="2"/>
    <n v="1"/>
    <n v="0"/>
    <n v="1"/>
    <n v="0"/>
    <n v="1"/>
    <m/>
    <n v="1"/>
    <m/>
    <s v="SI"/>
    <s v="x"/>
    <n v="0"/>
    <s v="x"/>
    <n v="0"/>
    <s v="2"/>
    <s v="4"/>
    <s v="2"/>
    <s v="4"/>
    <s v=""/>
    <n v="1"/>
    <s v=""/>
    <n v="1"/>
    <s v=""/>
    <n v="1"/>
    <s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
    <s v="Talento Humano, Recursos Físicos y Tecnológicos"/>
    <x v="9"/>
  </r>
  <r>
    <s v="Control Interno "/>
    <s v="Control interno "/>
    <s v="Socializar ante el Comité Institucional de Coordinación de Control Interno la evaluación Semestral de Coordinación de del sistema de Control interno."/>
    <s v="Acta de Comité Institucional de Coordinación de Control Interno"/>
    <s v="INCREMENTO"/>
    <n v="2"/>
    <n v="2"/>
    <n v="8"/>
    <n v="0"/>
    <n v="4"/>
    <n v="0"/>
    <n v="1"/>
    <m/>
    <n v="1"/>
    <m/>
    <s v="SI"/>
    <s v="x"/>
    <n v="0"/>
    <s v="x"/>
    <n v="0"/>
    <s v="2"/>
    <s v="4"/>
    <s v="2"/>
    <s v="4"/>
    <s v=""/>
    <s v="100%"/>
    <s v=""/>
    <s v="100%"/>
    <s v=""/>
    <s v="100%"/>
    <s v="En cumplimiento de este producto se realizó acta de Comité Institucional de Coordinación de Control Interno con fecha 20 de septiembre de 2021. En cumplimiento de este producto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
    <s v="Talento Humano, Recursos Físicos y Tecnológicos"/>
    <x v="9"/>
  </r>
  <r>
    <s v="Control Interno "/>
    <s v="Control interno "/>
    <s v="Seguimiento periódico (Cuatrimestral) al PAAC y Mapas de riesgos de Corrupción."/>
    <s v="Informe de seguimiento al PAAC y Mapas de riesgos de Corrupción."/>
    <s v="INCREMENTO"/>
    <n v="3"/>
    <n v="3"/>
    <n v="1"/>
    <n v="0"/>
    <n v="1"/>
    <n v="0"/>
    <n v="1"/>
    <m/>
    <n v="1"/>
    <n v="1"/>
    <s v="SI"/>
    <s v="x"/>
    <n v="0"/>
    <s v="x"/>
    <s v="x"/>
    <s v="2"/>
    <s v="4"/>
    <s v="2"/>
    <s v="3"/>
    <s v=""/>
    <n v="1"/>
    <s v=""/>
    <n v="1"/>
    <s v="0%"/>
    <n v="0.66666666666666663"/>
    <s v="Informe de Seguimiento al Plan Anticorrupción y de Atención al Ciudadano y Mapa de Riesgos de Corrupción con corte a agosto 31 de 2021.  Informe de Seguimiento al Plan Anticorrupción y de Atención al Ciudadano y Mapa de Riesgos de Corrupción con corte a Diciembre 31 de 2021 el cuál se reportará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oficinas/control-interno-de-gestion/plan-anticorrupcion-y-de-atencion-al-ciudadano/."/>
    <s v="Talento Humano, Recursos Físicos y Tecnológicos"/>
    <x v="9"/>
  </r>
  <r>
    <s v="Control Interno "/>
    <s v="Control interno "/>
    <s v="Seguimiento periódico (Corte a diciembre de la vigencia anterior y un segundo seguimiento de la vigencia en curso) al Mapas de Riesgos de Gestión por procesos."/>
    <s v="Informe de seguimiento al Mapas de Riesgos de Gestión por procesos."/>
    <s v="INCREMENTO"/>
    <n v="2"/>
    <n v="2"/>
    <n v="0"/>
    <n v="1"/>
    <n v="1"/>
    <n v="0"/>
    <m/>
    <n v="1"/>
    <m/>
    <n v="1"/>
    <s v="SI"/>
    <n v="0"/>
    <s v="x"/>
    <n v="0"/>
    <s v="x"/>
    <s v="4"/>
    <s v="2"/>
    <s v="1"/>
    <s v="3"/>
    <n v="1"/>
    <s v=""/>
    <n v="1"/>
    <n v="1"/>
    <s v="0%"/>
    <n v="1"/>
    <s v="La Oficina de Control interno realizó el seguimiento al Mapa de Riesgos de Gestión por Proceso con corte a Septiembre de 2021.   Enlace publicación página web:   https://www.bucaramanga.gov.co/oficinas/control-interno-de-gestion/plan-anticorrupcion-y-de-atencion-al-ciudadano/.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planeacion"/>
    <s v="Talento Humano, Recursos Físicos y Tecnológicos"/>
    <x v="9"/>
  </r>
  <r>
    <s v="Control Interno "/>
    <s v="Control interno "/>
    <s v="Seguimiento a los Planes de Mejoramiento Suscritos con los Entes de Control Externo."/>
    <s v="Informe con sus respectivos soportes del seguimiento a los Planes de Mejoramiento suscritos con la Contraloría Municipal de Bucaramanga y Contraloría General de la Republica."/>
    <s v="INCREMENTO"/>
    <n v="2"/>
    <n v="2"/>
    <n v="1"/>
    <n v="0"/>
    <n v="1"/>
    <n v="0"/>
    <n v="1"/>
    <m/>
    <n v="1"/>
    <m/>
    <s v="SI"/>
    <s v="x"/>
    <n v="0"/>
    <s v="x"/>
    <n v="0"/>
    <s v="2"/>
    <s v="4"/>
    <s v="2"/>
    <s v="4"/>
    <s v=""/>
    <n v="1"/>
    <s v=""/>
    <n v="1"/>
    <s v=""/>
    <n v="1"/>
    <s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pública y la Contraloría Municipal de Bucaramanga, el cuál se reportará en el avance del primer trimestre 2022. _x000a_Se realizó seguimiento e informe en el mes de enero de 2022 a los planes de mejoramiento con corte a diciembre 31 de 2021  suscritos con la Contraloría General de la República, el anterior informe se da a conocer a los responsables de las dependencias mediante actas de visita y es publicado en la plataforma de Información de la Contraloría General de la Republica SIRECI.                                                                                                                                                                   Se realizó seguimiento en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
    <s v="Talento Humano, Recursos Físicos y Tecnológicos"/>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laDinámica1" cacheId="15769" applyNumberFormats="0" applyBorderFormats="0" applyFontFormats="0" applyPatternFormats="0" applyAlignmentFormats="0" applyWidthHeightFormats="1" dataCaption="Valores" updatedVersion="7" minRefreshableVersion="3" showDrill="0" showDataTips="0" useAutoFormatting="1" itemPrintTitles="1" createdVersion="7" indent="0" showHeaders="0" outline="1" outlineData="1" multipleFieldFilters="0" chartFormat="10" fieldListSortAscending="1" customListSort="0">
  <location ref="A3:M4" firstHeaderRow="0" firstDataRow="1" firstDataCol="1"/>
  <pivotFields count="34">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 showAll="0"/>
    <pivotField showAll="0"/>
    <pivotField showAll="0"/>
    <pivotField showAll="0"/>
    <pivotField axis="axisCol" showAll="0">
      <items count="12">
        <item x="2"/>
        <item x="9"/>
        <item x="6"/>
        <item x="0"/>
        <item x="8"/>
        <item x="3"/>
        <item x="7"/>
        <item x="10"/>
        <item x="1"/>
        <item x="4"/>
        <item x="5"/>
        <item t="default"/>
      </items>
    </pivotField>
    <pivotField showAll="0"/>
  </pivotFields>
  <rowItems count="1">
    <i/>
  </rowItems>
  <colFields count="1">
    <field x="32"/>
  </colFields>
  <colItems count="12">
    <i>
      <x/>
    </i>
    <i>
      <x v="1"/>
    </i>
    <i>
      <x v="2"/>
    </i>
    <i>
      <x v="3"/>
    </i>
    <i>
      <x v="4"/>
    </i>
    <i>
      <x v="5"/>
    </i>
    <i>
      <x v="6"/>
    </i>
    <i>
      <x v="7"/>
    </i>
    <i>
      <x v="8"/>
    </i>
    <i>
      <x v="9"/>
    </i>
    <i>
      <x v="10"/>
    </i>
    <i t="grand">
      <x/>
    </i>
  </colItems>
  <dataFields count="1">
    <dataField name="Promedio de  III TRIM 20217" fld="25" subtotal="average" baseField="0" baseItem="0"/>
  </dataFields>
  <formats count="1">
    <format dxfId="52">
      <pivotArea outline="0" collapsedLevelsAreSubtotals="1" fieldPosition="0"/>
    </format>
  </formats>
  <chartFormats count="13">
    <chartFormat chart="9" format="47" series="1">
      <pivotArea type="data" outline="0" fieldPosition="0">
        <references count="2">
          <reference field="4294967294" count="1" selected="0">
            <x v="0"/>
          </reference>
          <reference field="32" count="1" selected="0">
            <x v="0"/>
          </reference>
        </references>
      </pivotArea>
    </chartFormat>
    <chartFormat chart="9" format="48" series="1">
      <pivotArea type="data" outline="0" fieldPosition="0">
        <references count="2">
          <reference field="4294967294" count="1" selected="0">
            <x v="0"/>
          </reference>
          <reference field="32" count="1" selected="0">
            <x v="1"/>
          </reference>
        </references>
      </pivotArea>
    </chartFormat>
    <chartFormat chart="9" format="49" series="1">
      <pivotArea type="data" outline="0" fieldPosition="0">
        <references count="2">
          <reference field="4294967294" count="1" selected="0">
            <x v="0"/>
          </reference>
          <reference field="32" count="1" selected="0">
            <x v="2"/>
          </reference>
        </references>
      </pivotArea>
    </chartFormat>
    <chartFormat chart="9" format="50">
      <pivotArea type="data" outline="0" fieldPosition="0">
        <references count="2">
          <reference field="4294967294" count="1" selected="0">
            <x v="0"/>
          </reference>
          <reference field="32" count="1" selected="0">
            <x v="2"/>
          </reference>
        </references>
      </pivotArea>
    </chartFormat>
    <chartFormat chart="9" format="51" series="1">
      <pivotArea type="data" outline="0" fieldPosition="0">
        <references count="2">
          <reference field="4294967294" count="1" selected="0">
            <x v="0"/>
          </reference>
          <reference field="32" count="1" selected="0">
            <x v="3"/>
          </reference>
        </references>
      </pivotArea>
    </chartFormat>
    <chartFormat chart="9" format="52" series="1">
      <pivotArea type="data" outline="0" fieldPosition="0">
        <references count="2">
          <reference field="4294967294" count="1" selected="0">
            <x v="0"/>
          </reference>
          <reference field="32" count="1" selected="0">
            <x v="4"/>
          </reference>
        </references>
      </pivotArea>
    </chartFormat>
    <chartFormat chart="9" format="53" series="1">
      <pivotArea type="data" outline="0" fieldPosition="0">
        <references count="2">
          <reference field="4294967294" count="1" selected="0">
            <x v="0"/>
          </reference>
          <reference field="32" count="1" selected="0">
            <x v="5"/>
          </reference>
        </references>
      </pivotArea>
    </chartFormat>
    <chartFormat chart="9" format="54">
      <pivotArea type="data" outline="0" fieldPosition="0">
        <references count="2">
          <reference field="4294967294" count="1" selected="0">
            <x v="0"/>
          </reference>
          <reference field="32" count="1" selected="0">
            <x v="5"/>
          </reference>
        </references>
      </pivotArea>
    </chartFormat>
    <chartFormat chart="9" format="55" series="1">
      <pivotArea type="data" outline="0" fieldPosition="0">
        <references count="2">
          <reference field="4294967294" count="1" selected="0">
            <x v="0"/>
          </reference>
          <reference field="32" count="1" selected="0">
            <x v="6"/>
          </reference>
        </references>
      </pivotArea>
    </chartFormat>
    <chartFormat chart="9" format="56" series="1">
      <pivotArea type="data" outline="0" fieldPosition="0">
        <references count="2">
          <reference field="4294967294" count="1" selected="0">
            <x v="0"/>
          </reference>
          <reference field="32" count="1" selected="0">
            <x v="7"/>
          </reference>
        </references>
      </pivotArea>
    </chartFormat>
    <chartFormat chart="9" format="57" series="1">
      <pivotArea type="data" outline="0" fieldPosition="0">
        <references count="2">
          <reference field="4294967294" count="1" selected="0">
            <x v="0"/>
          </reference>
          <reference field="32" count="1" selected="0">
            <x v="8"/>
          </reference>
        </references>
      </pivotArea>
    </chartFormat>
    <chartFormat chart="9" format="58" series="1">
      <pivotArea type="data" outline="0" fieldPosition="0">
        <references count="2">
          <reference field="4294967294" count="1" selected="0">
            <x v="0"/>
          </reference>
          <reference field="32" count="1" selected="0">
            <x v="9"/>
          </reference>
        </references>
      </pivotArea>
    </chartFormat>
    <chartFormat chart="9" format="59" series="1">
      <pivotArea type="data" outline="0" fieldPosition="0">
        <references count="2">
          <reference field="4294967294" count="1" selected="0">
            <x v="0"/>
          </reference>
          <reference field="32" count="1" selected="0">
            <x v="1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TablaDinámica1" cacheId="1577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C15" firstHeaderRow="0" firstDataRow="1" firstDataCol="1"/>
  <pivotFields count="33">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dataField="1" showAll="0"/>
    <pivotField showAll="0"/>
    <pivotField showAll="0"/>
    <pivotField axis="axisRow" showAll="0">
      <items count="12">
        <item x="2"/>
        <item x="9"/>
        <item x="6"/>
        <item x="0"/>
        <item x="8"/>
        <item x="3"/>
        <item x="7"/>
        <item x="10"/>
        <item x="1"/>
        <item x="4"/>
        <item x="5"/>
        <item t="default"/>
      </items>
    </pivotField>
  </pivotFields>
  <rowFields count="1">
    <field x="32"/>
  </rowFields>
  <rowItems count="12">
    <i>
      <x/>
    </i>
    <i>
      <x v="1"/>
    </i>
    <i>
      <x v="2"/>
    </i>
    <i>
      <x v="3"/>
    </i>
    <i>
      <x v="4"/>
    </i>
    <i>
      <x v="5"/>
    </i>
    <i>
      <x v="6"/>
    </i>
    <i>
      <x v="7"/>
    </i>
    <i>
      <x v="8"/>
    </i>
    <i>
      <x v="9"/>
    </i>
    <i>
      <x v="10"/>
    </i>
    <i t="grand">
      <x/>
    </i>
  </rowItems>
  <colFields count="1">
    <field x="-2"/>
  </colFields>
  <colItems count="2">
    <i>
      <x/>
    </i>
    <i i="1">
      <x v="1"/>
    </i>
  </colItems>
  <dataFields count="2">
    <dataField name="Promedio de I TRIM 20229" fld="27" subtotal="average" baseField="32" baseItem="0" numFmtId="9"/>
    <dataField name="Promedio de ACUMULADO 2021 -2022" fld="29" subtotal="average" baseField="32" baseItem="0"/>
  </dataFields>
  <formats count="1">
    <format dxfId="5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B4:AI140" totalsRowShown="0" headerRowDxfId="44" tableBorderDxfId="43">
  <autoFilter ref="B4:AI140" xr:uid="{00000000-0009-0000-0100-000002000000}"/>
  <tableColumns count="34">
    <tableColumn id="1" xr3:uid="{00000000-0010-0000-0000-000001000000}" name="DIMENSIÓN " dataDxfId="42"/>
    <tableColumn id="2" xr3:uid="{00000000-0010-0000-0000-000002000000}" name="POLÍTICA" dataDxfId="41"/>
    <tableColumn id="3" xr3:uid="{00000000-0010-0000-0000-000003000000}" name="ACTIVIDAD" dataDxfId="40">
      <calculatedColumnFormula>'MIPG INSTITUCIONAL'!F11</calculatedColumnFormula>
    </tableColumn>
    <tableColumn id="4" xr3:uid="{00000000-0010-0000-0000-000004000000}" name="PRODUCTO" dataDxfId="39">
      <calculatedColumnFormula>'MIPG INSTITUCIONAL'!G11</calculatedColumnFormula>
    </tableColumn>
    <tableColumn id="5" xr3:uid="{00000000-0010-0000-0000-000005000000}" name="TIPO DE META" dataDxfId="38"/>
    <tableColumn id="6" xr3:uid="{00000000-0010-0000-0000-000006000000}" name="N.X" dataDxfId="37">
      <calculatedColumnFormula>COUNTIF(R5:U5,"x")</calculatedColumnFormula>
    </tableColumn>
    <tableColumn id="7" xr3:uid="{00000000-0010-0000-0000-000007000000}" name="META " dataDxfId="36">
      <calculatedColumnFormula>'MIPG INSTITUCIONAL'!H11</calculatedColumnFormula>
    </tableColumn>
    <tableColumn id="8" xr3:uid="{00000000-0010-0000-0000-000008000000}" name="LOGRO III TRIM 2021" dataDxfId="35">
      <calculatedColumnFormula>'MIPG INSTITUCIONAL'!I11</calculatedColumnFormula>
    </tableColumn>
    <tableColumn id="9" xr3:uid="{00000000-0010-0000-0000-000009000000}" name="LOGRO IV TRIM 2021" dataDxfId="34">
      <calculatedColumnFormula>'MIPG INSTITUCIONAL'!J11</calculatedColumnFormula>
    </tableColumn>
    <tableColumn id="10" xr3:uid="{00000000-0010-0000-0000-00000A000000}" name="LOGRO I TRIM 2022" dataDxfId="33">
      <calculatedColumnFormula>'MIPG INSTITUCIONAL'!K11</calculatedColumnFormula>
    </tableColumn>
    <tableColumn id="11" xr3:uid="{00000000-0010-0000-0000-00000B000000}" name="LOGRO II TRIM 2022" dataDxfId="32">
      <calculatedColumnFormula>'MIPG INSTITUCIONAL'!L11</calculatedColumnFormula>
    </tableColumn>
    <tableColumn id="12" xr3:uid="{00000000-0010-0000-0000-00000C000000}" name=" III TRIM 2021" dataDxfId="31"/>
    <tableColumn id="13" xr3:uid="{00000000-0010-0000-0000-00000D000000}" name=" IV TRIM 2021" dataDxfId="30"/>
    <tableColumn id="14" xr3:uid="{00000000-0010-0000-0000-00000E000000}" name="I TRIM 2022" dataDxfId="29"/>
    <tableColumn id="15" xr3:uid="{00000000-0010-0000-0000-00000F000000}" name=" II TRIM 2022" dataDxfId="28"/>
    <tableColumn id="16" xr3:uid="{00000000-0010-0000-0000-000010000000}" name="VAL" dataDxfId="27">
      <calculatedColumnFormula>_xlfn.IFNA(IF(_xlfn.IFS(F5="MANTENIMIENTO",SUM(M5:P5)/G5,F5="INCREMENTO",SUM(M5:P5))=H5,"SI",""),"")</calculatedColumnFormula>
    </tableColumn>
    <tableColumn id="17" xr3:uid="{00000000-0010-0000-0000-000011000000}" name=" III TRIM 20212" dataDxfId="26">
      <calculatedColumnFormula>'MIPG INSTITUCIONAL'!Q11</calculatedColumnFormula>
    </tableColumn>
    <tableColumn id="18" xr3:uid="{00000000-0010-0000-0000-000012000000}" name=" IV TRIM 20213" dataDxfId="25">
      <calculatedColumnFormula>'MIPG INSTITUCIONAL'!R11</calculatedColumnFormula>
    </tableColumn>
    <tableColumn id="19" xr3:uid="{00000000-0010-0000-0000-000013000000}" name="I TRIM 20224" dataDxfId="24">
      <calculatedColumnFormula>'MIPG INSTITUCIONAL'!S11</calculatedColumnFormula>
    </tableColumn>
    <tableColumn id="20" xr3:uid="{00000000-0010-0000-0000-000014000000}" name=" II TRIM 20225" dataDxfId="23">
      <calculatedColumnFormula>'MIPG INSTITUCIONAL'!T11</calculatedColumnFormula>
    </tableColumn>
    <tableColumn id="21" xr3:uid="{00000000-0010-0000-0000-000015000000}" name="Calculo1 " dataDxfId="22">
      <calculatedColumnFormula>_xlfn.IFNA(_xlfn.IFS(AND(M5="",I5&gt;0.001),"1",AND(M5&gt;0.001,I5&gt;0.001),"2",AND(M5&gt;0.001,I5=0),"3"),"4")</calculatedColumnFormula>
    </tableColumn>
    <tableColumn id="34" xr3:uid="{00000000-0010-0000-0000-000022000000}" name="Calculo2" dataDxfId="21">
      <calculatedColumnFormula>_xlfn.IFNA(_xlfn.IFS(AND(N5="",J5&gt;0.001),"1",AND(N5&gt;0.001,J5&gt;0.001),"2",AND(N5&gt;0.001,J5=0),"3"),"4")</calculatedColumnFormula>
    </tableColumn>
    <tableColumn id="33" xr3:uid="{00000000-0010-0000-0000-000021000000}" name="Calculo3" dataDxfId="20">
      <calculatedColumnFormula>_xlfn.IFNA(_xlfn.IFS(AND(O5="",K5&gt;0.001),"1",AND(O5&gt;0.001,K5&gt;0.001),"2",AND(O5&gt;0.001,K5=0),"3"),"4")</calculatedColumnFormula>
    </tableColumn>
    <tableColumn id="32" xr3:uid="{00000000-0010-0000-0000-000020000000}" name="Calculo4" dataDxfId="19">
      <calculatedColumnFormula>_xlfn.IFNA(_xlfn.IFS(AND(P5="",L5&gt;0.001),"1",AND(P5&gt;0.001,L5&gt;0.001),"2",AND(P5&gt;0.001,L5=0),"3"),"4")</calculatedColumnFormula>
    </tableColumn>
    <tableColumn id="36" xr3:uid="{00000000-0010-0000-0000-000024000000}" name="Calculo5" dataDxfId="18">
      <calculatedColumnFormula>IF((IF(Tabla2[[#This Row],[Calculo1 ]]="1",_xlfn.IFS(W5="1",IF((J5/H5)&gt;100%,100%,J5/H5),W5="2",IF((J5/N5)&gt;100%,100%,J5/N5),W5="3","0%",W5="4","0")+Tabla2[[#This Row],[ III TRIM 20217]],_xlfn.IFS(W5="1",IF((J5/H5)&gt;100%,100%,J5/H5),W5="2",IF((J5/N5)&gt;100%,100%,J5/N5),W5="3","0%",W5="4","")))=100%,100%,(IF(Tabla2[[#This Row],[Calculo1 ]]="1",_xlfn.IFS(W5="1",IF((J5/H5)&gt;100%,100%,J5/H5),W5="2",IF((J5/N5)&gt;100%,100%,J5/N5),W5="3","0%",W5="4","0")+Tabla2[[#This Row],[ III TRIM 20217]],_xlfn.IFS(W5="1",IF((J5/H5)&gt;100%,100%,J5/H5),W5="2",IF((J5/N5)&gt;100%,100%,J5/N5),W5="3","0%",W5="4",""))))</calculatedColumnFormula>
    </tableColumn>
    <tableColumn id="22" xr3:uid="{00000000-0010-0000-0000-000016000000}" name=" III TRIM 20217" dataDxfId="17" dataCellStyle="Porcentaje"/>
    <tableColumn id="23" xr3:uid="{00000000-0010-0000-0000-000017000000}" name=" IV TRIM 20218" dataDxfId="16" dataCellStyle="Porcentaje"/>
    <tableColumn id="24" xr3:uid="{00000000-0010-0000-0000-000018000000}" name="I TRIM 20229" dataDxfId="15" dataCellStyle="Porcentaje"/>
    <tableColumn id="25" xr3:uid="{00000000-0010-0000-0000-000019000000}" name=" II TRIM 202210" dataDxfId="14" dataCellStyle="Porcentaje">
      <calculatedColumnFormula>_xlfn.IFS(Y5="1",IF((L5/K5)&gt;100%,"100%",L5/K5),Y5="2",IF((L5/P5)&gt;100%,"100%",L5/P5),Y5="3","0%",Y5="4","")</calculatedColumnFormula>
    </tableColumn>
    <tableColumn id="26" xr3:uid="{00000000-0010-0000-0000-00001A000000}" name="ACUMULADO 2021 -2022" dataDxfId="13" dataCellStyle="Porcentaje">
      <calculatedColumnFormula>IF(IF(F5="","ESPECÍFICAR TIPO DE META",_xlfn.IFNA(_xlfn.IFS(SUM(I5:L5)=0,0%,SUM(I5:L5)&gt;0.001,(_xlfn.IFS(F5="INCREMENTO",SUM(I5:L5)/H5,F5="MANTENIMIENTO",SUM(I5:L5)/(H5*Tabla2[[#This Row],[N.X]])))),"ESPECÍFICAR TIPO DE META"))&gt;1,"100%",IF(F5="","ESPECÍFICAR TIPO DE META",_xlfn.IFNA(_xlfn.IFS(SUM(I5:L5)=0,0%,SUM(I5:L5)&gt;0.001,(_xlfn.IFS(F5="INCREMENTO",SUM(I5:L5)/H5,F5="MANTENIMIENTO",SUM(I5:L5)/(H5*Tabla2[[#This Row],[N.X]])))),"ESPECÍFICAR TIPO DE META")))</calculatedColumnFormula>
    </tableColumn>
    <tableColumn id="27" xr3:uid="{00000000-0010-0000-0000-00001B000000}" name="OBSERVACIONES" dataDxfId="12">
      <calculatedColumnFormula>'MIPG INSTITUCIONAL'!N11</calculatedColumnFormula>
    </tableColumn>
    <tableColumn id="28" xr3:uid="{00000000-0010-0000-0000-00001C000000}" name="RECURSOS" dataDxfId="11">
      <calculatedColumnFormula>'MIPG INSTITUCIONAL'!O11</calculatedColumnFormula>
    </tableColumn>
    <tableColumn id="29" xr3:uid="{00000000-0010-0000-0000-00001D000000}" name="DEPENDENCIA" dataDxfId="10"/>
    <tableColumn id="30" xr3:uid="{00000000-0010-0000-0000-00001E000000}" name="RESPONSABLE" dataDxfId="9">
      <calculatedColumnFormula>'MIPG INSTITUCIONAL'!P11</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a1" displayName="Tabla1" ref="B2:C442" totalsRowShown="0" headerRowDxfId="2">
  <autoFilter ref="B2:C442" xr:uid="{00000000-0009-0000-0100-000001000000}"/>
  <tableColumns count="2">
    <tableColumn id="1" xr3:uid="{00000000-0010-0000-0100-000001000000}" name="Columna1" dataDxfId="1"/>
    <tableColumn id="2" xr3:uid="{00000000-0010-0000-0100-000002000000}" name="Columna2"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6.xml.rels><?xml version="1.0" encoding="UTF-8" standalone="yes"?>
<Relationships xmlns="http://schemas.openxmlformats.org/package/2006/relationships"><Relationship Id="rId1" Type="http://schemas.openxmlformats.org/officeDocument/2006/relationships/table" Target="../tables/table2.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datastudio.google.com/reporting/1d8cb0d4-6fe1-4c8c-880f-cd93c2e8e3fb/page/IXgVC"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J156"/>
  <sheetViews>
    <sheetView showGridLines="0" tabSelected="1" zoomScale="30" zoomScaleNormal="30" workbookViewId="0">
      <selection activeCell="F8" sqref="F8:F10"/>
    </sheetView>
  </sheetViews>
  <sheetFormatPr defaultColWidth="11.42578125" defaultRowHeight="14.45"/>
  <cols>
    <col min="1" max="1" width="4.28515625" customWidth="1"/>
    <col min="2" max="2" width="27" customWidth="1"/>
    <col min="3" max="3" width="27.7109375" customWidth="1"/>
    <col min="4" max="4" width="25.85546875" customWidth="1"/>
    <col min="5" max="5" width="36.85546875" style="25" customWidth="1"/>
    <col min="6" max="6" width="83.140625" style="24" customWidth="1"/>
    <col min="7" max="7" width="53.28515625" customWidth="1"/>
    <col min="8" max="8" width="13.7109375" customWidth="1"/>
    <col min="9" max="9" width="12.7109375" customWidth="1"/>
    <col min="10" max="11" width="13.5703125" customWidth="1"/>
    <col min="12" max="12" width="10.42578125" customWidth="1"/>
    <col min="13" max="13" width="14.7109375" style="36" customWidth="1"/>
    <col min="14" max="14" width="88" style="309" customWidth="1"/>
    <col min="15" max="15" width="40.85546875" customWidth="1"/>
    <col min="16" max="16" width="54.28515625" style="35" customWidth="1"/>
    <col min="17" max="20" width="12.140625" customWidth="1"/>
    <col min="21" max="36" width="0" hidden="1" customWidth="1"/>
  </cols>
  <sheetData>
    <row r="2" spans="2:36" ht="15" thickBot="1">
      <c r="AJ2" s="23" t="s">
        <v>0</v>
      </c>
    </row>
    <row r="3" spans="2:36" s="27" customFormat="1" ht="18" customHeight="1">
      <c r="B3" s="538" t="s">
        <v>1</v>
      </c>
      <c r="C3" s="539"/>
      <c r="D3" s="539"/>
      <c r="E3" s="539"/>
      <c r="F3" s="539"/>
      <c r="G3" s="539"/>
      <c r="H3" s="539"/>
      <c r="I3" s="539"/>
      <c r="J3" s="539"/>
      <c r="K3" s="539"/>
      <c r="L3" s="539"/>
      <c r="M3" s="539"/>
      <c r="N3" s="539"/>
      <c r="O3" s="539"/>
      <c r="P3" s="529" t="s">
        <v>2</v>
      </c>
      <c r="Q3" s="529"/>
      <c r="R3" s="529"/>
      <c r="S3" s="529"/>
      <c r="T3" s="530"/>
      <c r="AJ3" s="28"/>
    </row>
    <row r="4" spans="2:36" s="27" customFormat="1" ht="19.149999999999999" customHeight="1">
      <c r="B4" s="540"/>
      <c r="C4" s="541"/>
      <c r="D4" s="541"/>
      <c r="E4" s="541"/>
      <c r="F4" s="541"/>
      <c r="G4" s="541"/>
      <c r="H4" s="541"/>
      <c r="I4" s="541"/>
      <c r="J4" s="541"/>
      <c r="K4" s="541"/>
      <c r="L4" s="541"/>
      <c r="M4" s="541"/>
      <c r="N4" s="541"/>
      <c r="O4" s="541"/>
      <c r="P4" s="531" t="s">
        <v>3</v>
      </c>
      <c r="Q4" s="531"/>
      <c r="R4" s="531"/>
      <c r="S4" s="531"/>
      <c r="T4" s="532"/>
    </row>
    <row r="5" spans="2:36" s="27" customFormat="1" ht="18" customHeight="1">
      <c r="B5" s="540"/>
      <c r="C5" s="541"/>
      <c r="D5" s="541"/>
      <c r="E5" s="541"/>
      <c r="F5" s="541"/>
      <c r="G5" s="541"/>
      <c r="H5" s="541"/>
      <c r="I5" s="541"/>
      <c r="J5" s="541"/>
      <c r="K5" s="541"/>
      <c r="L5" s="541"/>
      <c r="M5" s="541"/>
      <c r="N5" s="541"/>
      <c r="O5" s="541"/>
      <c r="P5" s="531" t="s">
        <v>4</v>
      </c>
      <c r="Q5" s="531"/>
      <c r="R5" s="531"/>
      <c r="S5" s="531"/>
      <c r="T5" s="532"/>
    </row>
    <row r="6" spans="2:36" s="27" customFormat="1" ht="24.75" customHeight="1" thickBot="1">
      <c r="B6" s="542"/>
      <c r="C6" s="543"/>
      <c r="D6" s="543"/>
      <c r="E6" s="543"/>
      <c r="F6" s="543"/>
      <c r="G6" s="543"/>
      <c r="H6" s="543"/>
      <c r="I6" s="543"/>
      <c r="J6" s="543"/>
      <c r="K6" s="543"/>
      <c r="L6" s="543"/>
      <c r="M6" s="543"/>
      <c r="N6" s="543"/>
      <c r="O6" s="543"/>
      <c r="P6" s="533" t="s">
        <v>5</v>
      </c>
      <c r="Q6" s="533"/>
      <c r="R6" s="533"/>
      <c r="S6" s="533"/>
      <c r="T6" s="534"/>
    </row>
    <row r="7" spans="2:36" s="27" customFormat="1" ht="24" thickBot="1">
      <c r="B7" s="544" t="s">
        <v>6</v>
      </c>
      <c r="C7" s="545"/>
      <c r="D7" s="546"/>
      <c r="E7" s="26"/>
      <c r="F7" s="552"/>
      <c r="G7" s="553"/>
      <c r="H7" s="553"/>
      <c r="I7" s="553"/>
      <c r="J7" s="553"/>
      <c r="K7" s="553"/>
      <c r="L7" s="553"/>
      <c r="M7" s="553"/>
      <c r="N7" s="554"/>
      <c r="O7" s="553"/>
      <c r="P7" s="553"/>
      <c r="Q7" s="555"/>
      <c r="R7" s="555"/>
      <c r="S7" s="555"/>
      <c r="T7" s="556"/>
    </row>
    <row r="8" spans="2:36" s="27" customFormat="1" ht="20.25" customHeight="1" thickBot="1">
      <c r="B8" s="507" t="s">
        <v>7</v>
      </c>
      <c r="C8" s="518" t="s">
        <v>8</v>
      </c>
      <c r="D8" s="510" t="s">
        <v>9</v>
      </c>
      <c r="E8" s="515" t="s">
        <v>10</v>
      </c>
      <c r="F8" s="520" t="s">
        <v>11</v>
      </c>
      <c r="G8" s="509" t="s">
        <v>12</v>
      </c>
      <c r="H8" s="513" t="s">
        <v>13</v>
      </c>
      <c r="I8" s="547" t="s">
        <v>14</v>
      </c>
      <c r="J8" s="547"/>
      <c r="K8" s="547"/>
      <c r="L8" s="548"/>
      <c r="M8" s="517" t="s">
        <v>15</v>
      </c>
      <c r="N8" s="513" t="s">
        <v>16</v>
      </c>
      <c r="O8" s="512" t="s">
        <v>17</v>
      </c>
      <c r="P8" s="513" t="s">
        <v>18</v>
      </c>
      <c r="Q8" s="489" t="s">
        <v>19</v>
      </c>
      <c r="R8" s="490"/>
      <c r="S8" s="490" t="s">
        <v>20</v>
      </c>
      <c r="T8" s="491"/>
    </row>
    <row r="9" spans="2:36" s="27" customFormat="1" ht="39.75" customHeight="1">
      <c r="B9" s="508"/>
      <c r="C9" s="519"/>
      <c r="D9" s="511"/>
      <c r="E9" s="516"/>
      <c r="F9" s="521"/>
      <c r="G9" s="509"/>
      <c r="H9" s="514"/>
      <c r="I9" s="549" t="s">
        <v>21</v>
      </c>
      <c r="J9" s="549"/>
      <c r="K9" s="550" t="s">
        <v>20</v>
      </c>
      <c r="L9" s="551"/>
      <c r="M9" s="516"/>
      <c r="N9" s="514"/>
      <c r="O9" s="509"/>
      <c r="P9" s="514"/>
      <c r="Q9" s="492" t="s">
        <v>21</v>
      </c>
      <c r="R9" s="493"/>
      <c r="S9" s="494" t="s">
        <v>20</v>
      </c>
      <c r="T9" s="495"/>
    </row>
    <row r="10" spans="2:36" s="27" customFormat="1" ht="39.75" customHeight="1" thickBot="1">
      <c r="B10" s="508"/>
      <c r="C10" s="519"/>
      <c r="D10" s="511"/>
      <c r="E10" s="516"/>
      <c r="F10" s="522"/>
      <c r="G10" s="509"/>
      <c r="H10" s="514"/>
      <c r="I10" s="29" t="s">
        <v>22</v>
      </c>
      <c r="J10" s="30" t="s">
        <v>23</v>
      </c>
      <c r="K10" s="31" t="s">
        <v>24</v>
      </c>
      <c r="L10" s="32" t="s">
        <v>25</v>
      </c>
      <c r="M10" s="516"/>
      <c r="N10" s="514"/>
      <c r="O10" s="509"/>
      <c r="P10" s="514"/>
      <c r="Q10" s="29" t="s">
        <v>22</v>
      </c>
      <c r="R10" s="30" t="s">
        <v>23</v>
      </c>
      <c r="S10" s="31" t="s">
        <v>24</v>
      </c>
      <c r="T10" s="32" t="s">
        <v>25</v>
      </c>
      <c r="U10"/>
      <c r="V10"/>
      <c r="W10"/>
      <c r="X10"/>
      <c r="Y10"/>
      <c r="Z10"/>
      <c r="AA10"/>
      <c r="AB10"/>
      <c r="AC10"/>
      <c r="AD10"/>
      <c r="AE10"/>
      <c r="AF10"/>
      <c r="AG10"/>
      <c r="AH10"/>
      <c r="AI10"/>
      <c r="AJ10"/>
    </row>
    <row r="11" spans="2:36" s="33" customFormat="1" ht="80.099999999999994" customHeight="1">
      <c r="B11" s="496" t="s">
        <v>26</v>
      </c>
      <c r="C11" s="499" t="s">
        <v>27</v>
      </c>
      <c r="D11" s="502" t="s">
        <v>28</v>
      </c>
      <c r="E11" s="453" t="s">
        <v>29</v>
      </c>
      <c r="F11" s="452" t="s">
        <v>30</v>
      </c>
      <c r="G11" s="158" t="s">
        <v>31</v>
      </c>
      <c r="H11" s="159">
        <v>1</v>
      </c>
      <c r="I11" s="160">
        <v>1</v>
      </c>
      <c r="J11" s="161"/>
      <c r="K11" s="162"/>
      <c r="L11" s="163"/>
      <c r="M11" s="164">
        <f>'PROGRAMACIÓN DE META '!AE5</f>
        <v>1</v>
      </c>
      <c r="N11" s="481" t="s">
        <v>32</v>
      </c>
      <c r="O11" s="165" t="s">
        <v>33</v>
      </c>
      <c r="P11" s="166" t="s">
        <v>34</v>
      </c>
      <c r="Q11" s="167"/>
      <c r="R11" s="168"/>
      <c r="S11" s="168" t="s">
        <v>0</v>
      </c>
      <c r="T11" s="169"/>
    </row>
    <row r="12" spans="2:36" s="33" customFormat="1" ht="171.95" customHeight="1">
      <c r="B12" s="497" t="s">
        <v>26</v>
      </c>
      <c r="C12" s="500"/>
      <c r="D12" s="503"/>
      <c r="E12" s="458" t="s">
        <v>29</v>
      </c>
      <c r="F12" s="451" t="s">
        <v>35</v>
      </c>
      <c r="G12" s="170" t="s">
        <v>36</v>
      </c>
      <c r="H12" s="171">
        <v>1</v>
      </c>
      <c r="I12" s="172"/>
      <c r="J12" s="173">
        <v>1</v>
      </c>
      <c r="K12" s="174"/>
      <c r="L12" s="175"/>
      <c r="M12" s="176">
        <f>'PROGRAMACIÓN DE META '!AE6</f>
        <v>1</v>
      </c>
      <c r="N12" s="471" t="s">
        <v>37</v>
      </c>
      <c r="O12" s="177" t="s">
        <v>33</v>
      </c>
      <c r="P12" s="178" t="s">
        <v>38</v>
      </c>
      <c r="Q12" s="179"/>
      <c r="R12" s="180" t="s">
        <v>0</v>
      </c>
      <c r="S12" s="180"/>
      <c r="T12" s="181"/>
    </row>
    <row r="13" spans="2:36" s="33" customFormat="1" ht="90">
      <c r="B13" s="497" t="s">
        <v>26</v>
      </c>
      <c r="C13" s="500"/>
      <c r="D13" s="503"/>
      <c r="E13" s="458" t="s">
        <v>29</v>
      </c>
      <c r="F13" s="451" t="s">
        <v>39</v>
      </c>
      <c r="G13" s="170" t="s">
        <v>40</v>
      </c>
      <c r="H13" s="171">
        <v>2</v>
      </c>
      <c r="I13" s="172"/>
      <c r="J13" s="173">
        <v>1</v>
      </c>
      <c r="K13" s="174"/>
      <c r="L13" s="175">
        <v>1</v>
      </c>
      <c r="M13" s="176">
        <f>'PROGRAMACIÓN DE META '!AE7</f>
        <v>1</v>
      </c>
      <c r="N13" s="471" t="s">
        <v>41</v>
      </c>
      <c r="O13" s="177" t="s">
        <v>33</v>
      </c>
      <c r="P13" s="178" t="s">
        <v>34</v>
      </c>
      <c r="Q13" s="179"/>
      <c r="R13" s="180" t="s">
        <v>0</v>
      </c>
      <c r="S13" s="180"/>
      <c r="T13" s="181" t="s">
        <v>0</v>
      </c>
    </row>
    <row r="14" spans="2:36" s="33" customFormat="1" ht="108">
      <c r="B14" s="497" t="s">
        <v>26</v>
      </c>
      <c r="C14" s="500"/>
      <c r="D14" s="503"/>
      <c r="E14" s="458" t="s">
        <v>29</v>
      </c>
      <c r="F14" s="451" t="s">
        <v>42</v>
      </c>
      <c r="G14" s="182" t="s">
        <v>43</v>
      </c>
      <c r="H14" s="171">
        <v>2</v>
      </c>
      <c r="I14" s="172"/>
      <c r="J14" s="173">
        <v>1</v>
      </c>
      <c r="K14" s="174"/>
      <c r="L14" s="175">
        <v>1</v>
      </c>
      <c r="M14" s="176">
        <f>'PROGRAMACIÓN DE META '!AE8</f>
        <v>1</v>
      </c>
      <c r="N14" s="471" t="s">
        <v>44</v>
      </c>
      <c r="O14" s="177" t="s">
        <v>33</v>
      </c>
      <c r="P14" s="178" t="s">
        <v>45</v>
      </c>
      <c r="Q14" s="179"/>
      <c r="R14" s="180" t="s">
        <v>0</v>
      </c>
      <c r="S14" s="180"/>
      <c r="T14" s="181" t="s">
        <v>0</v>
      </c>
    </row>
    <row r="15" spans="2:36" s="33" customFormat="1" ht="78.400000000000006" customHeight="1">
      <c r="B15" s="497" t="s">
        <v>26</v>
      </c>
      <c r="C15" s="500"/>
      <c r="D15" s="503"/>
      <c r="E15" s="458" t="s">
        <v>46</v>
      </c>
      <c r="F15" s="451" t="s">
        <v>47</v>
      </c>
      <c r="G15" s="182" t="s">
        <v>48</v>
      </c>
      <c r="H15" s="171">
        <v>1</v>
      </c>
      <c r="I15" s="172"/>
      <c r="J15" s="173">
        <v>1</v>
      </c>
      <c r="K15" s="174"/>
      <c r="L15" s="175"/>
      <c r="M15" s="176">
        <f>'PROGRAMACIÓN DE META '!AE9</f>
        <v>1</v>
      </c>
      <c r="N15" s="471" t="s">
        <v>49</v>
      </c>
      <c r="O15" s="177" t="s">
        <v>33</v>
      </c>
      <c r="P15" s="178" t="s">
        <v>38</v>
      </c>
      <c r="Q15" s="179"/>
      <c r="R15" s="180" t="s">
        <v>0</v>
      </c>
      <c r="S15" s="180"/>
      <c r="T15" s="181"/>
    </row>
    <row r="16" spans="2:36" s="33" customFormat="1" ht="88.35" customHeight="1">
      <c r="B16" s="497"/>
      <c r="C16" s="500"/>
      <c r="D16" s="503"/>
      <c r="E16" s="458" t="s">
        <v>50</v>
      </c>
      <c r="F16" s="451" t="s">
        <v>51</v>
      </c>
      <c r="G16" s="182" t="s">
        <v>52</v>
      </c>
      <c r="H16" s="171">
        <v>1</v>
      </c>
      <c r="I16" s="172"/>
      <c r="J16" s="173">
        <v>1</v>
      </c>
      <c r="K16" s="174"/>
      <c r="L16" s="175"/>
      <c r="M16" s="176">
        <f>'PROGRAMACIÓN DE META '!AE10</f>
        <v>1</v>
      </c>
      <c r="N16" s="471" t="s">
        <v>53</v>
      </c>
      <c r="O16" s="177" t="s">
        <v>33</v>
      </c>
      <c r="P16" s="178" t="s">
        <v>34</v>
      </c>
      <c r="Q16" s="179"/>
      <c r="R16" s="180" t="s">
        <v>0</v>
      </c>
      <c r="S16" s="180"/>
      <c r="T16" s="181"/>
    </row>
    <row r="17" spans="2:20" s="33" customFormat="1" ht="71.099999999999994" customHeight="1">
      <c r="B17" s="497"/>
      <c r="C17" s="500"/>
      <c r="D17" s="503"/>
      <c r="E17" s="458" t="s">
        <v>54</v>
      </c>
      <c r="F17" s="451" t="s">
        <v>55</v>
      </c>
      <c r="G17" s="182" t="s">
        <v>56</v>
      </c>
      <c r="H17" s="171">
        <v>2</v>
      </c>
      <c r="I17" s="172">
        <v>1</v>
      </c>
      <c r="J17" s="173"/>
      <c r="K17" s="174"/>
      <c r="L17" s="175">
        <v>1</v>
      </c>
      <c r="M17" s="176">
        <f>'PROGRAMACIÓN DE META '!AE11</f>
        <v>1</v>
      </c>
      <c r="N17" s="471" t="s">
        <v>57</v>
      </c>
      <c r="O17" s="177" t="s">
        <v>33</v>
      </c>
      <c r="P17" s="178" t="s">
        <v>34</v>
      </c>
      <c r="Q17" s="179" t="s">
        <v>0</v>
      </c>
      <c r="R17" s="180"/>
      <c r="S17" s="180"/>
      <c r="T17" s="181" t="s">
        <v>0</v>
      </c>
    </row>
    <row r="18" spans="2:20" s="33" customFormat="1" ht="160.69999999999999" customHeight="1">
      <c r="B18" s="497"/>
      <c r="C18" s="500"/>
      <c r="D18" s="503"/>
      <c r="E18" s="458" t="s">
        <v>58</v>
      </c>
      <c r="F18" s="451" t="s">
        <v>59</v>
      </c>
      <c r="G18" s="182" t="s">
        <v>60</v>
      </c>
      <c r="H18" s="171">
        <v>2</v>
      </c>
      <c r="I18" s="172"/>
      <c r="J18" s="173">
        <v>1</v>
      </c>
      <c r="K18" s="174">
        <v>1</v>
      </c>
      <c r="L18" s="175"/>
      <c r="M18" s="176">
        <f>'PROGRAMACIÓN DE META '!AE12</f>
        <v>1</v>
      </c>
      <c r="N18" s="471" t="s">
        <v>61</v>
      </c>
      <c r="O18" s="177" t="s">
        <v>33</v>
      </c>
      <c r="P18" s="178" t="s">
        <v>34</v>
      </c>
      <c r="Q18" s="179"/>
      <c r="R18" s="180" t="s">
        <v>0</v>
      </c>
      <c r="S18" s="180" t="s">
        <v>0</v>
      </c>
      <c r="T18" s="181"/>
    </row>
    <row r="19" spans="2:20" s="33" customFormat="1" ht="95.65" customHeight="1" thickBot="1">
      <c r="B19" s="497"/>
      <c r="C19" s="501"/>
      <c r="D19" s="504"/>
      <c r="E19" s="454" t="s">
        <v>62</v>
      </c>
      <c r="F19" s="183" t="s">
        <v>63</v>
      </c>
      <c r="G19" s="184" t="s">
        <v>64</v>
      </c>
      <c r="H19" s="185">
        <v>1</v>
      </c>
      <c r="I19" s="186">
        <v>1</v>
      </c>
      <c r="J19" s="187">
        <v>1</v>
      </c>
      <c r="K19" s="188">
        <v>1</v>
      </c>
      <c r="L19" s="189">
        <v>1</v>
      </c>
      <c r="M19" s="190" t="str">
        <f>'PROGRAMACIÓN DE META '!AE13</f>
        <v>100%</v>
      </c>
      <c r="N19" s="472" t="s">
        <v>65</v>
      </c>
      <c r="O19" s="191" t="s">
        <v>33</v>
      </c>
      <c r="P19" s="192" t="s">
        <v>34</v>
      </c>
      <c r="Q19" s="193"/>
      <c r="R19" s="194" t="s">
        <v>0</v>
      </c>
      <c r="S19" s="194"/>
      <c r="T19" s="195" t="s">
        <v>0</v>
      </c>
    </row>
    <row r="20" spans="2:20" s="33" customFormat="1" ht="153" customHeight="1">
      <c r="B20" s="497"/>
      <c r="C20" s="499" t="s">
        <v>66</v>
      </c>
      <c r="D20" s="502" t="s">
        <v>67</v>
      </c>
      <c r="E20" s="453" t="s">
        <v>68</v>
      </c>
      <c r="F20" s="196" t="s">
        <v>69</v>
      </c>
      <c r="G20" s="158" t="s">
        <v>70</v>
      </c>
      <c r="H20" s="159">
        <v>2</v>
      </c>
      <c r="I20" s="160">
        <v>2</v>
      </c>
      <c r="J20" s="161"/>
      <c r="K20" s="162"/>
      <c r="L20" s="163"/>
      <c r="M20" s="164">
        <f>'PROGRAMACIÓN DE META '!AE14</f>
        <v>1</v>
      </c>
      <c r="N20" s="481" t="s">
        <v>71</v>
      </c>
      <c r="O20" s="165" t="s">
        <v>33</v>
      </c>
      <c r="P20" s="166" t="s">
        <v>38</v>
      </c>
      <c r="Q20" s="167"/>
      <c r="R20" s="168" t="s">
        <v>0</v>
      </c>
      <c r="S20" s="168"/>
      <c r="T20" s="169" t="s">
        <v>0</v>
      </c>
    </row>
    <row r="21" spans="2:20" s="33" customFormat="1" ht="167.1" customHeight="1">
      <c r="B21" s="497"/>
      <c r="C21" s="500"/>
      <c r="D21" s="505"/>
      <c r="E21" s="458" t="s">
        <v>72</v>
      </c>
      <c r="F21" s="197" t="s">
        <v>73</v>
      </c>
      <c r="G21" s="182" t="s">
        <v>74</v>
      </c>
      <c r="H21" s="171">
        <v>2</v>
      </c>
      <c r="I21" s="172">
        <v>1</v>
      </c>
      <c r="J21" s="173">
        <v>1</v>
      </c>
      <c r="K21" s="174"/>
      <c r="L21" s="175"/>
      <c r="M21" s="176">
        <f>'PROGRAMACIÓN DE META '!AE15</f>
        <v>1</v>
      </c>
      <c r="N21" s="471" t="s">
        <v>75</v>
      </c>
      <c r="O21" s="177" t="s">
        <v>33</v>
      </c>
      <c r="P21" s="178" t="s">
        <v>38</v>
      </c>
      <c r="Q21" s="179"/>
      <c r="R21" s="180" t="s">
        <v>0</v>
      </c>
      <c r="S21" s="180"/>
      <c r="T21" s="181" t="s">
        <v>0</v>
      </c>
    </row>
    <row r="22" spans="2:20" s="33" customFormat="1" ht="133.35" customHeight="1" thickBot="1">
      <c r="B22" s="498"/>
      <c r="C22" s="501"/>
      <c r="D22" s="506"/>
      <c r="E22" s="454" t="s">
        <v>76</v>
      </c>
      <c r="F22" s="198" t="s">
        <v>77</v>
      </c>
      <c r="G22" s="199" t="s">
        <v>78</v>
      </c>
      <c r="H22" s="185">
        <v>1</v>
      </c>
      <c r="I22" s="186"/>
      <c r="J22" s="187"/>
      <c r="K22" s="188">
        <v>1</v>
      </c>
      <c r="L22" s="189"/>
      <c r="M22" s="190">
        <f>'PROGRAMACIÓN DE META '!AE16</f>
        <v>1</v>
      </c>
      <c r="N22" s="472" t="s">
        <v>79</v>
      </c>
      <c r="O22" s="191" t="s">
        <v>33</v>
      </c>
      <c r="P22" s="192" t="s">
        <v>38</v>
      </c>
      <c r="Q22" s="193"/>
      <c r="R22" s="194"/>
      <c r="S22" s="194" t="s">
        <v>0</v>
      </c>
      <c r="T22" s="195"/>
    </row>
    <row r="23" spans="2:20" s="33" customFormat="1" ht="100.7" customHeight="1">
      <c r="B23" s="535" t="s">
        <v>80</v>
      </c>
      <c r="C23" s="499" t="s">
        <v>81</v>
      </c>
      <c r="D23" s="502" t="s">
        <v>82</v>
      </c>
      <c r="E23" s="426" t="s">
        <v>83</v>
      </c>
      <c r="F23" s="524" t="s">
        <v>84</v>
      </c>
      <c r="G23" s="158" t="s">
        <v>85</v>
      </c>
      <c r="H23" s="159">
        <v>1</v>
      </c>
      <c r="I23" s="160"/>
      <c r="J23" s="200"/>
      <c r="K23" s="162">
        <v>1</v>
      </c>
      <c r="L23" s="163"/>
      <c r="M23" s="462">
        <f>'PROGRAMACIÓN DE META '!AE17</f>
        <v>1</v>
      </c>
      <c r="N23" s="481" t="s">
        <v>86</v>
      </c>
      <c r="O23" s="165" t="s">
        <v>33</v>
      </c>
      <c r="P23" s="159" t="s">
        <v>87</v>
      </c>
      <c r="Q23" s="167"/>
      <c r="R23" s="168"/>
      <c r="S23" s="168" t="s">
        <v>0</v>
      </c>
      <c r="T23" s="169"/>
    </row>
    <row r="24" spans="2:20" s="33" customFormat="1" ht="72.599999999999994" customHeight="1">
      <c r="B24" s="535" t="s">
        <v>80</v>
      </c>
      <c r="C24" s="500"/>
      <c r="D24" s="503"/>
      <c r="E24" s="457" t="s">
        <v>88</v>
      </c>
      <c r="F24" s="523"/>
      <c r="G24" s="182" t="s">
        <v>89</v>
      </c>
      <c r="H24" s="171">
        <v>21</v>
      </c>
      <c r="I24" s="172">
        <v>21</v>
      </c>
      <c r="J24" s="201">
        <v>21</v>
      </c>
      <c r="K24" s="174">
        <v>21</v>
      </c>
      <c r="L24" s="175">
        <v>21</v>
      </c>
      <c r="M24" s="463">
        <f>'PROGRAMACIÓN DE META '!AE18</f>
        <v>1</v>
      </c>
      <c r="N24" s="471" t="s">
        <v>90</v>
      </c>
      <c r="O24" s="177" t="s">
        <v>33</v>
      </c>
      <c r="P24" s="178" t="s">
        <v>87</v>
      </c>
      <c r="Q24" s="179" t="s">
        <v>0</v>
      </c>
      <c r="R24" s="180" t="s">
        <v>0</v>
      </c>
      <c r="S24" s="180" t="s">
        <v>0</v>
      </c>
      <c r="T24" s="181" t="s">
        <v>0</v>
      </c>
    </row>
    <row r="25" spans="2:20" s="33" customFormat="1" ht="64.7" customHeight="1">
      <c r="B25" s="535" t="s">
        <v>80</v>
      </c>
      <c r="C25" s="500"/>
      <c r="D25" s="503"/>
      <c r="E25" s="457" t="s">
        <v>91</v>
      </c>
      <c r="F25" s="523"/>
      <c r="G25" s="182" t="s">
        <v>92</v>
      </c>
      <c r="H25" s="171">
        <v>1</v>
      </c>
      <c r="I25" s="172">
        <v>1</v>
      </c>
      <c r="J25" s="201"/>
      <c r="K25" s="174"/>
      <c r="L25" s="175"/>
      <c r="M25" s="463">
        <f>'PROGRAMACIÓN DE META '!AE19</f>
        <v>1</v>
      </c>
      <c r="N25" s="471" t="s">
        <v>93</v>
      </c>
      <c r="O25" s="177" t="s">
        <v>33</v>
      </c>
      <c r="P25" s="178" t="s">
        <v>87</v>
      </c>
      <c r="Q25" s="179"/>
      <c r="R25" s="180"/>
      <c r="S25" s="180" t="s">
        <v>0</v>
      </c>
      <c r="T25" s="181"/>
    </row>
    <row r="26" spans="2:20" s="33" customFormat="1" ht="109.7" customHeight="1" thickBot="1">
      <c r="B26" s="536" t="s">
        <v>80</v>
      </c>
      <c r="C26" s="500"/>
      <c r="D26" s="503"/>
      <c r="E26" s="457" t="s">
        <v>94</v>
      </c>
      <c r="F26" s="523"/>
      <c r="G26" s="182" t="s">
        <v>95</v>
      </c>
      <c r="H26" s="171">
        <v>9</v>
      </c>
      <c r="I26" s="172">
        <v>3</v>
      </c>
      <c r="J26" s="201">
        <v>3</v>
      </c>
      <c r="K26" s="174">
        <v>3</v>
      </c>
      <c r="L26" s="175"/>
      <c r="M26" s="463">
        <f>'PROGRAMACIÓN DE META '!AE20</f>
        <v>1</v>
      </c>
      <c r="N26" s="471" t="s">
        <v>96</v>
      </c>
      <c r="O26" s="177" t="s">
        <v>33</v>
      </c>
      <c r="P26" s="178" t="s">
        <v>87</v>
      </c>
      <c r="Q26" s="179" t="s">
        <v>0</v>
      </c>
      <c r="R26" s="180" t="s">
        <v>0</v>
      </c>
      <c r="S26" s="180" t="s">
        <v>0</v>
      </c>
      <c r="T26" s="181" t="s">
        <v>0</v>
      </c>
    </row>
    <row r="27" spans="2:20" s="33" customFormat="1" ht="129" customHeight="1" thickBot="1">
      <c r="B27" s="537" t="s">
        <v>80</v>
      </c>
      <c r="C27" s="500"/>
      <c r="D27" s="503"/>
      <c r="E27" s="457" t="s">
        <v>97</v>
      </c>
      <c r="F27" s="451" t="s">
        <v>98</v>
      </c>
      <c r="G27" s="182" t="s">
        <v>99</v>
      </c>
      <c r="H27" s="171">
        <v>1</v>
      </c>
      <c r="I27" s="172"/>
      <c r="J27" s="202">
        <v>0.8</v>
      </c>
      <c r="K27" s="203">
        <v>0.2</v>
      </c>
      <c r="L27" s="175"/>
      <c r="M27" s="463">
        <f>'PROGRAMACIÓN DE META '!AE21</f>
        <v>1</v>
      </c>
      <c r="N27" s="472" t="s">
        <v>79</v>
      </c>
      <c r="O27" s="177" t="s">
        <v>33</v>
      </c>
      <c r="P27" s="178" t="s">
        <v>100</v>
      </c>
      <c r="Q27" s="179"/>
      <c r="R27" s="180" t="s">
        <v>0</v>
      </c>
      <c r="S27" s="180"/>
      <c r="T27" s="181"/>
    </row>
    <row r="28" spans="2:20" s="33" customFormat="1" ht="276" customHeight="1" thickBot="1">
      <c r="B28" s="535" t="s">
        <v>80</v>
      </c>
      <c r="C28" s="500"/>
      <c r="D28" s="503"/>
      <c r="E28" s="427" t="s">
        <v>101</v>
      </c>
      <c r="F28" s="183" t="s">
        <v>102</v>
      </c>
      <c r="G28" s="199" t="s">
        <v>103</v>
      </c>
      <c r="H28" s="185">
        <v>2</v>
      </c>
      <c r="I28" s="186">
        <v>2</v>
      </c>
      <c r="J28" s="214">
        <v>2</v>
      </c>
      <c r="K28" s="188">
        <v>2</v>
      </c>
      <c r="L28" s="189">
        <v>1</v>
      </c>
      <c r="M28" s="464">
        <f>'PROGRAMACIÓN DE META '!AE22</f>
        <v>0.875</v>
      </c>
      <c r="N28" s="472" t="s">
        <v>104</v>
      </c>
      <c r="O28" s="191" t="s">
        <v>33</v>
      </c>
      <c r="P28" s="192" t="s">
        <v>87</v>
      </c>
      <c r="Q28" s="193" t="s">
        <v>0</v>
      </c>
      <c r="R28" s="194" t="s">
        <v>0</v>
      </c>
      <c r="S28" s="194" t="s">
        <v>0</v>
      </c>
      <c r="T28" s="195" t="s">
        <v>0</v>
      </c>
    </row>
    <row r="29" spans="2:20" s="33" customFormat="1" ht="205.35" customHeight="1">
      <c r="B29" s="535"/>
      <c r="C29" s="500"/>
      <c r="D29" s="503"/>
      <c r="E29" s="426" t="s">
        <v>105</v>
      </c>
      <c r="F29" s="524" t="s">
        <v>106</v>
      </c>
      <c r="G29" s="158" t="s">
        <v>107</v>
      </c>
      <c r="H29" s="159">
        <v>2</v>
      </c>
      <c r="I29" s="160">
        <v>1</v>
      </c>
      <c r="J29" s="200"/>
      <c r="K29" s="162">
        <v>1</v>
      </c>
      <c r="L29" s="163"/>
      <c r="M29" s="164">
        <f>'PROGRAMACIÓN DE META '!AE23</f>
        <v>1</v>
      </c>
      <c r="N29" s="481" t="s">
        <v>108</v>
      </c>
      <c r="O29" s="165" t="s">
        <v>33</v>
      </c>
      <c r="P29" s="166" t="s">
        <v>87</v>
      </c>
      <c r="Q29" s="167" t="s">
        <v>0</v>
      </c>
      <c r="R29" s="168"/>
      <c r="S29" s="168" t="s">
        <v>0</v>
      </c>
      <c r="T29" s="169"/>
    </row>
    <row r="30" spans="2:20" s="33" customFormat="1" ht="82.35" customHeight="1">
      <c r="B30" s="535"/>
      <c r="C30" s="500"/>
      <c r="D30" s="503"/>
      <c r="E30" s="457" t="s">
        <v>105</v>
      </c>
      <c r="F30" s="523"/>
      <c r="G30" s="182" t="s">
        <v>109</v>
      </c>
      <c r="H30" s="171">
        <v>2</v>
      </c>
      <c r="I30" s="204">
        <v>0.5</v>
      </c>
      <c r="J30" s="202">
        <v>0.5</v>
      </c>
      <c r="K30" s="174">
        <v>1</v>
      </c>
      <c r="L30" s="175"/>
      <c r="M30" s="176">
        <f>'PROGRAMACIÓN DE META '!AE24</f>
        <v>1</v>
      </c>
      <c r="N30" s="471" t="s">
        <v>110</v>
      </c>
      <c r="O30" s="177" t="s">
        <v>33</v>
      </c>
      <c r="P30" s="178" t="s">
        <v>87</v>
      </c>
      <c r="Q30" s="179"/>
      <c r="R30" s="180" t="s">
        <v>0</v>
      </c>
      <c r="S30" s="180" t="s">
        <v>0</v>
      </c>
      <c r="T30" s="181"/>
    </row>
    <row r="31" spans="2:20" s="33" customFormat="1" ht="57.4" customHeight="1">
      <c r="B31" s="535"/>
      <c r="C31" s="500"/>
      <c r="D31" s="503"/>
      <c r="E31" s="457" t="s">
        <v>111</v>
      </c>
      <c r="F31" s="523"/>
      <c r="G31" s="182" t="s">
        <v>112</v>
      </c>
      <c r="H31" s="171">
        <v>1</v>
      </c>
      <c r="I31" s="172">
        <v>1</v>
      </c>
      <c r="J31" s="201"/>
      <c r="K31" s="174"/>
      <c r="L31" s="175"/>
      <c r="M31" s="176">
        <f>'PROGRAMACIÓN DE META '!AE25</f>
        <v>1</v>
      </c>
      <c r="N31" s="471" t="s">
        <v>113</v>
      </c>
      <c r="O31" s="177" t="s">
        <v>33</v>
      </c>
      <c r="P31" s="178" t="s">
        <v>87</v>
      </c>
      <c r="Q31" s="179" t="s">
        <v>0</v>
      </c>
      <c r="R31" s="180"/>
      <c r="S31" s="180"/>
      <c r="T31" s="181"/>
    </row>
    <row r="32" spans="2:20" s="33" customFormat="1" ht="69" customHeight="1">
      <c r="B32" s="535" t="s">
        <v>80</v>
      </c>
      <c r="C32" s="500"/>
      <c r="D32" s="503"/>
      <c r="E32" s="457" t="s">
        <v>114</v>
      </c>
      <c r="F32" s="523"/>
      <c r="G32" s="182" t="s">
        <v>115</v>
      </c>
      <c r="H32" s="171">
        <v>24</v>
      </c>
      <c r="I32" s="172">
        <v>24</v>
      </c>
      <c r="J32" s="201"/>
      <c r="K32" s="174"/>
      <c r="L32" s="175"/>
      <c r="M32" s="176">
        <f>'PROGRAMACIÓN DE META '!AE26</f>
        <v>1</v>
      </c>
      <c r="N32" s="471" t="s">
        <v>116</v>
      </c>
      <c r="O32" s="177" t="s">
        <v>33</v>
      </c>
      <c r="P32" s="178" t="s">
        <v>87</v>
      </c>
      <c r="Q32" s="179" t="s">
        <v>0</v>
      </c>
      <c r="R32" s="180"/>
      <c r="S32" s="180"/>
      <c r="T32" s="181"/>
    </row>
    <row r="33" spans="2:20" s="33" customFormat="1" ht="74.099999999999994" customHeight="1">
      <c r="B33" s="535" t="s">
        <v>80</v>
      </c>
      <c r="C33" s="500"/>
      <c r="D33" s="503"/>
      <c r="E33" s="457" t="s">
        <v>117</v>
      </c>
      <c r="F33" s="523"/>
      <c r="G33" s="182" t="s">
        <v>118</v>
      </c>
      <c r="H33" s="171">
        <v>1</v>
      </c>
      <c r="I33" s="172">
        <v>1</v>
      </c>
      <c r="J33" s="201"/>
      <c r="K33" s="174"/>
      <c r="L33" s="175"/>
      <c r="M33" s="176">
        <f>'PROGRAMACIÓN DE META '!AE27</f>
        <v>1</v>
      </c>
      <c r="N33" s="471" t="s">
        <v>119</v>
      </c>
      <c r="O33" s="177" t="s">
        <v>33</v>
      </c>
      <c r="P33" s="178" t="s">
        <v>87</v>
      </c>
      <c r="Q33" s="179"/>
      <c r="R33" s="180" t="s">
        <v>0</v>
      </c>
      <c r="S33" s="180"/>
      <c r="T33" s="181"/>
    </row>
    <row r="34" spans="2:20" s="33" customFormat="1" ht="327.95" customHeight="1">
      <c r="B34" s="535" t="s">
        <v>80</v>
      </c>
      <c r="C34" s="500"/>
      <c r="D34" s="503"/>
      <c r="E34" s="457" t="s">
        <v>120</v>
      </c>
      <c r="F34" s="523"/>
      <c r="G34" s="182" t="s">
        <v>121</v>
      </c>
      <c r="H34" s="171">
        <v>1</v>
      </c>
      <c r="I34" s="172"/>
      <c r="J34" s="201"/>
      <c r="K34" s="174">
        <v>1</v>
      </c>
      <c r="L34" s="175"/>
      <c r="M34" s="176">
        <f>'PROGRAMACIÓN DE META '!AE28</f>
        <v>1</v>
      </c>
      <c r="N34" s="471" t="s">
        <v>122</v>
      </c>
      <c r="O34" s="177" t="s">
        <v>33</v>
      </c>
      <c r="P34" s="178" t="s">
        <v>87</v>
      </c>
      <c r="Q34" s="179"/>
      <c r="R34" s="180"/>
      <c r="S34" s="180" t="s">
        <v>0</v>
      </c>
      <c r="T34" s="181"/>
    </row>
    <row r="35" spans="2:20" s="33" customFormat="1" ht="203.1" customHeight="1" thickBot="1">
      <c r="B35" s="536" t="s">
        <v>80</v>
      </c>
      <c r="C35" s="500"/>
      <c r="D35" s="503"/>
      <c r="E35" s="457" t="s">
        <v>123</v>
      </c>
      <c r="F35" s="523"/>
      <c r="G35" s="182" t="s">
        <v>124</v>
      </c>
      <c r="H35" s="171">
        <v>24</v>
      </c>
      <c r="I35" s="172"/>
      <c r="J35" s="201"/>
      <c r="K35" s="174">
        <v>24</v>
      </c>
      <c r="L35" s="175"/>
      <c r="M35" s="176">
        <f>'PROGRAMACIÓN DE META '!AE29</f>
        <v>1</v>
      </c>
      <c r="N35" s="471" t="s">
        <v>125</v>
      </c>
      <c r="O35" s="177" t="s">
        <v>33</v>
      </c>
      <c r="P35" s="178" t="s">
        <v>87</v>
      </c>
      <c r="Q35" s="179"/>
      <c r="R35" s="180"/>
      <c r="S35" s="180" t="s">
        <v>0</v>
      </c>
      <c r="T35" s="181"/>
    </row>
    <row r="36" spans="2:20" s="33" customFormat="1" ht="117" customHeight="1" thickBot="1">
      <c r="B36" s="537" t="s">
        <v>80</v>
      </c>
      <c r="C36" s="501"/>
      <c r="D36" s="504"/>
      <c r="E36" s="427" t="s">
        <v>126</v>
      </c>
      <c r="F36" s="183" t="s">
        <v>127</v>
      </c>
      <c r="G36" s="199" t="s">
        <v>128</v>
      </c>
      <c r="H36" s="205">
        <v>1</v>
      </c>
      <c r="I36" s="206">
        <v>1</v>
      </c>
      <c r="J36" s="207">
        <v>1</v>
      </c>
      <c r="K36" s="208">
        <v>1</v>
      </c>
      <c r="L36" s="209">
        <v>1</v>
      </c>
      <c r="M36" s="190">
        <f>'PROGRAMACIÓN DE META '!AE30</f>
        <v>1</v>
      </c>
      <c r="N36" s="472" t="s">
        <v>129</v>
      </c>
      <c r="O36" s="191" t="s">
        <v>33</v>
      </c>
      <c r="P36" s="210" t="s">
        <v>130</v>
      </c>
      <c r="Q36" s="193" t="s">
        <v>0</v>
      </c>
      <c r="R36" s="194" t="s">
        <v>0</v>
      </c>
      <c r="S36" s="194" t="s">
        <v>0</v>
      </c>
      <c r="T36" s="195" t="s">
        <v>0</v>
      </c>
    </row>
    <row r="37" spans="2:20" s="33" customFormat="1" ht="178.7" customHeight="1">
      <c r="B37" s="537" t="s">
        <v>80</v>
      </c>
      <c r="C37" s="499" t="s">
        <v>131</v>
      </c>
      <c r="D37" s="502" t="s">
        <v>132</v>
      </c>
      <c r="E37" s="426" t="s">
        <v>133</v>
      </c>
      <c r="F37" s="211" t="s">
        <v>134</v>
      </c>
      <c r="G37" s="158" t="s">
        <v>135</v>
      </c>
      <c r="H37" s="159">
        <v>10</v>
      </c>
      <c r="I37" s="160">
        <v>3</v>
      </c>
      <c r="J37" s="200">
        <v>3</v>
      </c>
      <c r="K37" s="162">
        <v>3</v>
      </c>
      <c r="L37" s="163">
        <v>3</v>
      </c>
      <c r="M37" s="164" t="str">
        <f>'PROGRAMACIÓN DE META '!AE31</f>
        <v>100%</v>
      </c>
      <c r="N37" s="477" t="s">
        <v>136</v>
      </c>
      <c r="O37" s="165" t="s">
        <v>33</v>
      </c>
      <c r="P37" s="212" t="s">
        <v>137</v>
      </c>
      <c r="Q37" s="167" t="s">
        <v>0</v>
      </c>
      <c r="R37" s="168" t="s">
        <v>0</v>
      </c>
      <c r="S37" s="168" t="s">
        <v>0</v>
      </c>
      <c r="T37" s="169" t="s">
        <v>0</v>
      </c>
    </row>
    <row r="38" spans="2:20" s="33" customFormat="1" ht="130.35" customHeight="1">
      <c r="B38" s="537" t="s">
        <v>80</v>
      </c>
      <c r="C38" s="500"/>
      <c r="D38" s="505"/>
      <c r="E38" s="557" t="s">
        <v>138</v>
      </c>
      <c r="F38" s="523" t="s">
        <v>139</v>
      </c>
      <c r="G38" s="182" t="s">
        <v>140</v>
      </c>
      <c r="H38" s="171">
        <v>1</v>
      </c>
      <c r="I38" s="172">
        <v>1</v>
      </c>
      <c r="J38" s="201">
        <v>1</v>
      </c>
      <c r="K38" s="174">
        <v>1</v>
      </c>
      <c r="L38" s="175"/>
      <c r="M38" s="176">
        <f>'PROGRAMACIÓN DE META '!AE32</f>
        <v>0.75</v>
      </c>
      <c r="N38" s="478" t="s">
        <v>141</v>
      </c>
      <c r="O38" s="177" t="s">
        <v>33</v>
      </c>
      <c r="P38" s="213" t="s">
        <v>142</v>
      </c>
      <c r="Q38" s="179" t="s">
        <v>0</v>
      </c>
      <c r="R38" s="180" t="s">
        <v>0</v>
      </c>
      <c r="S38" s="180" t="s">
        <v>0</v>
      </c>
      <c r="T38" s="181" t="s">
        <v>0</v>
      </c>
    </row>
    <row r="39" spans="2:20" s="33" customFormat="1" ht="92.65" customHeight="1">
      <c r="B39" s="537" t="s">
        <v>80</v>
      </c>
      <c r="C39" s="500"/>
      <c r="D39" s="505"/>
      <c r="E39" s="557"/>
      <c r="F39" s="523"/>
      <c r="G39" s="182" t="s">
        <v>143</v>
      </c>
      <c r="H39" s="171">
        <v>1</v>
      </c>
      <c r="I39" s="172"/>
      <c r="J39" s="201"/>
      <c r="K39" s="174">
        <v>0</v>
      </c>
      <c r="L39" s="447">
        <v>0.6</v>
      </c>
      <c r="M39" s="176">
        <f>'PROGRAMACIÓN DE META '!AE33</f>
        <v>0.6</v>
      </c>
      <c r="N39" s="479" t="s">
        <v>144</v>
      </c>
      <c r="O39" s="177" t="s">
        <v>33</v>
      </c>
      <c r="P39" s="213" t="s">
        <v>130</v>
      </c>
      <c r="Q39" s="179"/>
      <c r="R39" s="180"/>
      <c r="S39" s="180" t="s">
        <v>0</v>
      </c>
      <c r="T39" s="181"/>
    </row>
    <row r="40" spans="2:20" s="33" customFormat="1" ht="132" customHeight="1" thickBot="1">
      <c r="B40" s="497"/>
      <c r="C40" s="501"/>
      <c r="D40" s="506"/>
      <c r="E40" s="427" t="s">
        <v>29</v>
      </c>
      <c r="F40" s="183" t="s">
        <v>145</v>
      </c>
      <c r="G40" s="199" t="s">
        <v>146</v>
      </c>
      <c r="H40" s="185">
        <v>4</v>
      </c>
      <c r="I40" s="186">
        <v>1</v>
      </c>
      <c r="J40" s="214">
        <v>1</v>
      </c>
      <c r="K40" s="188">
        <v>1</v>
      </c>
      <c r="L40" s="189">
        <v>1</v>
      </c>
      <c r="M40" s="190">
        <f>'PROGRAMACIÓN DE META '!AE34</f>
        <v>1</v>
      </c>
      <c r="N40" s="480" t="s">
        <v>147</v>
      </c>
      <c r="O40" s="191" t="s">
        <v>33</v>
      </c>
      <c r="P40" s="210" t="s">
        <v>148</v>
      </c>
      <c r="Q40" s="193"/>
      <c r="R40" s="194"/>
      <c r="S40" s="194" t="s">
        <v>0</v>
      </c>
      <c r="T40" s="195" t="s">
        <v>0</v>
      </c>
    </row>
    <row r="41" spans="2:20" s="33" customFormat="1" ht="110.65" customHeight="1">
      <c r="B41" s="496" t="s">
        <v>149</v>
      </c>
      <c r="C41" s="499" t="s">
        <v>150</v>
      </c>
      <c r="D41" s="502" t="s">
        <v>151</v>
      </c>
      <c r="E41" s="426" t="s">
        <v>152</v>
      </c>
      <c r="F41" s="452" t="s">
        <v>153</v>
      </c>
      <c r="G41" s="158" t="s">
        <v>154</v>
      </c>
      <c r="H41" s="159">
        <v>1</v>
      </c>
      <c r="I41" s="160">
        <v>1</v>
      </c>
      <c r="J41" s="200"/>
      <c r="K41" s="162"/>
      <c r="L41" s="163"/>
      <c r="M41" s="164">
        <f>'PROGRAMACIÓN DE META '!AE35</f>
        <v>1</v>
      </c>
      <c r="N41" s="482" t="s">
        <v>155</v>
      </c>
      <c r="O41" s="165" t="s">
        <v>33</v>
      </c>
      <c r="P41" s="166" t="s">
        <v>156</v>
      </c>
      <c r="Q41" s="167"/>
      <c r="R41" s="168"/>
      <c r="S41" s="168" t="s">
        <v>0</v>
      </c>
      <c r="T41" s="169"/>
    </row>
    <row r="42" spans="2:20" s="33" customFormat="1" ht="105" customHeight="1">
      <c r="B42" s="497" t="s">
        <v>157</v>
      </c>
      <c r="C42" s="500"/>
      <c r="D42" s="505"/>
      <c r="E42" s="457" t="s">
        <v>158</v>
      </c>
      <c r="F42" s="451" t="s">
        <v>159</v>
      </c>
      <c r="G42" s="182" t="s">
        <v>160</v>
      </c>
      <c r="H42" s="171">
        <v>1</v>
      </c>
      <c r="I42" s="204">
        <v>0.6</v>
      </c>
      <c r="J42" s="202">
        <v>0.4</v>
      </c>
      <c r="K42" s="174"/>
      <c r="L42" s="175"/>
      <c r="M42" s="176">
        <f>'PROGRAMACIÓN DE META '!AE36</f>
        <v>1</v>
      </c>
      <c r="N42" s="483" t="s">
        <v>161</v>
      </c>
      <c r="O42" s="177" t="s">
        <v>33</v>
      </c>
      <c r="P42" s="178" t="s">
        <v>156</v>
      </c>
      <c r="Q42" s="179"/>
      <c r="R42" s="180" t="s">
        <v>0</v>
      </c>
      <c r="S42" s="180" t="s">
        <v>0</v>
      </c>
      <c r="T42" s="181"/>
    </row>
    <row r="43" spans="2:20" s="33" customFormat="1" ht="66.95" customHeight="1">
      <c r="B43" s="497" t="s">
        <v>157</v>
      </c>
      <c r="C43" s="500"/>
      <c r="D43" s="505"/>
      <c r="E43" s="457" t="s">
        <v>162</v>
      </c>
      <c r="F43" s="451" t="s">
        <v>163</v>
      </c>
      <c r="G43" s="182" t="s">
        <v>164</v>
      </c>
      <c r="H43" s="171">
        <v>5</v>
      </c>
      <c r="I43" s="172">
        <v>5</v>
      </c>
      <c r="J43" s="201"/>
      <c r="K43" s="174"/>
      <c r="L43" s="175"/>
      <c r="M43" s="176">
        <f>'PROGRAMACIÓN DE META '!AE37</f>
        <v>1</v>
      </c>
      <c r="N43" s="483" t="s">
        <v>165</v>
      </c>
      <c r="O43" s="177" t="s">
        <v>33</v>
      </c>
      <c r="P43" s="178" t="s">
        <v>166</v>
      </c>
      <c r="Q43" s="179"/>
      <c r="R43" s="180" t="s">
        <v>0</v>
      </c>
      <c r="S43" s="180"/>
      <c r="T43" s="181"/>
    </row>
    <row r="44" spans="2:20" s="33" customFormat="1" ht="409.6" customHeight="1" thickBot="1">
      <c r="B44" s="497" t="s">
        <v>157</v>
      </c>
      <c r="C44" s="501"/>
      <c r="D44" s="506"/>
      <c r="E44" s="428" t="s">
        <v>167</v>
      </c>
      <c r="F44" s="456" t="s">
        <v>168</v>
      </c>
      <c r="G44" s="199" t="s">
        <v>169</v>
      </c>
      <c r="H44" s="185">
        <v>1</v>
      </c>
      <c r="I44" s="188"/>
      <c r="J44" s="429">
        <v>0.7</v>
      </c>
      <c r="K44" s="188"/>
      <c r="L44" s="449">
        <v>0.3</v>
      </c>
      <c r="M44" s="190">
        <f>'PROGRAMACIÓN DE META '!AE38</f>
        <v>1</v>
      </c>
      <c r="N44" s="484" t="s">
        <v>170</v>
      </c>
      <c r="O44" s="191" t="s">
        <v>33</v>
      </c>
      <c r="P44" s="192" t="s">
        <v>171</v>
      </c>
      <c r="Q44" s="193"/>
      <c r="R44" s="194" t="s">
        <v>0</v>
      </c>
      <c r="S44" s="194"/>
      <c r="T44" s="195"/>
    </row>
    <row r="45" spans="2:20" s="33" customFormat="1" ht="90" customHeight="1">
      <c r="B45" s="497" t="s">
        <v>157</v>
      </c>
      <c r="C45" s="499" t="s">
        <v>172</v>
      </c>
      <c r="D45" s="502" t="s">
        <v>173</v>
      </c>
      <c r="E45" s="453" t="s">
        <v>174</v>
      </c>
      <c r="F45" s="459" t="s">
        <v>175</v>
      </c>
      <c r="G45" s="215" t="s">
        <v>176</v>
      </c>
      <c r="H45" s="216">
        <v>1</v>
      </c>
      <c r="I45" s="292">
        <v>0.2</v>
      </c>
      <c r="J45" s="217">
        <v>0.8</v>
      </c>
      <c r="K45" s="218"/>
      <c r="L45" s="219"/>
      <c r="M45" s="220">
        <f>'PROGRAMACIÓN DE META '!AE39</f>
        <v>1</v>
      </c>
      <c r="N45" s="481" t="s">
        <v>177</v>
      </c>
      <c r="O45" s="165" t="s">
        <v>33</v>
      </c>
      <c r="P45" s="166" t="s">
        <v>178</v>
      </c>
      <c r="Q45" s="167"/>
      <c r="R45" s="168" t="s">
        <v>0</v>
      </c>
      <c r="S45" s="168" t="s">
        <v>0</v>
      </c>
      <c r="T45" s="169"/>
    </row>
    <row r="46" spans="2:20" s="33" customFormat="1" ht="71.099999999999994" customHeight="1">
      <c r="B46" s="497" t="s">
        <v>157</v>
      </c>
      <c r="C46" s="500"/>
      <c r="D46" s="503"/>
      <c r="E46" s="458" t="s">
        <v>179</v>
      </c>
      <c r="F46" s="451" t="s">
        <v>180</v>
      </c>
      <c r="G46" s="170" t="s">
        <v>181</v>
      </c>
      <c r="H46" s="221">
        <v>1</v>
      </c>
      <c r="I46" s="204">
        <v>0.2</v>
      </c>
      <c r="J46" s="222">
        <v>0.2</v>
      </c>
      <c r="K46" s="223">
        <v>0.4</v>
      </c>
      <c r="L46" s="224">
        <v>0.1</v>
      </c>
      <c r="M46" s="225">
        <f>'PROGRAMACIÓN DE META '!AE40</f>
        <v>0.9</v>
      </c>
      <c r="N46" s="471" t="s">
        <v>182</v>
      </c>
      <c r="O46" s="177" t="s">
        <v>33</v>
      </c>
      <c r="P46" s="178" t="s">
        <v>178</v>
      </c>
      <c r="Q46" s="179"/>
      <c r="R46" s="180" t="s">
        <v>0</v>
      </c>
      <c r="S46" s="180"/>
      <c r="T46" s="181"/>
    </row>
    <row r="47" spans="2:20" s="33" customFormat="1" ht="36" customHeight="1">
      <c r="B47" s="497" t="s">
        <v>157</v>
      </c>
      <c r="C47" s="500"/>
      <c r="D47" s="503"/>
      <c r="E47" s="458" t="s">
        <v>29</v>
      </c>
      <c r="F47" s="461" t="s">
        <v>183</v>
      </c>
      <c r="G47" s="170" t="s">
        <v>184</v>
      </c>
      <c r="H47" s="221">
        <v>1</v>
      </c>
      <c r="I47" s="204">
        <v>0.7</v>
      </c>
      <c r="J47" s="222">
        <v>0.3</v>
      </c>
      <c r="K47" s="223"/>
      <c r="L47" s="224"/>
      <c r="M47" s="225">
        <f>'PROGRAMACIÓN DE META '!AE41</f>
        <v>1</v>
      </c>
      <c r="N47" s="471" t="s">
        <v>185</v>
      </c>
      <c r="O47" s="177" t="s">
        <v>33</v>
      </c>
      <c r="P47" s="178" t="s">
        <v>178</v>
      </c>
      <c r="Q47" s="179"/>
      <c r="R47" s="180"/>
      <c r="S47" s="180" t="s">
        <v>0</v>
      </c>
      <c r="T47" s="181"/>
    </row>
    <row r="48" spans="2:20" s="33" customFormat="1" ht="72" customHeight="1">
      <c r="B48" s="497" t="s">
        <v>157</v>
      </c>
      <c r="C48" s="500"/>
      <c r="D48" s="503"/>
      <c r="E48" s="177" t="s">
        <v>186</v>
      </c>
      <c r="F48" s="455" t="s">
        <v>187</v>
      </c>
      <c r="G48" s="170" t="s">
        <v>188</v>
      </c>
      <c r="H48" s="221">
        <v>1</v>
      </c>
      <c r="I48" s="204">
        <v>0.7</v>
      </c>
      <c r="J48" s="226">
        <v>0.15</v>
      </c>
      <c r="K48" s="227"/>
      <c r="L48" s="224">
        <v>0.3</v>
      </c>
      <c r="M48" s="225" t="str">
        <f>'PROGRAMACIÓN DE META '!AE42</f>
        <v>100%</v>
      </c>
      <c r="N48" s="471" t="s">
        <v>189</v>
      </c>
      <c r="O48" s="177" t="s">
        <v>33</v>
      </c>
      <c r="P48" s="178" t="s">
        <v>178</v>
      </c>
      <c r="Q48" s="179"/>
      <c r="R48" s="180" t="s">
        <v>0</v>
      </c>
      <c r="S48" s="180"/>
      <c r="T48" s="181"/>
    </row>
    <row r="49" spans="2:20" s="33" customFormat="1" ht="36" customHeight="1">
      <c r="B49" s="497" t="s">
        <v>157</v>
      </c>
      <c r="C49" s="500"/>
      <c r="D49" s="503"/>
      <c r="E49" s="458" t="s">
        <v>29</v>
      </c>
      <c r="F49" s="451" t="s">
        <v>190</v>
      </c>
      <c r="G49" s="170" t="s">
        <v>191</v>
      </c>
      <c r="H49" s="228">
        <v>1</v>
      </c>
      <c r="I49" s="204"/>
      <c r="J49" s="229">
        <v>0.61</v>
      </c>
      <c r="K49" s="230">
        <v>0.39</v>
      </c>
      <c r="L49" s="231"/>
      <c r="M49" s="225">
        <f>'PROGRAMACIÓN DE META '!AE43</f>
        <v>1</v>
      </c>
      <c r="N49" s="471" t="s">
        <v>192</v>
      </c>
      <c r="O49" s="177" t="s">
        <v>33</v>
      </c>
      <c r="P49" s="178" t="s">
        <v>178</v>
      </c>
      <c r="Q49" s="179"/>
      <c r="R49" s="180" t="s">
        <v>0</v>
      </c>
      <c r="S49" s="180" t="s">
        <v>0</v>
      </c>
      <c r="T49" s="181" t="s">
        <v>0</v>
      </c>
    </row>
    <row r="50" spans="2:20" s="33" customFormat="1" ht="36">
      <c r="B50" s="497" t="s">
        <v>157</v>
      </c>
      <c r="C50" s="500"/>
      <c r="D50" s="503"/>
      <c r="E50" s="458" t="s">
        <v>193</v>
      </c>
      <c r="F50" s="451" t="s">
        <v>194</v>
      </c>
      <c r="G50" s="170" t="s">
        <v>195</v>
      </c>
      <c r="H50" s="221">
        <v>1</v>
      </c>
      <c r="I50" s="203">
        <v>0.2</v>
      </c>
      <c r="J50" s="222">
        <v>0.3</v>
      </c>
      <c r="K50" s="232">
        <v>0.15</v>
      </c>
      <c r="L50" s="224">
        <v>0.35</v>
      </c>
      <c r="M50" s="225">
        <f>'PROGRAMACIÓN DE META '!AE44</f>
        <v>1</v>
      </c>
      <c r="N50" s="471" t="s">
        <v>196</v>
      </c>
      <c r="O50" s="177" t="s">
        <v>33</v>
      </c>
      <c r="P50" s="178" t="s">
        <v>178</v>
      </c>
      <c r="Q50" s="179"/>
      <c r="R50" s="180"/>
      <c r="S50" s="180"/>
      <c r="T50" s="181" t="s">
        <v>0</v>
      </c>
    </row>
    <row r="51" spans="2:20" s="33" customFormat="1" ht="72">
      <c r="B51" s="497" t="s">
        <v>157</v>
      </c>
      <c r="C51" s="500"/>
      <c r="D51" s="503"/>
      <c r="E51" s="458" t="s">
        <v>197</v>
      </c>
      <c r="F51" s="455" t="s">
        <v>198</v>
      </c>
      <c r="G51" s="170" t="s">
        <v>199</v>
      </c>
      <c r="H51" s="228">
        <v>0.5</v>
      </c>
      <c r="I51" s="233"/>
      <c r="J51" s="229"/>
      <c r="K51" s="230">
        <v>0</v>
      </c>
      <c r="L51" s="231"/>
      <c r="M51" s="225">
        <f>'PROGRAMACIÓN DE META '!AE45</f>
        <v>0</v>
      </c>
      <c r="N51" s="471" t="s">
        <v>200</v>
      </c>
      <c r="O51" s="177" t="s">
        <v>33</v>
      </c>
      <c r="P51" s="178" t="s">
        <v>178</v>
      </c>
      <c r="Q51" s="179"/>
      <c r="R51" s="180"/>
      <c r="S51" s="180" t="s">
        <v>0</v>
      </c>
      <c r="T51" s="181" t="s">
        <v>0</v>
      </c>
    </row>
    <row r="52" spans="2:20" s="33" customFormat="1" ht="36">
      <c r="B52" s="497" t="s">
        <v>157</v>
      </c>
      <c r="C52" s="500"/>
      <c r="D52" s="503"/>
      <c r="E52" s="458" t="s">
        <v>201</v>
      </c>
      <c r="F52" s="451" t="s">
        <v>202</v>
      </c>
      <c r="G52" s="182" t="s">
        <v>203</v>
      </c>
      <c r="H52" s="221">
        <v>1</v>
      </c>
      <c r="I52" s="233">
        <v>1</v>
      </c>
      <c r="J52" s="234"/>
      <c r="K52" s="227"/>
      <c r="L52" s="224"/>
      <c r="M52" s="225">
        <f>'PROGRAMACIÓN DE META '!AE46</f>
        <v>1</v>
      </c>
      <c r="N52" s="471" t="s">
        <v>204</v>
      </c>
      <c r="O52" s="177" t="s">
        <v>33</v>
      </c>
      <c r="P52" s="178" t="s">
        <v>178</v>
      </c>
      <c r="Q52" s="179"/>
      <c r="R52" s="180" t="s">
        <v>0</v>
      </c>
      <c r="S52" s="180"/>
      <c r="T52" s="181"/>
    </row>
    <row r="53" spans="2:20" s="33" customFormat="1" ht="36">
      <c r="B53" s="497" t="s">
        <v>157</v>
      </c>
      <c r="C53" s="500"/>
      <c r="D53" s="503"/>
      <c r="E53" s="458" t="s">
        <v>205</v>
      </c>
      <c r="F53" s="451" t="s">
        <v>206</v>
      </c>
      <c r="G53" s="170" t="s">
        <v>207</v>
      </c>
      <c r="H53" s="221">
        <v>1</v>
      </c>
      <c r="I53" s="235">
        <v>0.2</v>
      </c>
      <c r="J53" s="222">
        <v>0.4</v>
      </c>
      <c r="K53" s="232">
        <v>0.25</v>
      </c>
      <c r="L53" s="224">
        <v>0.2</v>
      </c>
      <c r="M53" s="225" t="str">
        <f>'PROGRAMACIÓN DE META '!AE47</f>
        <v>100%</v>
      </c>
      <c r="N53" s="471" t="s">
        <v>208</v>
      </c>
      <c r="O53" s="177" t="s">
        <v>33</v>
      </c>
      <c r="P53" s="178" t="s">
        <v>178</v>
      </c>
      <c r="Q53" s="179"/>
      <c r="R53" s="180" t="s">
        <v>0</v>
      </c>
      <c r="S53" s="180"/>
      <c r="T53" s="181"/>
    </row>
    <row r="54" spans="2:20" s="33" customFormat="1" ht="226.5" customHeight="1">
      <c r="B54" s="497" t="s">
        <v>157</v>
      </c>
      <c r="C54" s="500"/>
      <c r="D54" s="503"/>
      <c r="E54" s="458" t="s">
        <v>209</v>
      </c>
      <c r="F54" s="451" t="s">
        <v>210</v>
      </c>
      <c r="G54" s="170" t="s">
        <v>211</v>
      </c>
      <c r="H54" s="221">
        <v>1</v>
      </c>
      <c r="I54" s="233"/>
      <c r="J54" s="222">
        <v>0.5</v>
      </c>
      <c r="K54" s="227"/>
      <c r="L54" s="450">
        <v>0.5</v>
      </c>
      <c r="M54" s="225">
        <f>'PROGRAMACIÓN DE META '!AE48</f>
        <v>1</v>
      </c>
      <c r="N54" s="484" t="s">
        <v>212</v>
      </c>
      <c r="O54" s="177" t="s">
        <v>33</v>
      </c>
      <c r="P54" s="178" t="s">
        <v>213</v>
      </c>
      <c r="Q54" s="179" t="s">
        <v>0</v>
      </c>
      <c r="R54" s="180"/>
      <c r="S54" s="180"/>
      <c r="T54" s="181"/>
    </row>
    <row r="55" spans="2:20" s="33" customFormat="1" ht="36" customHeight="1">
      <c r="B55" s="497"/>
      <c r="C55" s="500"/>
      <c r="D55" s="503"/>
      <c r="E55" s="458" t="s">
        <v>214</v>
      </c>
      <c r="F55" s="451" t="s">
        <v>215</v>
      </c>
      <c r="G55" s="170" t="s">
        <v>216</v>
      </c>
      <c r="H55" s="228">
        <v>1</v>
      </c>
      <c r="I55" s="236">
        <v>0.8</v>
      </c>
      <c r="J55" s="229">
        <v>0.1</v>
      </c>
      <c r="K55" s="230">
        <v>0.1</v>
      </c>
      <c r="L55" s="231"/>
      <c r="M55" s="225">
        <f>'PROGRAMACIÓN DE META '!AE49</f>
        <v>1</v>
      </c>
      <c r="N55" s="471" t="s">
        <v>217</v>
      </c>
      <c r="O55" s="177" t="s">
        <v>33</v>
      </c>
      <c r="P55" s="178" t="s">
        <v>178</v>
      </c>
      <c r="Q55" s="179" t="s">
        <v>0</v>
      </c>
      <c r="R55" s="180" t="s">
        <v>0</v>
      </c>
      <c r="S55" s="180"/>
      <c r="T55" s="181"/>
    </row>
    <row r="56" spans="2:20" s="33" customFormat="1" ht="54" customHeight="1">
      <c r="B56" s="497"/>
      <c r="C56" s="500"/>
      <c r="D56" s="503"/>
      <c r="E56" s="458" t="s">
        <v>218</v>
      </c>
      <c r="F56" s="451" t="s">
        <v>219</v>
      </c>
      <c r="G56" s="170" t="s">
        <v>220</v>
      </c>
      <c r="H56" s="228">
        <v>1</v>
      </c>
      <c r="I56" s="236">
        <v>0.8</v>
      </c>
      <c r="J56" s="229">
        <v>0.2</v>
      </c>
      <c r="K56" s="230"/>
      <c r="L56" s="231"/>
      <c r="M56" s="225">
        <f>'PROGRAMACIÓN DE META '!AE50</f>
        <v>1</v>
      </c>
      <c r="N56" s="471" t="s">
        <v>221</v>
      </c>
      <c r="O56" s="177" t="s">
        <v>33</v>
      </c>
      <c r="P56" s="178" t="s">
        <v>178</v>
      </c>
      <c r="Q56" s="179" t="s">
        <v>0</v>
      </c>
      <c r="R56" s="180" t="s">
        <v>0</v>
      </c>
      <c r="S56" s="180"/>
      <c r="T56" s="181"/>
    </row>
    <row r="57" spans="2:20" s="33" customFormat="1" ht="54" customHeight="1">
      <c r="B57" s="497"/>
      <c r="C57" s="500"/>
      <c r="D57" s="503"/>
      <c r="E57" s="458" t="s">
        <v>222</v>
      </c>
      <c r="F57" s="451" t="s">
        <v>223</v>
      </c>
      <c r="G57" s="170" t="s">
        <v>224</v>
      </c>
      <c r="H57" s="228">
        <v>1</v>
      </c>
      <c r="I57" s="236">
        <v>0.8</v>
      </c>
      <c r="J57" s="229">
        <v>0.2</v>
      </c>
      <c r="K57" s="230"/>
      <c r="L57" s="231"/>
      <c r="M57" s="225">
        <f>'PROGRAMACIÓN DE META '!AE51</f>
        <v>1</v>
      </c>
      <c r="N57" s="471" t="s">
        <v>225</v>
      </c>
      <c r="O57" s="177" t="s">
        <v>33</v>
      </c>
      <c r="P57" s="178" t="s">
        <v>178</v>
      </c>
      <c r="Q57" s="179" t="s">
        <v>0</v>
      </c>
      <c r="R57" s="180" t="s">
        <v>0</v>
      </c>
      <c r="S57" s="180"/>
      <c r="T57" s="181"/>
    </row>
    <row r="58" spans="2:20" s="33" customFormat="1" ht="72" customHeight="1">
      <c r="B58" s="497"/>
      <c r="C58" s="500"/>
      <c r="D58" s="503"/>
      <c r="E58" s="458" t="s">
        <v>226</v>
      </c>
      <c r="F58" s="451" t="s">
        <v>227</v>
      </c>
      <c r="G58" s="170" t="s">
        <v>228</v>
      </c>
      <c r="H58" s="228">
        <v>1</v>
      </c>
      <c r="I58" s="236">
        <v>1</v>
      </c>
      <c r="J58" s="229"/>
      <c r="K58" s="230"/>
      <c r="L58" s="231"/>
      <c r="M58" s="225">
        <f>'PROGRAMACIÓN DE META '!AE52</f>
        <v>1</v>
      </c>
      <c r="N58" s="471" t="s">
        <v>229</v>
      </c>
      <c r="O58" s="177" t="s">
        <v>33</v>
      </c>
      <c r="P58" s="178" t="s">
        <v>178</v>
      </c>
      <c r="Q58" s="179" t="s">
        <v>0</v>
      </c>
      <c r="R58" s="180" t="s">
        <v>0</v>
      </c>
      <c r="S58" s="180"/>
      <c r="T58" s="181"/>
    </row>
    <row r="59" spans="2:20" s="33" customFormat="1" ht="54" customHeight="1">
      <c r="B59" s="497"/>
      <c r="C59" s="500"/>
      <c r="D59" s="503"/>
      <c r="E59" s="458" t="s">
        <v>230</v>
      </c>
      <c r="F59" s="451" t="s">
        <v>231</v>
      </c>
      <c r="G59" s="170" t="s">
        <v>232</v>
      </c>
      <c r="H59" s="221">
        <v>1</v>
      </c>
      <c r="I59" s="237">
        <v>1</v>
      </c>
      <c r="J59" s="234">
        <v>1</v>
      </c>
      <c r="K59" s="227">
        <v>1</v>
      </c>
      <c r="L59" s="224">
        <v>1</v>
      </c>
      <c r="M59" s="225">
        <f>'PROGRAMACIÓN DE META '!AE53</f>
        <v>1</v>
      </c>
      <c r="N59" s="471" t="s">
        <v>233</v>
      </c>
      <c r="O59" s="177" t="s">
        <v>33</v>
      </c>
      <c r="P59" s="178" t="s">
        <v>178</v>
      </c>
      <c r="Q59" s="179" t="s">
        <v>0</v>
      </c>
      <c r="R59" s="180" t="s">
        <v>0</v>
      </c>
      <c r="S59" s="180" t="s">
        <v>0</v>
      </c>
      <c r="T59" s="181" t="s">
        <v>0</v>
      </c>
    </row>
    <row r="60" spans="2:20" s="33" customFormat="1" ht="36.6" thickBot="1">
      <c r="B60" s="497"/>
      <c r="C60" s="501"/>
      <c r="D60" s="504"/>
      <c r="E60" s="454" t="s">
        <v>234</v>
      </c>
      <c r="F60" s="183" t="s">
        <v>235</v>
      </c>
      <c r="G60" s="184" t="s">
        <v>236</v>
      </c>
      <c r="H60" s="238">
        <v>1</v>
      </c>
      <c r="I60" s="239">
        <v>0.8</v>
      </c>
      <c r="J60" s="240">
        <v>0.15</v>
      </c>
      <c r="K60" s="241">
        <v>0.05</v>
      </c>
      <c r="L60" s="242"/>
      <c r="M60" s="243">
        <f>'PROGRAMACIÓN DE META '!AE54</f>
        <v>1</v>
      </c>
      <c r="N60" s="472" t="s">
        <v>237</v>
      </c>
      <c r="O60" s="191" t="s">
        <v>33</v>
      </c>
      <c r="P60" s="192" t="s">
        <v>178</v>
      </c>
      <c r="Q60" s="193"/>
      <c r="R60" s="194" t="s">
        <v>0</v>
      </c>
      <c r="S60" s="194"/>
      <c r="T60" s="195"/>
    </row>
    <row r="61" spans="2:20" s="33" customFormat="1" ht="90">
      <c r="B61" s="497"/>
      <c r="C61" s="499" t="s">
        <v>238</v>
      </c>
      <c r="D61" s="502" t="s">
        <v>239</v>
      </c>
      <c r="E61" s="453" t="s">
        <v>240</v>
      </c>
      <c r="F61" s="452" t="s">
        <v>241</v>
      </c>
      <c r="G61" s="215" t="s">
        <v>242</v>
      </c>
      <c r="H61" s="216">
        <v>1</v>
      </c>
      <c r="I61" s="244">
        <v>0.85</v>
      </c>
      <c r="J61" s="217">
        <v>0.1</v>
      </c>
      <c r="K61" s="218">
        <v>0</v>
      </c>
      <c r="L61" s="219"/>
      <c r="M61" s="220">
        <f>'PROGRAMACIÓN DE META '!AE55</f>
        <v>0.95</v>
      </c>
      <c r="N61" s="481" t="s">
        <v>243</v>
      </c>
      <c r="O61" s="165" t="s">
        <v>33</v>
      </c>
      <c r="P61" s="166" t="s">
        <v>178</v>
      </c>
      <c r="Q61" s="167" t="s">
        <v>0</v>
      </c>
      <c r="R61" s="168"/>
      <c r="S61" s="168"/>
      <c r="T61" s="169"/>
    </row>
    <row r="62" spans="2:20" s="33" customFormat="1" ht="54">
      <c r="B62" s="497"/>
      <c r="C62" s="500"/>
      <c r="D62" s="505"/>
      <c r="E62" s="458" t="s">
        <v>244</v>
      </c>
      <c r="F62" s="455" t="s">
        <v>245</v>
      </c>
      <c r="G62" s="170" t="s">
        <v>246</v>
      </c>
      <c r="H62" s="228">
        <v>1</v>
      </c>
      <c r="I62" s="236">
        <v>0.15</v>
      </c>
      <c r="J62" s="229">
        <v>0.15</v>
      </c>
      <c r="K62" s="230"/>
      <c r="L62" s="231">
        <v>0.2</v>
      </c>
      <c r="M62" s="225">
        <f>'PROGRAMACIÓN DE META '!AE56</f>
        <v>0.5</v>
      </c>
      <c r="N62" s="471" t="s">
        <v>247</v>
      </c>
      <c r="O62" s="177" t="s">
        <v>33</v>
      </c>
      <c r="P62" s="178" t="s">
        <v>178</v>
      </c>
      <c r="Q62" s="179" t="s">
        <v>0</v>
      </c>
      <c r="R62" s="180" t="s">
        <v>0</v>
      </c>
      <c r="S62" s="180" t="s">
        <v>0</v>
      </c>
      <c r="T62" s="181" t="s">
        <v>0</v>
      </c>
    </row>
    <row r="63" spans="2:20" s="33" customFormat="1" ht="54">
      <c r="B63" s="497"/>
      <c r="C63" s="500"/>
      <c r="D63" s="505"/>
      <c r="E63" s="458" t="s">
        <v>248</v>
      </c>
      <c r="F63" s="455" t="s">
        <v>249</v>
      </c>
      <c r="G63" s="170" t="s">
        <v>250</v>
      </c>
      <c r="H63" s="228">
        <v>1</v>
      </c>
      <c r="I63" s="236">
        <v>1</v>
      </c>
      <c r="J63" s="229">
        <v>1</v>
      </c>
      <c r="K63" s="230">
        <v>1</v>
      </c>
      <c r="L63" s="231">
        <v>1</v>
      </c>
      <c r="M63" s="225" t="str">
        <f>'PROGRAMACIÓN DE META '!AE57</f>
        <v>100%</v>
      </c>
      <c r="N63" s="471" t="s">
        <v>251</v>
      </c>
      <c r="O63" s="177" t="s">
        <v>33</v>
      </c>
      <c r="P63" s="178" t="s">
        <v>178</v>
      </c>
      <c r="Q63" s="179" t="s">
        <v>0</v>
      </c>
      <c r="R63" s="180"/>
      <c r="S63" s="180"/>
      <c r="T63" s="181"/>
    </row>
    <row r="64" spans="2:20" s="33" customFormat="1" ht="72">
      <c r="B64" s="497"/>
      <c r="C64" s="500"/>
      <c r="D64" s="505"/>
      <c r="E64" s="458" t="s">
        <v>252</v>
      </c>
      <c r="F64" s="455" t="s">
        <v>253</v>
      </c>
      <c r="G64" s="170" t="s">
        <v>254</v>
      </c>
      <c r="H64" s="228">
        <v>1</v>
      </c>
      <c r="I64" s="236">
        <v>0.25</v>
      </c>
      <c r="J64" s="245">
        <v>0.1</v>
      </c>
      <c r="K64" s="230">
        <v>0.1</v>
      </c>
      <c r="L64" s="231">
        <v>0.1</v>
      </c>
      <c r="M64" s="225">
        <f>'PROGRAMACIÓN DE META '!AE58</f>
        <v>0.54999999999999993</v>
      </c>
      <c r="N64" s="471" t="s">
        <v>255</v>
      </c>
      <c r="O64" s="177" t="s">
        <v>33</v>
      </c>
      <c r="P64" s="178" t="s">
        <v>178</v>
      </c>
      <c r="Q64" s="179" t="s">
        <v>0</v>
      </c>
      <c r="R64" s="180" t="s">
        <v>0</v>
      </c>
      <c r="S64" s="180" t="s">
        <v>0</v>
      </c>
      <c r="T64" s="181"/>
    </row>
    <row r="65" spans="2:20" s="33" customFormat="1" ht="72.599999999999994" thickBot="1">
      <c r="B65" s="497"/>
      <c r="C65" s="501"/>
      <c r="D65" s="506"/>
      <c r="E65" s="454" t="s">
        <v>256</v>
      </c>
      <c r="F65" s="455" t="s">
        <v>257</v>
      </c>
      <c r="G65" s="170" t="s">
        <v>258</v>
      </c>
      <c r="H65" s="221">
        <v>2</v>
      </c>
      <c r="I65" s="237">
        <v>1</v>
      </c>
      <c r="J65" s="234">
        <v>1</v>
      </c>
      <c r="K65" s="227"/>
      <c r="L65" s="224">
        <v>1</v>
      </c>
      <c r="M65" s="225" t="str">
        <f>'PROGRAMACIÓN DE META '!AE59</f>
        <v>100%</v>
      </c>
      <c r="N65" s="471" t="s">
        <v>259</v>
      </c>
      <c r="O65" s="177" t="s">
        <v>33</v>
      </c>
      <c r="P65" s="178" t="s">
        <v>178</v>
      </c>
      <c r="Q65" s="179" t="s">
        <v>0</v>
      </c>
      <c r="R65" s="180"/>
      <c r="S65" s="180" t="s">
        <v>0</v>
      </c>
      <c r="T65" s="181"/>
    </row>
    <row r="66" spans="2:20" s="33" customFormat="1" ht="54">
      <c r="B66" s="497"/>
      <c r="C66" s="499" t="s">
        <v>260</v>
      </c>
      <c r="D66" s="502" t="s">
        <v>261</v>
      </c>
      <c r="E66" s="525" t="s">
        <v>262</v>
      </c>
      <c r="F66" s="527" t="s">
        <v>263</v>
      </c>
      <c r="G66" s="170" t="s">
        <v>264</v>
      </c>
      <c r="H66" s="221">
        <v>1</v>
      </c>
      <c r="I66" s="430"/>
      <c r="J66" s="234"/>
      <c r="K66" s="227">
        <v>1</v>
      </c>
      <c r="L66" s="224"/>
      <c r="M66" s="225">
        <f>'PROGRAMACIÓN DE META '!AE60</f>
        <v>1</v>
      </c>
      <c r="N66" s="471" t="s">
        <v>265</v>
      </c>
      <c r="O66" s="177" t="s">
        <v>33</v>
      </c>
      <c r="P66" s="178" t="s">
        <v>266</v>
      </c>
      <c r="Q66" s="179"/>
      <c r="R66" s="180"/>
      <c r="S66" s="180" t="s">
        <v>0</v>
      </c>
      <c r="T66" s="181"/>
    </row>
    <row r="67" spans="2:20" s="33" customFormat="1" ht="90.6" thickBot="1">
      <c r="B67" s="497"/>
      <c r="C67" s="501"/>
      <c r="D67" s="504"/>
      <c r="E67" s="526"/>
      <c r="F67" s="528"/>
      <c r="G67" s="184" t="s">
        <v>267</v>
      </c>
      <c r="H67" s="238">
        <v>1</v>
      </c>
      <c r="I67" s="246"/>
      <c r="J67" s="247">
        <v>1</v>
      </c>
      <c r="K67" s="248"/>
      <c r="L67" s="242"/>
      <c r="M67" s="243">
        <f>'PROGRAMACIÓN DE META '!AE61</f>
        <v>1</v>
      </c>
      <c r="N67" s="485" t="s">
        <v>268</v>
      </c>
      <c r="O67" s="191" t="s">
        <v>33</v>
      </c>
      <c r="P67" s="192" t="s">
        <v>269</v>
      </c>
      <c r="Q67" s="193"/>
      <c r="R67" s="194" t="s">
        <v>0</v>
      </c>
      <c r="S67" s="194"/>
      <c r="T67" s="195"/>
    </row>
    <row r="68" spans="2:20" s="33" customFormat="1" ht="36">
      <c r="B68" s="497"/>
      <c r="C68" s="499" t="s">
        <v>270</v>
      </c>
      <c r="D68" s="502" t="s">
        <v>271</v>
      </c>
      <c r="E68" s="249" t="s">
        <v>272</v>
      </c>
      <c r="F68" s="452" t="s">
        <v>273</v>
      </c>
      <c r="G68" s="158" t="s">
        <v>274</v>
      </c>
      <c r="H68" s="159">
        <v>1</v>
      </c>
      <c r="I68" s="160"/>
      <c r="J68" s="161"/>
      <c r="K68" s="162">
        <v>1</v>
      </c>
      <c r="L68" s="163"/>
      <c r="M68" s="164">
        <f>'PROGRAMACIÓN DE META '!AE62</f>
        <v>1</v>
      </c>
      <c r="N68" s="481" t="s">
        <v>275</v>
      </c>
      <c r="O68" s="165" t="s">
        <v>33</v>
      </c>
      <c r="P68" s="166" t="s">
        <v>100</v>
      </c>
      <c r="Q68" s="167"/>
      <c r="R68" s="168"/>
      <c r="S68" s="168" t="s">
        <v>276</v>
      </c>
      <c r="T68" s="169"/>
    </row>
    <row r="69" spans="2:20" s="33" customFormat="1" ht="126">
      <c r="B69" s="497"/>
      <c r="C69" s="500"/>
      <c r="D69" s="505"/>
      <c r="E69" s="458" t="s">
        <v>277</v>
      </c>
      <c r="F69" s="451" t="s">
        <v>278</v>
      </c>
      <c r="G69" s="182" t="s">
        <v>279</v>
      </c>
      <c r="H69" s="171">
        <v>1</v>
      </c>
      <c r="I69" s="172">
        <v>1</v>
      </c>
      <c r="J69" s="173">
        <v>1</v>
      </c>
      <c r="K69" s="174">
        <v>1</v>
      </c>
      <c r="L69" s="175">
        <v>1</v>
      </c>
      <c r="M69" s="176">
        <f>'PROGRAMACIÓN DE META '!AE63</f>
        <v>1</v>
      </c>
      <c r="N69" s="471" t="s">
        <v>280</v>
      </c>
      <c r="O69" s="177" t="s">
        <v>33</v>
      </c>
      <c r="P69" s="178" t="s">
        <v>281</v>
      </c>
      <c r="Q69" s="179" t="s">
        <v>0</v>
      </c>
      <c r="R69" s="180" t="s">
        <v>0</v>
      </c>
      <c r="S69" s="180" t="s">
        <v>0</v>
      </c>
      <c r="T69" s="181" t="s">
        <v>0</v>
      </c>
    </row>
    <row r="70" spans="2:20" s="33" customFormat="1" ht="54">
      <c r="B70" s="497"/>
      <c r="C70" s="500"/>
      <c r="D70" s="505"/>
      <c r="E70" s="458" t="s">
        <v>282</v>
      </c>
      <c r="F70" s="451" t="s">
        <v>283</v>
      </c>
      <c r="G70" s="170" t="s">
        <v>284</v>
      </c>
      <c r="H70" s="171">
        <v>1</v>
      </c>
      <c r="I70" s="204">
        <v>0.1</v>
      </c>
      <c r="J70" s="250">
        <v>0.9</v>
      </c>
      <c r="K70" s="174"/>
      <c r="L70" s="175"/>
      <c r="M70" s="176">
        <f>'PROGRAMACIÓN DE META '!AE64</f>
        <v>1</v>
      </c>
      <c r="N70" s="471" t="s">
        <v>285</v>
      </c>
      <c r="O70" s="177" t="s">
        <v>33</v>
      </c>
      <c r="P70" s="178" t="s">
        <v>100</v>
      </c>
      <c r="Q70" s="179"/>
      <c r="R70" s="180" t="s">
        <v>0</v>
      </c>
      <c r="S70" s="180"/>
      <c r="T70" s="181"/>
    </row>
    <row r="71" spans="2:20" s="33" customFormat="1" ht="90">
      <c r="B71" s="497"/>
      <c r="C71" s="500"/>
      <c r="D71" s="505"/>
      <c r="E71" s="458" t="s">
        <v>286</v>
      </c>
      <c r="F71" s="451" t="s">
        <v>287</v>
      </c>
      <c r="G71" s="170" t="s">
        <v>288</v>
      </c>
      <c r="H71" s="171">
        <v>1</v>
      </c>
      <c r="I71" s="204">
        <v>0.1</v>
      </c>
      <c r="J71" s="250">
        <v>0.9</v>
      </c>
      <c r="K71" s="174"/>
      <c r="L71" s="175"/>
      <c r="M71" s="176">
        <f>'PROGRAMACIÓN DE META '!AE65</f>
        <v>1</v>
      </c>
      <c r="N71" s="471" t="s">
        <v>289</v>
      </c>
      <c r="O71" s="177" t="s">
        <v>33</v>
      </c>
      <c r="P71" s="178" t="s">
        <v>100</v>
      </c>
      <c r="Q71" s="179"/>
      <c r="R71" s="180" t="s">
        <v>0</v>
      </c>
      <c r="S71" s="180"/>
      <c r="T71" s="181"/>
    </row>
    <row r="72" spans="2:20" s="33" customFormat="1" ht="54">
      <c r="B72" s="497"/>
      <c r="C72" s="500"/>
      <c r="D72" s="505"/>
      <c r="E72" s="458" t="s">
        <v>290</v>
      </c>
      <c r="F72" s="451" t="s">
        <v>291</v>
      </c>
      <c r="G72" s="170" t="s">
        <v>292</v>
      </c>
      <c r="H72" s="171">
        <v>1</v>
      </c>
      <c r="I72" s="204">
        <v>0.4</v>
      </c>
      <c r="J72" s="250">
        <v>0.6</v>
      </c>
      <c r="K72" s="174"/>
      <c r="L72" s="175"/>
      <c r="M72" s="176">
        <f>'PROGRAMACIÓN DE META '!AE66</f>
        <v>1</v>
      </c>
      <c r="N72" s="471" t="s">
        <v>293</v>
      </c>
      <c r="O72" s="177" t="s">
        <v>33</v>
      </c>
      <c r="P72" s="178" t="s">
        <v>100</v>
      </c>
      <c r="Q72" s="179"/>
      <c r="R72" s="180" t="s">
        <v>0</v>
      </c>
      <c r="S72" s="180"/>
      <c r="T72" s="181"/>
    </row>
    <row r="73" spans="2:20" s="33" customFormat="1" ht="54">
      <c r="B73" s="497"/>
      <c r="C73" s="500"/>
      <c r="D73" s="505"/>
      <c r="E73" s="458" t="s">
        <v>294</v>
      </c>
      <c r="F73" s="451" t="s">
        <v>295</v>
      </c>
      <c r="G73" s="170" t="s">
        <v>296</v>
      </c>
      <c r="H73" s="171">
        <v>2</v>
      </c>
      <c r="I73" s="172">
        <v>1</v>
      </c>
      <c r="J73" s="173">
        <v>1</v>
      </c>
      <c r="K73" s="174"/>
      <c r="L73" s="175"/>
      <c r="M73" s="176">
        <f>'PROGRAMACIÓN DE META '!AE67</f>
        <v>1</v>
      </c>
      <c r="N73" s="471" t="s">
        <v>297</v>
      </c>
      <c r="O73" s="177" t="s">
        <v>33</v>
      </c>
      <c r="P73" s="178" t="s">
        <v>100</v>
      </c>
      <c r="Q73" s="179" t="s">
        <v>0</v>
      </c>
      <c r="R73" s="180" t="s">
        <v>0</v>
      </c>
      <c r="S73" s="180"/>
      <c r="T73" s="181"/>
    </row>
    <row r="74" spans="2:20" s="33" customFormat="1" ht="126">
      <c r="B74" s="497"/>
      <c r="C74" s="500"/>
      <c r="D74" s="505"/>
      <c r="E74" s="458" t="s">
        <v>298</v>
      </c>
      <c r="F74" s="451" t="s">
        <v>299</v>
      </c>
      <c r="G74" s="170" t="s">
        <v>300</v>
      </c>
      <c r="H74" s="171">
        <v>1</v>
      </c>
      <c r="I74" s="204">
        <v>0.1</v>
      </c>
      <c r="J74" s="250">
        <v>0.9</v>
      </c>
      <c r="K74" s="174"/>
      <c r="L74" s="175"/>
      <c r="M74" s="176">
        <f>'PROGRAMACIÓN DE META '!AE68</f>
        <v>1</v>
      </c>
      <c r="N74" s="471" t="s">
        <v>301</v>
      </c>
      <c r="O74" s="177" t="s">
        <v>33</v>
      </c>
      <c r="P74" s="178" t="s">
        <v>100</v>
      </c>
      <c r="Q74" s="179"/>
      <c r="R74" s="180" t="s">
        <v>0</v>
      </c>
      <c r="S74" s="180"/>
      <c r="T74" s="181"/>
    </row>
    <row r="75" spans="2:20" s="33" customFormat="1" ht="41.45" customHeight="1">
      <c r="B75" s="497"/>
      <c r="C75" s="500"/>
      <c r="D75" s="505"/>
      <c r="E75" s="177" t="s">
        <v>302</v>
      </c>
      <c r="F75" s="455" t="s">
        <v>303</v>
      </c>
      <c r="G75" s="170" t="s">
        <v>304</v>
      </c>
      <c r="H75" s="171">
        <v>1</v>
      </c>
      <c r="I75" s="172"/>
      <c r="J75" s="201"/>
      <c r="K75" s="174">
        <v>0</v>
      </c>
      <c r="L75" s="175">
        <v>0.2</v>
      </c>
      <c r="M75" s="176">
        <f>'PROGRAMACIÓN DE META '!AE69</f>
        <v>0.2</v>
      </c>
      <c r="N75" s="471" t="s">
        <v>305</v>
      </c>
      <c r="O75" s="177"/>
      <c r="P75" s="213" t="s">
        <v>178</v>
      </c>
      <c r="Q75" s="179"/>
      <c r="R75" s="180"/>
      <c r="S75" s="180" t="s">
        <v>0</v>
      </c>
      <c r="T75" s="181"/>
    </row>
    <row r="76" spans="2:20" s="33" customFormat="1" ht="79.5" customHeight="1" thickBot="1">
      <c r="B76" s="497"/>
      <c r="C76" s="501"/>
      <c r="D76" s="506"/>
      <c r="E76" s="191" t="s">
        <v>306</v>
      </c>
      <c r="F76" s="456" t="s">
        <v>307</v>
      </c>
      <c r="G76" s="184" t="s">
        <v>308</v>
      </c>
      <c r="H76" s="185">
        <v>1</v>
      </c>
      <c r="I76" s="186"/>
      <c r="J76" s="214"/>
      <c r="K76" s="188"/>
      <c r="L76" s="473">
        <v>0.25</v>
      </c>
      <c r="M76" s="190">
        <f>'PROGRAMACIÓN DE META '!AE70</f>
        <v>0.25</v>
      </c>
      <c r="N76" s="472" t="s">
        <v>309</v>
      </c>
      <c r="O76" s="191"/>
      <c r="P76" s="210" t="s">
        <v>178</v>
      </c>
      <c r="Q76" s="193"/>
      <c r="R76" s="194"/>
      <c r="S76" s="194"/>
      <c r="T76" s="195" t="s">
        <v>0</v>
      </c>
    </row>
    <row r="77" spans="2:20" s="33" customFormat="1" ht="216.6" customHeight="1">
      <c r="B77" s="497"/>
      <c r="C77" s="499" t="s">
        <v>310</v>
      </c>
      <c r="D77" s="502" t="s">
        <v>311</v>
      </c>
      <c r="E77" s="525" t="s">
        <v>312</v>
      </c>
      <c r="F77" s="559" t="s">
        <v>313</v>
      </c>
      <c r="G77" s="158" t="s">
        <v>314</v>
      </c>
      <c r="H77" s="159">
        <v>4</v>
      </c>
      <c r="I77" s="160">
        <v>1</v>
      </c>
      <c r="J77" s="200">
        <v>1</v>
      </c>
      <c r="K77" s="162">
        <v>1</v>
      </c>
      <c r="L77" s="163">
        <v>1</v>
      </c>
      <c r="M77" s="164">
        <f>'PROGRAMACIÓN DE META '!AE71</f>
        <v>1</v>
      </c>
      <c r="N77" s="481" t="s">
        <v>315</v>
      </c>
      <c r="O77" s="165" t="s">
        <v>33</v>
      </c>
      <c r="P77" s="212" t="s">
        <v>316</v>
      </c>
      <c r="Q77" s="167" t="s">
        <v>0</v>
      </c>
      <c r="R77" s="168" t="s">
        <v>0</v>
      </c>
      <c r="S77" s="168" t="s">
        <v>0</v>
      </c>
      <c r="T77" s="169" t="s">
        <v>0</v>
      </c>
    </row>
    <row r="78" spans="2:20" s="33" customFormat="1" ht="144">
      <c r="B78" s="497"/>
      <c r="C78" s="500"/>
      <c r="D78" s="503"/>
      <c r="E78" s="558"/>
      <c r="F78" s="527"/>
      <c r="G78" s="182" t="s">
        <v>317</v>
      </c>
      <c r="H78" s="171">
        <v>1</v>
      </c>
      <c r="I78" s="172">
        <v>1</v>
      </c>
      <c r="J78" s="201">
        <v>1</v>
      </c>
      <c r="K78" s="174">
        <v>1</v>
      </c>
      <c r="L78" s="175"/>
      <c r="M78" s="176">
        <f>'PROGRAMACIÓN DE META '!AE72</f>
        <v>1</v>
      </c>
      <c r="N78" s="471" t="s">
        <v>318</v>
      </c>
      <c r="O78" s="177" t="s">
        <v>33</v>
      </c>
      <c r="P78" s="213" t="s">
        <v>316</v>
      </c>
      <c r="Q78" s="179" t="s">
        <v>0</v>
      </c>
      <c r="R78" s="180" t="s">
        <v>0</v>
      </c>
      <c r="S78" s="180" t="s">
        <v>0</v>
      </c>
      <c r="T78" s="181"/>
    </row>
    <row r="79" spans="2:20" s="33" customFormat="1" ht="72">
      <c r="B79" s="497"/>
      <c r="C79" s="500"/>
      <c r="D79" s="503"/>
      <c r="E79" s="458" t="s">
        <v>319</v>
      </c>
      <c r="F79" s="451" t="s">
        <v>320</v>
      </c>
      <c r="G79" s="182" t="s">
        <v>321</v>
      </c>
      <c r="H79" s="171">
        <v>1</v>
      </c>
      <c r="I79" s="204">
        <v>0.5</v>
      </c>
      <c r="J79" s="202">
        <v>0.3</v>
      </c>
      <c r="K79" s="203">
        <v>0.1</v>
      </c>
      <c r="L79" s="175"/>
      <c r="M79" s="176">
        <f>'PROGRAMACIÓN DE META '!AE73</f>
        <v>0.9</v>
      </c>
      <c r="N79" s="471" t="s">
        <v>322</v>
      </c>
      <c r="O79" s="177" t="s">
        <v>33</v>
      </c>
      <c r="P79" s="213" t="s">
        <v>178</v>
      </c>
      <c r="Q79" s="179"/>
      <c r="R79" s="180" t="s">
        <v>0</v>
      </c>
      <c r="S79" s="180"/>
      <c r="T79" s="181"/>
    </row>
    <row r="80" spans="2:20" s="33" customFormat="1" ht="177.6" customHeight="1">
      <c r="B80" s="497"/>
      <c r="C80" s="500"/>
      <c r="D80" s="503"/>
      <c r="E80" s="458" t="s">
        <v>323</v>
      </c>
      <c r="F80" s="455" t="s">
        <v>324</v>
      </c>
      <c r="G80" s="182" t="s">
        <v>325</v>
      </c>
      <c r="H80" s="171">
        <v>1</v>
      </c>
      <c r="I80" s="172">
        <v>1</v>
      </c>
      <c r="J80" s="201">
        <v>1</v>
      </c>
      <c r="K80" s="174">
        <v>1</v>
      </c>
      <c r="L80" s="175">
        <v>1</v>
      </c>
      <c r="M80" s="176">
        <f>'PROGRAMACIÓN DE META '!AE74</f>
        <v>1</v>
      </c>
      <c r="N80" s="471" t="s">
        <v>326</v>
      </c>
      <c r="O80" s="177" t="s">
        <v>33</v>
      </c>
      <c r="P80" s="213" t="s">
        <v>316</v>
      </c>
      <c r="Q80" s="179" t="s">
        <v>0</v>
      </c>
      <c r="R80" s="180" t="s">
        <v>0</v>
      </c>
      <c r="S80" s="180" t="s">
        <v>0</v>
      </c>
      <c r="T80" s="181" t="s">
        <v>0</v>
      </c>
    </row>
    <row r="81" spans="2:20" s="33" customFormat="1" ht="90">
      <c r="B81" s="497"/>
      <c r="C81" s="500"/>
      <c r="D81" s="503"/>
      <c r="E81" s="458" t="s">
        <v>29</v>
      </c>
      <c r="F81" s="451" t="s">
        <v>327</v>
      </c>
      <c r="G81" s="182" t="s">
        <v>328</v>
      </c>
      <c r="H81" s="171">
        <v>1</v>
      </c>
      <c r="I81" s="204">
        <v>0.1</v>
      </c>
      <c r="J81" s="202">
        <v>0.23</v>
      </c>
      <c r="K81" s="174">
        <v>0</v>
      </c>
      <c r="L81" s="175">
        <v>0.3</v>
      </c>
      <c r="M81" s="176">
        <f>'PROGRAMACIÓN DE META '!AE75</f>
        <v>0.63</v>
      </c>
      <c r="N81" s="471" t="s">
        <v>329</v>
      </c>
      <c r="O81" s="177" t="s">
        <v>33</v>
      </c>
      <c r="P81" s="213" t="s">
        <v>178</v>
      </c>
      <c r="Q81" s="179"/>
      <c r="R81" s="180" t="s">
        <v>0</v>
      </c>
      <c r="S81" s="180"/>
      <c r="T81" s="181"/>
    </row>
    <row r="82" spans="2:20" s="33" customFormat="1" ht="252.6" thickBot="1">
      <c r="B82" s="497"/>
      <c r="C82" s="501"/>
      <c r="D82" s="504"/>
      <c r="E82" s="454" t="s">
        <v>330</v>
      </c>
      <c r="F82" s="183" t="s">
        <v>331</v>
      </c>
      <c r="G82" s="199" t="s">
        <v>332</v>
      </c>
      <c r="H82" s="251">
        <v>1</v>
      </c>
      <c r="I82" s="206">
        <v>1</v>
      </c>
      <c r="J82" s="207">
        <v>1</v>
      </c>
      <c r="K82" s="208">
        <v>1</v>
      </c>
      <c r="L82" s="209">
        <v>1</v>
      </c>
      <c r="M82" s="190" t="str">
        <f>'PROGRAMACIÓN DE META '!AE76</f>
        <v>100%</v>
      </c>
      <c r="N82" s="472" t="s">
        <v>333</v>
      </c>
      <c r="O82" s="191" t="s">
        <v>33</v>
      </c>
      <c r="P82" s="192" t="s">
        <v>334</v>
      </c>
      <c r="Q82" s="193"/>
      <c r="R82" s="194" t="s">
        <v>0</v>
      </c>
      <c r="S82" s="194"/>
      <c r="T82" s="195" t="s">
        <v>0</v>
      </c>
    </row>
    <row r="83" spans="2:20" s="33" customFormat="1" ht="72.599999999999994" customHeight="1">
      <c r="B83" s="497"/>
      <c r="C83" s="499" t="s">
        <v>335</v>
      </c>
      <c r="D83" s="502" t="s">
        <v>336</v>
      </c>
      <c r="E83" s="525" t="s">
        <v>337</v>
      </c>
      <c r="F83" s="559" t="s">
        <v>338</v>
      </c>
      <c r="G83" s="158" t="s">
        <v>339</v>
      </c>
      <c r="H83" s="159">
        <v>1</v>
      </c>
      <c r="I83" s="160"/>
      <c r="J83" s="252">
        <v>0.9</v>
      </c>
      <c r="K83" s="162"/>
      <c r="L83" s="163"/>
      <c r="M83" s="164">
        <f>'PROGRAMACIÓN DE META '!AE77</f>
        <v>0.9</v>
      </c>
      <c r="N83" s="481" t="s">
        <v>340</v>
      </c>
      <c r="O83" s="253" t="s">
        <v>341</v>
      </c>
      <c r="P83" s="212" t="s">
        <v>342</v>
      </c>
      <c r="Q83" s="167"/>
      <c r="R83" s="168" t="s">
        <v>0</v>
      </c>
      <c r="S83" s="168"/>
      <c r="T83" s="169"/>
    </row>
    <row r="84" spans="2:20" s="33" customFormat="1" ht="149.1" customHeight="1">
      <c r="B84" s="497"/>
      <c r="C84" s="500"/>
      <c r="D84" s="503"/>
      <c r="E84" s="558"/>
      <c r="F84" s="527"/>
      <c r="G84" s="182" t="s">
        <v>343</v>
      </c>
      <c r="H84" s="171">
        <v>1</v>
      </c>
      <c r="I84" s="172"/>
      <c r="J84" s="201"/>
      <c r="K84" s="174"/>
      <c r="L84" s="175"/>
      <c r="M84" s="176">
        <f>'PROGRAMACIÓN DE META '!AE78</f>
        <v>0</v>
      </c>
      <c r="N84" s="471" t="s">
        <v>344</v>
      </c>
      <c r="O84" s="254" t="s">
        <v>341</v>
      </c>
      <c r="P84" s="213" t="s">
        <v>342</v>
      </c>
      <c r="Q84" s="179"/>
      <c r="R84" s="180"/>
      <c r="S84" s="180" t="s">
        <v>0</v>
      </c>
      <c r="T84" s="181"/>
    </row>
    <row r="85" spans="2:20" s="33" customFormat="1" ht="409.5">
      <c r="B85" s="497"/>
      <c r="C85" s="500"/>
      <c r="D85" s="503"/>
      <c r="E85" s="458" t="s">
        <v>345</v>
      </c>
      <c r="F85" s="455" t="s">
        <v>346</v>
      </c>
      <c r="G85" s="182" t="s">
        <v>347</v>
      </c>
      <c r="H85" s="255">
        <v>1</v>
      </c>
      <c r="I85" s="256">
        <v>0.75</v>
      </c>
      <c r="J85" s="257">
        <v>0.1</v>
      </c>
      <c r="K85" s="258">
        <v>0.05</v>
      </c>
      <c r="L85" s="259">
        <v>0.05</v>
      </c>
      <c r="M85" s="176">
        <f>'PROGRAMACIÓN DE META '!AE79</f>
        <v>0.95000000000000007</v>
      </c>
      <c r="N85" s="471" t="s">
        <v>348</v>
      </c>
      <c r="O85" s="254" t="s">
        <v>341</v>
      </c>
      <c r="P85" s="213" t="s">
        <v>349</v>
      </c>
      <c r="Q85" s="179"/>
      <c r="R85" s="180" t="s">
        <v>0</v>
      </c>
      <c r="S85" s="180" t="s">
        <v>0</v>
      </c>
      <c r="T85" s="181"/>
    </row>
    <row r="86" spans="2:20" s="33" customFormat="1" ht="409.5">
      <c r="B86" s="497"/>
      <c r="C86" s="500"/>
      <c r="D86" s="503"/>
      <c r="E86" s="458" t="s">
        <v>29</v>
      </c>
      <c r="F86" s="451" t="s">
        <v>350</v>
      </c>
      <c r="G86" s="260" t="s">
        <v>351</v>
      </c>
      <c r="H86" s="171">
        <v>2</v>
      </c>
      <c r="I86" s="172"/>
      <c r="J86" s="201">
        <v>4</v>
      </c>
      <c r="K86" s="174"/>
      <c r="L86" s="175"/>
      <c r="M86" s="176" t="str">
        <f>'PROGRAMACIÓN DE META '!AE80</f>
        <v>100%</v>
      </c>
      <c r="N86" s="471" t="s">
        <v>352</v>
      </c>
      <c r="O86" s="177" t="s">
        <v>341</v>
      </c>
      <c r="P86" s="178" t="s">
        <v>353</v>
      </c>
      <c r="Q86" s="179"/>
      <c r="R86" s="180" t="s">
        <v>0</v>
      </c>
      <c r="S86" s="180"/>
      <c r="T86" s="181"/>
    </row>
    <row r="87" spans="2:20" s="33" customFormat="1" ht="158.44999999999999" customHeight="1">
      <c r="B87" s="497"/>
      <c r="C87" s="500"/>
      <c r="D87" s="503"/>
      <c r="E87" s="458" t="s">
        <v>354</v>
      </c>
      <c r="F87" s="455" t="s">
        <v>355</v>
      </c>
      <c r="G87" s="182" t="s">
        <v>356</v>
      </c>
      <c r="H87" s="171">
        <v>2</v>
      </c>
      <c r="I87" s="172"/>
      <c r="J87" s="201">
        <v>1</v>
      </c>
      <c r="K87" s="174"/>
      <c r="L87" s="447">
        <v>0.6</v>
      </c>
      <c r="M87" s="176">
        <f>'PROGRAMACIÓN DE META '!AE81</f>
        <v>0.8</v>
      </c>
      <c r="N87" s="471" t="s">
        <v>357</v>
      </c>
      <c r="O87" s="254" t="s">
        <v>341</v>
      </c>
      <c r="P87" s="213" t="s">
        <v>342</v>
      </c>
      <c r="Q87" s="179"/>
      <c r="R87" s="180" t="s">
        <v>0</v>
      </c>
      <c r="S87" s="310"/>
      <c r="T87" s="311" t="s">
        <v>0</v>
      </c>
    </row>
    <row r="88" spans="2:20" s="33" customFormat="1" ht="72.599999999999994" customHeight="1">
      <c r="B88" s="497"/>
      <c r="C88" s="500"/>
      <c r="D88" s="503"/>
      <c r="E88" s="458" t="s">
        <v>358</v>
      </c>
      <c r="F88" s="455" t="s">
        <v>359</v>
      </c>
      <c r="G88" s="182" t="s">
        <v>360</v>
      </c>
      <c r="H88" s="171">
        <v>2</v>
      </c>
      <c r="I88" s="172"/>
      <c r="J88" s="201">
        <v>1</v>
      </c>
      <c r="K88" s="203">
        <v>0.4</v>
      </c>
      <c r="L88" s="447">
        <v>0.2</v>
      </c>
      <c r="M88" s="176">
        <f>'PROGRAMACIÓN DE META '!AE82</f>
        <v>0.79999999999999993</v>
      </c>
      <c r="N88" s="471" t="s">
        <v>361</v>
      </c>
      <c r="O88" s="254" t="s">
        <v>341</v>
      </c>
      <c r="P88" s="213" t="s">
        <v>342</v>
      </c>
      <c r="Q88" s="179"/>
      <c r="R88" s="180" t="s">
        <v>0</v>
      </c>
      <c r="S88" s="180" t="s">
        <v>0</v>
      </c>
      <c r="T88" s="181"/>
    </row>
    <row r="89" spans="2:20" s="33" customFormat="1" ht="36.6" thickBot="1">
      <c r="B89" s="497" t="s">
        <v>157</v>
      </c>
      <c r="C89" s="501"/>
      <c r="D89" s="504"/>
      <c r="E89" s="454" t="s">
        <v>362</v>
      </c>
      <c r="F89" s="456" t="s">
        <v>338</v>
      </c>
      <c r="G89" s="199" t="s">
        <v>363</v>
      </c>
      <c r="H89" s="185">
        <v>1</v>
      </c>
      <c r="I89" s="186">
        <v>1</v>
      </c>
      <c r="J89" s="214">
        <v>1</v>
      </c>
      <c r="K89" s="188">
        <v>1</v>
      </c>
      <c r="L89" s="189">
        <v>1</v>
      </c>
      <c r="M89" s="190" t="str">
        <f>'PROGRAMACIÓN DE META '!AE83</f>
        <v>100%</v>
      </c>
      <c r="N89" s="472" t="s">
        <v>364</v>
      </c>
      <c r="O89" s="191" t="s">
        <v>341</v>
      </c>
      <c r="P89" s="192" t="s">
        <v>365</v>
      </c>
      <c r="Q89" s="193" t="s">
        <v>0</v>
      </c>
      <c r="R89" s="194"/>
      <c r="S89" s="194"/>
      <c r="T89" s="195"/>
    </row>
    <row r="90" spans="2:20" s="33" customFormat="1" ht="144">
      <c r="B90" s="497" t="s">
        <v>157</v>
      </c>
      <c r="C90" s="499" t="s">
        <v>366</v>
      </c>
      <c r="D90" s="502" t="s">
        <v>367</v>
      </c>
      <c r="E90" s="453" t="s">
        <v>368</v>
      </c>
      <c r="F90" s="452" t="s">
        <v>369</v>
      </c>
      <c r="G90" s="261" t="s">
        <v>370</v>
      </c>
      <c r="H90" s="159">
        <v>1</v>
      </c>
      <c r="I90" s="160"/>
      <c r="J90" s="200">
        <v>1</v>
      </c>
      <c r="K90" s="162"/>
      <c r="L90" s="163"/>
      <c r="M90" s="164">
        <f>'PROGRAMACIÓN DE META '!AE84</f>
        <v>1</v>
      </c>
      <c r="N90" s="481" t="s">
        <v>371</v>
      </c>
      <c r="O90" s="262" t="s">
        <v>33</v>
      </c>
      <c r="P90" s="159" t="s">
        <v>372</v>
      </c>
      <c r="Q90" s="167"/>
      <c r="R90" s="168" t="s">
        <v>0</v>
      </c>
      <c r="S90" s="168"/>
      <c r="T90" s="169"/>
    </row>
    <row r="91" spans="2:20" s="33" customFormat="1" ht="72">
      <c r="B91" s="497" t="s">
        <v>157</v>
      </c>
      <c r="C91" s="500"/>
      <c r="D91" s="505"/>
      <c r="E91" s="263" t="s">
        <v>373</v>
      </c>
      <c r="F91" s="451" t="s">
        <v>374</v>
      </c>
      <c r="G91" s="260" t="s">
        <v>375</v>
      </c>
      <c r="H91" s="171">
        <v>1</v>
      </c>
      <c r="I91" s="204">
        <v>0.5</v>
      </c>
      <c r="J91" s="202">
        <v>0.5</v>
      </c>
      <c r="K91" s="174"/>
      <c r="L91" s="175"/>
      <c r="M91" s="176">
        <f>'PROGRAMACIÓN DE META '!AE85</f>
        <v>1</v>
      </c>
      <c r="N91" s="471" t="s">
        <v>376</v>
      </c>
      <c r="O91" s="264" t="s">
        <v>33</v>
      </c>
      <c r="P91" s="171" t="s">
        <v>372</v>
      </c>
      <c r="Q91" s="179"/>
      <c r="R91" s="180" t="s">
        <v>0</v>
      </c>
      <c r="S91" s="180"/>
      <c r="T91" s="181"/>
    </row>
    <row r="92" spans="2:20" s="33" customFormat="1" ht="144.6" thickBot="1">
      <c r="B92" s="498" t="s">
        <v>157</v>
      </c>
      <c r="C92" s="501"/>
      <c r="D92" s="506"/>
      <c r="E92" s="454" t="s">
        <v>377</v>
      </c>
      <c r="F92" s="183" t="s">
        <v>378</v>
      </c>
      <c r="G92" s="265" t="s">
        <v>379</v>
      </c>
      <c r="H92" s="185">
        <v>1</v>
      </c>
      <c r="I92" s="266"/>
      <c r="J92" s="214">
        <v>1</v>
      </c>
      <c r="K92" s="188"/>
      <c r="L92" s="189"/>
      <c r="M92" s="190">
        <f>'PROGRAMACIÓN DE META '!AE86</f>
        <v>1</v>
      </c>
      <c r="N92" s="472" t="s">
        <v>380</v>
      </c>
      <c r="O92" s="267" t="s">
        <v>33</v>
      </c>
      <c r="P92" s="185" t="s">
        <v>372</v>
      </c>
      <c r="Q92" s="193"/>
      <c r="R92" s="194" t="s">
        <v>0</v>
      </c>
      <c r="S92" s="194"/>
      <c r="T92" s="195"/>
    </row>
    <row r="93" spans="2:20" s="33" customFormat="1" ht="72.599999999999994" customHeight="1">
      <c r="B93" s="497" t="s">
        <v>381</v>
      </c>
      <c r="C93" s="560" t="s">
        <v>382</v>
      </c>
      <c r="D93" s="562" t="s">
        <v>383</v>
      </c>
      <c r="E93" s="564" t="s">
        <v>29</v>
      </c>
      <c r="F93" s="565" t="s">
        <v>384</v>
      </c>
      <c r="G93" s="465" t="s">
        <v>385</v>
      </c>
      <c r="H93" s="268">
        <v>1</v>
      </c>
      <c r="I93" s="269">
        <v>1</v>
      </c>
      <c r="J93" s="270">
        <v>1</v>
      </c>
      <c r="K93" s="271">
        <v>1</v>
      </c>
      <c r="L93" s="448">
        <v>1</v>
      </c>
      <c r="M93" s="466">
        <f>'PROGRAMACIÓN DE META '!AE87</f>
        <v>1</v>
      </c>
      <c r="N93" s="486" t="s">
        <v>386</v>
      </c>
      <c r="O93" s="272" t="s">
        <v>33</v>
      </c>
      <c r="P93" s="273" t="s">
        <v>387</v>
      </c>
      <c r="Q93" s="274" t="s">
        <v>0</v>
      </c>
      <c r="R93" s="275" t="s">
        <v>0</v>
      </c>
      <c r="S93" s="275" t="s">
        <v>0</v>
      </c>
      <c r="T93" s="276" t="s">
        <v>0</v>
      </c>
    </row>
    <row r="94" spans="2:20" s="33" customFormat="1" ht="108">
      <c r="B94" s="497" t="s">
        <v>381</v>
      </c>
      <c r="C94" s="500"/>
      <c r="D94" s="505"/>
      <c r="E94" s="558"/>
      <c r="F94" s="523"/>
      <c r="G94" s="182" t="s">
        <v>388</v>
      </c>
      <c r="H94" s="171">
        <v>2</v>
      </c>
      <c r="I94" s="172">
        <v>1</v>
      </c>
      <c r="J94" s="201"/>
      <c r="K94" s="174">
        <v>1</v>
      </c>
      <c r="L94" s="175"/>
      <c r="M94" s="176">
        <f>'PROGRAMACIÓN DE META '!AE88</f>
        <v>1</v>
      </c>
      <c r="N94" s="471" t="s">
        <v>389</v>
      </c>
      <c r="O94" s="177" t="s">
        <v>33</v>
      </c>
      <c r="P94" s="213" t="s">
        <v>390</v>
      </c>
      <c r="Q94" s="179" t="s">
        <v>0</v>
      </c>
      <c r="R94" s="180"/>
      <c r="S94" s="180" t="s">
        <v>0</v>
      </c>
      <c r="T94" s="181"/>
    </row>
    <row r="95" spans="2:20" s="33" customFormat="1" ht="216">
      <c r="B95" s="497" t="s">
        <v>381</v>
      </c>
      <c r="C95" s="500"/>
      <c r="D95" s="505"/>
      <c r="E95" s="558"/>
      <c r="F95" s="523"/>
      <c r="G95" s="182" t="s">
        <v>391</v>
      </c>
      <c r="H95" s="171">
        <v>1</v>
      </c>
      <c r="I95" s="172"/>
      <c r="J95" s="201"/>
      <c r="K95" s="174">
        <v>1</v>
      </c>
      <c r="L95" s="175"/>
      <c r="M95" s="176">
        <f>'PROGRAMACIÓN DE META '!AE89</f>
        <v>1</v>
      </c>
      <c r="N95" s="471" t="s">
        <v>392</v>
      </c>
      <c r="O95" s="177" t="s">
        <v>33</v>
      </c>
      <c r="P95" s="213" t="s">
        <v>387</v>
      </c>
      <c r="Q95" s="179"/>
      <c r="R95" s="180"/>
      <c r="S95" s="180" t="s">
        <v>0</v>
      </c>
      <c r="T95" s="181"/>
    </row>
    <row r="96" spans="2:20" s="33" customFormat="1" ht="225.95" customHeight="1" thickBot="1">
      <c r="B96" s="497" t="s">
        <v>381</v>
      </c>
      <c r="C96" s="561"/>
      <c r="D96" s="563"/>
      <c r="E96" s="277" t="s">
        <v>393</v>
      </c>
      <c r="F96" s="278" t="s">
        <v>394</v>
      </c>
      <c r="G96" s="467" t="s">
        <v>395</v>
      </c>
      <c r="H96" s="279">
        <v>1</v>
      </c>
      <c r="I96" s="280">
        <v>1</v>
      </c>
      <c r="J96" s="281">
        <v>1</v>
      </c>
      <c r="K96" s="282">
        <v>1</v>
      </c>
      <c r="L96" s="283">
        <v>1</v>
      </c>
      <c r="M96" s="468">
        <f>'PROGRAMACIÓN DE META '!AE90</f>
        <v>1</v>
      </c>
      <c r="N96" s="476" t="s">
        <v>396</v>
      </c>
      <c r="O96" s="284" t="s">
        <v>33</v>
      </c>
      <c r="P96" s="285" t="s">
        <v>387</v>
      </c>
      <c r="Q96" s="286" t="s">
        <v>0</v>
      </c>
      <c r="R96" s="287" t="s">
        <v>0</v>
      </c>
      <c r="S96" s="287" t="s">
        <v>0</v>
      </c>
      <c r="T96" s="288" t="s">
        <v>0</v>
      </c>
    </row>
    <row r="97" spans="2:20" s="33" customFormat="1" ht="144">
      <c r="B97" s="496" t="s">
        <v>397</v>
      </c>
      <c r="C97" s="499" t="s">
        <v>398</v>
      </c>
      <c r="D97" s="502" t="s">
        <v>399</v>
      </c>
      <c r="E97" s="453" t="s">
        <v>400</v>
      </c>
      <c r="F97" s="452" t="s">
        <v>401</v>
      </c>
      <c r="G97" s="158" t="s">
        <v>402</v>
      </c>
      <c r="H97" s="159">
        <v>1</v>
      </c>
      <c r="I97" s="289">
        <v>1</v>
      </c>
      <c r="J97" s="200"/>
      <c r="K97" s="162"/>
      <c r="L97" s="163"/>
      <c r="M97" s="164">
        <f>'PROGRAMACIÓN DE META '!AE91</f>
        <v>1</v>
      </c>
      <c r="N97" s="481" t="s">
        <v>403</v>
      </c>
      <c r="O97" s="165" t="s">
        <v>33</v>
      </c>
      <c r="P97" s="212" t="s">
        <v>45</v>
      </c>
      <c r="Q97" s="167"/>
      <c r="R97" s="168" t="s">
        <v>0</v>
      </c>
      <c r="S97" s="168"/>
      <c r="T97" s="169"/>
    </row>
    <row r="98" spans="2:20" s="33" customFormat="1" ht="108">
      <c r="B98" s="497" t="s">
        <v>397</v>
      </c>
      <c r="C98" s="500"/>
      <c r="D98" s="505"/>
      <c r="E98" s="458" t="s">
        <v>404</v>
      </c>
      <c r="F98" s="451" t="s">
        <v>405</v>
      </c>
      <c r="G98" s="182" t="s">
        <v>406</v>
      </c>
      <c r="H98" s="171">
        <v>1</v>
      </c>
      <c r="I98" s="233">
        <v>1</v>
      </c>
      <c r="J98" s="201"/>
      <c r="K98" s="174"/>
      <c r="L98" s="175"/>
      <c r="M98" s="176">
        <f>'PROGRAMACIÓN DE META '!AE92</f>
        <v>1</v>
      </c>
      <c r="N98" s="471" t="s">
        <v>407</v>
      </c>
      <c r="O98" s="177" t="s">
        <v>33</v>
      </c>
      <c r="P98" s="213" t="s">
        <v>45</v>
      </c>
      <c r="Q98" s="179"/>
      <c r="R98" s="180" t="s">
        <v>0</v>
      </c>
      <c r="S98" s="180"/>
      <c r="T98" s="181"/>
    </row>
    <row r="99" spans="2:20" s="33" customFormat="1" ht="54">
      <c r="B99" s="497" t="s">
        <v>397</v>
      </c>
      <c r="C99" s="500"/>
      <c r="D99" s="505"/>
      <c r="E99" s="458" t="s">
        <v>408</v>
      </c>
      <c r="F99" s="451" t="s">
        <v>409</v>
      </c>
      <c r="G99" s="182" t="s">
        <v>410</v>
      </c>
      <c r="H99" s="171">
        <v>1</v>
      </c>
      <c r="I99" s="235">
        <v>0.7</v>
      </c>
      <c r="J99" s="202">
        <v>0.3</v>
      </c>
      <c r="K99" s="174"/>
      <c r="L99" s="175"/>
      <c r="M99" s="176">
        <f>'PROGRAMACIÓN DE META '!AE93</f>
        <v>1</v>
      </c>
      <c r="N99" s="471" t="s">
        <v>411</v>
      </c>
      <c r="O99" s="177" t="s">
        <v>33</v>
      </c>
      <c r="P99" s="213" t="s">
        <v>45</v>
      </c>
      <c r="Q99" s="179"/>
      <c r="R99" s="180" t="s">
        <v>0</v>
      </c>
      <c r="S99" s="180"/>
      <c r="T99" s="181"/>
    </row>
    <row r="100" spans="2:20" s="33" customFormat="1" ht="54">
      <c r="B100" s="497" t="s">
        <v>397</v>
      </c>
      <c r="C100" s="500"/>
      <c r="D100" s="505"/>
      <c r="E100" s="458" t="s">
        <v>408</v>
      </c>
      <c r="F100" s="451" t="s">
        <v>409</v>
      </c>
      <c r="G100" s="182" t="s">
        <v>412</v>
      </c>
      <c r="H100" s="171">
        <v>1</v>
      </c>
      <c r="I100" s="235">
        <v>0.7</v>
      </c>
      <c r="J100" s="202">
        <v>0.3</v>
      </c>
      <c r="K100" s="174"/>
      <c r="L100" s="175"/>
      <c r="M100" s="176">
        <f>'PROGRAMACIÓN DE META '!AE94</f>
        <v>1</v>
      </c>
      <c r="N100" s="471" t="s">
        <v>413</v>
      </c>
      <c r="O100" s="177" t="s">
        <v>33</v>
      </c>
      <c r="P100" s="213" t="s">
        <v>45</v>
      </c>
      <c r="Q100" s="179"/>
      <c r="R100" s="180" t="s">
        <v>0</v>
      </c>
      <c r="S100" s="180"/>
      <c r="T100" s="181"/>
    </row>
    <row r="101" spans="2:20" s="33" customFormat="1" ht="72">
      <c r="B101" s="497"/>
      <c r="C101" s="500"/>
      <c r="D101" s="505"/>
      <c r="E101" s="458" t="s">
        <v>414</v>
      </c>
      <c r="F101" s="451" t="s">
        <v>415</v>
      </c>
      <c r="G101" s="182" t="s">
        <v>416</v>
      </c>
      <c r="H101" s="171">
        <v>1</v>
      </c>
      <c r="I101" s="235">
        <v>0.9</v>
      </c>
      <c r="J101" s="201"/>
      <c r="K101" s="203">
        <v>0.1</v>
      </c>
      <c r="L101" s="175"/>
      <c r="M101" s="176">
        <f>'PROGRAMACIÓN DE META '!AE95</f>
        <v>1</v>
      </c>
      <c r="N101" s="471" t="s">
        <v>417</v>
      </c>
      <c r="O101" s="177" t="s">
        <v>33</v>
      </c>
      <c r="P101" s="213" t="s">
        <v>45</v>
      </c>
      <c r="Q101" s="179"/>
      <c r="R101" s="180"/>
      <c r="S101" s="180" t="s">
        <v>0</v>
      </c>
      <c r="T101" s="181"/>
    </row>
    <row r="102" spans="2:20" s="33" customFormat="1" ht="90">
      <c r="B102" s="497"/>
      <c r="C102" s="500"/>
      <c r="D102" s="505"/>
      <c r="E102" s="458" t="s">
        <v>226</v>
      </c>
      <c r="F102" s="451" t="s">
        <v>418</v>
      </c>
      <c r="G102" s="182" t="s">
        <v>419</v>
      </c>
      <c r="H102" s="171">
        <v>1</v>
      </c>
      <c r="I102" s="233">
        <v>1</v>
      </c>
      <c r="J102" s="201"/>
      <c r="K102" s="174"/>
      <c r="L102" s="175"/>
      <c r="M102" s="176">
        <f>'PROGRAMACIÓN DE META '!AE96</f>
        <v>1</v>
      </c>
      <c r="N102" s="471" t="s">
        <v>420</v>
      </c>
      <c r="O102" s="177" t="s">
        <v>33</v>
      </c>
      <c r="P102" s="213" t="s">
        <v>45</v>
      </c>
      <c r="Q102" s="179"/>
      <c r="R102" s="180" t="s">
        <v>0</v>
      </c>
      <c r="S102" s="180"/>
      <c r="T102" s="181"/>
    </row>
    <row r="103" spans="2:20" s="33" customFormat="1" ht="54">
      <c r="B103" s="497"/>
      <c r="C103" s="500"/>
      <c r="D103" s="505"/>
      <c r="E103" s="458" t="s">
        <v>421</v>
      </c>
      <c r="F103" s="451" t="s">
        <v>422</v>
      </c>
      <c r="G103" s="182" t="s">
        <v>423</v>
      </c>
      <c r="H103" s="171">
        <v>1</v>
      </c>
      <c r="I103" s="233">
        <v>1</v>
      </c>
      <c r="J103" s="201"/>
      <c r="K103" s="174"/>
      <c r="L103" s="175"/>
      <c r="M103" s="176">
        <f>'PROGRAMACIÓN DE META '!AE97</f>
        <v>1</v>
      </c>
      <c r="N103" s="471" t="s">
        <v>424</v>
      </c>
      <c r="O103" s="177" t="s">
        <v>33</v>
      </c>
      <c r="P103" s="213" t="s">
        <v>45</v>
      </c>
      <c r="Q103" s="179"/>
      <c r="R103" s="180" t="s">
        <v>0</v>
      </c>
      <c r="S103" s="180"/>
      <c r="T103" s="181"/>
    </row>
    <row r="104" spans="2:20" s="33" customFormat="1" ht="90">
      <c r="B104" s="497"/>
      <c r="C104" s="500"/>
      <c r="D104" s="505"/>
      <c r="E104" s="458" t="s">
        <v>425</v>
      </c>
      <c r="F104" s="451" t="s">
        <v>426</v>
      </c>
      <c r="G104" s="182" t="s">
        <v>427</v>
      </c>
      <c r="H104" s="171">
        <v>2</v>
      </c>
      <c r="I104" s="233">
        <v>2</v>
      </c>
      <c r="J104" s="201"/>
      <c r="K104" s="174"/>
      <c r="L104" s="175"/>
      <c r="M104" s="176">
        <f>'PROGRAMACIÓN DE META '!AE98</f>
        <v>1</v>
      </c>
      <c r="N104" s="471" t="s">
        <v>428</v>
      </c>
      <c r="O104" s="177" t="s">
        <v>33</v>
      </c>
      <c r="P104" s="213" t="s">
        <v>45</v>
      </c>
      <c r="Q104" s="179"/>
      <c r="R104" s="180" t="s">
        <v>0</v>
      </c>
      <c r="S104" s="180"/>
      <c r="T104" s="181"/>
    </row>
    <row r="105" spans="2:20" s="33" customFormat="1" ht="162.6" thickBot="1">
      <c r="B105" s="497"/>
      <c r="C105" s="501"/>
      <c r="D105" s="506"/>
      <c r="E105" s="454" t="s">
        <v>429</v>
      </c>
      <c r="F105" s="183" t="s">
        <v>430</v>
      </c>
      <c r="G105" s="199" t="s">
        <v>431</v>
      </c>
      <c r="H105" s="185">
        <v>1</v>
      </c>
      <c r="I105" s="290">
        <v>0.3</v>
      </c>
      <c r="J105" s="214"/>
      <c r="K105" s="291">
        <v>0.6</v>
      </c>
      <c r="L105" s="449">
        <v>0.1</v>
      </c>
      <c r="M105" s="190">
        <f>'PROGRAMACIÓN DE META '!AE99</f>
        <v>0.99999999999999989</v>
      </c>
      <c r="N105" s="472" t="s">
        <v>432</v>
      </c>
      <c r="O105" s="191" t="s">
        <v>33</v>
      </c>
      <c r="P105" s="210" t="s">
        <v>45</v>
      </c>
      <c r="Q105" s="193"/>
      <c r="R105" s="194"/>
      <c r="S105" s="194" t="s">
        <v>0</v>
      </c>
      <c r="T105" s="195"/>
    </row>
    <row r="106" spans="2:20" s="33" customFormat="1" ht="216">
      <c r="B106" s="497"/>
      <c r="C106" s="499" t="s">
        <v>433</v>
      </c>
      <c r="D106" s="502" t="s">
        <v>434</v>
      </c>
      <c r="E106" s="426" t="s">
        <v>435</v>
      </c>
      <c r="F106" s="452" t="s">
        <v>436</v>
      </c>
      <c r="G106" s="215" t="s">
        <v>437</v>
      </c>
      <c r="H106" s="159">
        <v>1</v>
      </c>
      <c r="I106" s="292">
        <v>0.5</v>
      </c>
      <c r="J106" s="252">
        <v>0.3</v>
      </c>
      <c r="K106" s="469">
        <v>0.2</v>
      </c>
      <c r="L106" s="163"/>
      <c r="M106" s="164">
        <f>'PROGRAMACIÓN DE META '!AE100</f>
        <v>1</v>
      </c>
      <c r="N106" s="487" t="s">
        <v>438</v>
      </c>
      <c r="O106" s="165" t="s">
        <v>33</v>
      </c>
      <c r="P106" s="166" t="s">
        <v>439</v>
      </c>
      <c r="Q106" s="167"/>
      <c r="R106" s="168" t="s">
        <v>0</v>
      </c>
      <c r="S106" s="168" t="s">
        <v>0</v>
      </c>
      <c r="T106" s="169"/>
    </row>
    <row r="107" spans="2:20" s="33" customFormat="1" ht="72">
      <c r="B107" s="497"/>
      <c r="C107" s="500"/>
      <c r="D107" s="505"/>
      <c r="E107" s="457" t="s">
        <v>440</v>
      </c>
      <c r="F107" s="451" t="s">
        <v>441</v>
      </c>
      <c r="G107" s="170" t="s">
        <v>442</v>
      </c>
      <c r="H107" s="293">
        <v>1</v>
      </c>
      <c r="I107" s="256">
        <v>1</v>
      </c>
      <c r="J107" s="257">
        <v>1</v>
      </c>
      <c r="K107" s="258">
        <v>1</v>
      </c>
      <c r="L107" s="259">
        <v>1</v>
      </c>
      <c r="M107" s="176">
        <f>'PROGRAMACIÓN DE META '!AE101</f>
        <v>1</v>
      </c>
      <c r="N107" s="471" t="s">
        <v>443</v>
      </c>
      <c r="O107" s="177" t="s">
        <v>33</v>
      </c>
      <c r="P107" s="178" t="s">
        <v>444</v>
      </c>
      <c r="Q107" s="179" t="s">
        <v>0</v>
      </c>
      <c r="R107" s="180" t="s">
        <v>0</v>
      </c>
      <c r="S107" s="180" t="s">
        <v>0</v>
      </c>
      <c r="T107" s="181" t="s">
        <v>0</v>
      </c>
    </row>
    <row r="108" spans="2:20" s="33" customFormat="1" ht="54">
      <c r="B108" s="497" t="s">
        <v>397</v>
      </c>
      <c r="C108" s="500"/>
      <c r="D108" s="505"/>
      <c r="E108" s="457" t="s">
        <v>445</v>
      </c>
      <c r="F108" s="455" t="s">
        <v>446</v>
      </c>
      <c r="G108" s="170" t="s">
        <v>447</v>
      </c>
      <c r="H108" s="293">
        <v>1</v>
      </c>
      <c r="I108" s="256">
        <v>1</v>
      </c>
      <c r="J108" s="257">
        <v>1</v>
      </c>
      <c r="K108" s="258">
        <v>1</v>
      </c>
      <c r="L108" s="259">
        <v>1</v>
      </c>
      <c r="M108" s="176">
        <f>'PROGRAMACIÓN DE META '!AE102</f>
        <v>1</v>
      </c>
      <c r="N108" s="471" t="s">
        <v>448</v>
      </c>
      <c r="O108" s="177" t="s">
        <v>33</v>
      </c>
      <c r="P108" s="178" t="s">
        <v>130</v>
      </c>
      <c r="Q108" s="179" t="s">
        <v>0</v>
      </c>
      <c r="R108" s="180" t="s">
        <v>0</v>
      </c>
      <c r="S108" s="180" t="s">
        <v>0</v>
      </c>
      <c r="T108" s="181" t="s">
        <v>0</v>
      </c>
    </row>
    <row r="109" spans="2:20" s="33" customFormat="1" ht="90">
      <c r="B109" s="497"/>
      <c r="C109" s="500"/>
      <c r="D109" s="505"/>
      <c r="E109" s="431" t="s">
        <v>449</v>
      </c>
      <c r="F109" s="461" t="s">
        <v>450</v>
      </c>
      <c r="G109" s="294" t="s">
        <v>451</v>
      </c>
      <c r="H109" s="171">
        <v>10</v>
      </c>
      <c r="I109" s="172"/>
      <c r="J109" s="201">
        <v>3</v>
      </c>
      <c r="K109" s="174">
        <v>11</v>
      </c>
      <c r="L109" s="175"/>
      <c r="M109" s="176" t="str">
        <f>'PROGRAMACIÓN DE META '!AE103</f>
        <v>100%</v>
      </c>
      <c r="N109" s="471" t="s">
        <v>452</v>
      </c>
      <c r="O109" s="264" t="s">
        <v>33</v>
      </c>
      <c r="P109" s="171" t="s">
        <v>453</v>
      </c>
      <c r="Q109" s="179"/>
      <c r="R109" s="180" t="s">
        <v>0</v>
      </c>
      <c r="S109" s="180" t="s">
        <v>0</v>
      </c>
      <c r="T109" s="181" t="s">
        <v>0</v>
      </c>
    </row>
    <row r="110" spans="2:20" s="33" customFormat="1" ht="108">
      <c r="B110" s="497"/>
      <c r="C110" s="500"/>
      <c r="D110" s="505"/>
      <c r="E110" s="566" t="s">
        <v>454</v>
      </c>
      <c r="F110" s="567" t="s">
        <v>455</v>
      </c>
      <c r="G110" s="170" t="s">
        <v>456</v>
      </c>
      <c r="H110" s="171">
        <v>4</v>
      </c>
      <c r="I110" s="172">
        <v>4</v>
      </c>
      <c r="J110" s="201"/>
      <c r="K110" s="174"/>
      <c r="L110" s="175"/>
      <c r="M110" s="176">
        <f>'PROGRAMACIÓN DE META '!AE104</f>
        <v>1</v>
      </c>
      <c r="N110" s="475" t="s">
        <v>457</v>
      </c>
      <c r="O110" s="264" t="s">
        <v>33</v>
      </c>
      <c r="P110" s="171" t="s">
        <v>453</v>
      </c>
      <c r="Q110" s="179" t="s">
        <v>0</v>
      </c>
      <c r="R110" s="180" t="s">
        <v>0</v>
      </c>
      <c r="S110" s="180" t="s">
        <v>0</v>
      </c>
      <c r="T110" s="181" t="s">
        <v>0</v>
      </c>
    </row>
    <row r="111" spans="2:20" s="33" customFormat="1" ht="72">
      <c r="B111" s="497"/>
      <c r="C111" s="500"/>
      <c r="D111" s="505"/>
      <c r="E111" s="566"/>
      <c r="F111" s="567"/>
      <c r="G111" s="170" t="s">
        <v>458</v>
      </c>
      <c r="H111" s="171">
        <v>1</v>
      </c>
      <c r="I111" s="295"/>
      <c r="J111" s="201"/>
      <c r="K111" s="174">
        <v>1</v>
      </c>
      <c r="L111" s="175"/>
      <c r="M111" s="176">
        <f>'PROGRAMACIÓN DE META '!AE105</f>
        <v>1</v>
      </c>
      <c r="N111" s="475" t="s">
        <v>459</v>
      </c>
      <c r="O111" s="264" t="s">
        <v>33</v>
      </c>
      <c r="P111" s="171" t="s">
        <v>453</v>
      </c>
      <c r="Q111" s="179"/>
      <c r="R111" s="180"/>
      <c r="S111" s="180" t="s">
        <v>0</v>
      </c>
      <c r="T111" s="181"/>
    </row>
    <row r="112" spans="2:20" s="33" customFormat="1" ht="72">
      <c r="B112" s="497"/>
      <c r="C112" s="500"/>
      <c r="D112" s="505"/>
      <c r="E112" s="460" t="s">
        <v>460</v>
      </c>
      <c r="F112" s="461" t="s">
        <v>461</v>
      </c>
      <c r="G112" s="170" t="s">
        <v>462</v>
      </c>
      <c r="H112" s="171">
        <v>1</v>
      </c>
      <c r="I112" s="172">
        <v>1</v>
      </c>
      <c r="J112" s="201"/>
      <c r="K112" s="174"/>
      <c r="L112" s="175"/>
      <c r="M112" s="176">
        <f>'PROGRAMACIÓN DE META '!AE106</f>
        <v>1</v>
      </c>
      <c r="N112" s="475" t="s">
        <v>463</v>
      </c>
      <c r="O112" s="264" t="s">
        <v>33</v>
      </c>
      <c r="P112" s="171" t="s">
        <v>453</v>
      </c>
      <c r="Q112" s="179" t="s">
        <v>0</v>
      </c>
      <c r="R112" s="180"/>
      <c r="S112" s="180"/>
      <c r="T112" s="181"/>
    </row>
    <row r="113" spans="2:20" s="33" customFormat="1" ht="162">
      <c r="B113" s="497"/>
      <c r="C113" s="500"/>
      <c r="D113" s="505"/>
      <c r="E113" s="460" t="s">
        <v>464</v>
      </c>
      <c r="F113" s="461" t="s">
        <v>465</v>
      </c>
      <c r="G113" s="170" t="s">
        <v>466</v>
      </c>
      <c r="H113" s="171">
        <v>10</v>
      </c>
      <c r="I113" s="172">
        <v>10</v>
      </c>
      <c r="J113" s="201"/>
      <c r="K113" s="174">
        <v>1</v>
      </c>
      <c r="L113" s="175"/>
      <c r="M113" s="176" t="str">
        <f>'PROGRAMACIÓN DE META '!AE107</f>
        <v>100%</v>
      </c>
      <c r="N113" s="475" t="s">
        <v>467</v>
      </c>
      <c r="O113" s="264" t="s">
        <v>33</v>
      </c>
      <c r="P113" s="171" t="s">
        <v>453</v>
      </c>
      <c r="Q113" s="179"/>
      <c r="R113" s="180" t="s">
        <v>0</v>
      </c>
      <c r="S113" s="180" t="s">
        <v>0</v>
      </c>
      <c r="T113" s="181" t="s">
        <v>0</v>
      </c>
    </row>
    <row r="114" spans="2:20" s="33" customFormat="1" ht="72">
      <c r="B114" s="497"/>
      <c r="C114" s="500"/>
      <c r="D114" s="505"/>
      <c r="E114" s="460" t="s">
        <v>468</v>
      </c>
      <c r="F114" s="461" t="s">
        <v>469</v>
      </c>
      <c r="G114" s="170" t="s">
        <v>470</v>
      </c>
      <c r="H114" s="171">
        <v>1</v>
      </c>
      <c r="I114" s="172">
        <v>1</v>
      </c>
      <c r="J114" s="201"/>
      <c r="K114" s="174"/>
      <c r="L114" s="175"/>
      <c r="M114" s="176">
        <f>'PROGRAMACIÓN DE META '!AE108</f>
        <v>1</v>
      </c>
      <c r="N114" s="475" t="s">
        <v>471</v>
      </c>
      <c r="O114" s="264" t="s">
        <v>33</v>
      </c>
      <c r="P114" s="171" t="s">
        <v>453</v>
      </c>
      <c r="Q114" s="179" t="s">
        <v>0</v>
      </c>
      <c r="R114" s="180"/>
      <c r="S114" s="180"/>
      <c r="T114" s="181"/>
    </row>
    <row r="115" spans="2:20" s="33" customFormat="1" ht="126">
      <c r="B115" s="497"/>
      <c r="C115" s="500"/>
      <c r="D115" s="505"/>
      <c r="E115" s="460" t="s">
        <v>29</v>
      </c>
      <c r="F115" s="296" t="s">
        <v>472</v>
      </c>
      <c r="G115" s="170" t="s">
        <v>473</v>
      </c>
      <c r="H115" s="171">
        <v>2</v>
      </c>
      <c r="I115" s="204"/>
      <c r="J115" s="201"/>
      <c r="K115" s="174">
        <v>1</v>
      </c>
      <c r="L115" s="474">
        <v>1</v>
      </c>
      <c r="M115" s="176">
        <f>'PROGRAMACIÓN DE META '!AE109</f>
        <v>1</v>
      </c>
      <c r="N115" s="475" t="s">
        <v>474</v>
      </c>
      <c r="O115" s="264" t="s">
        <v>33</v>
      </c>
      <c r="P115" s="171" t="s">
        <v>453</v>
      </c>
      <c r="Q115" s="179"/>
      <c r="R115" s="180"/>
      <c r="S115" s="180" t="s">
        <v>0</v>
      </c>
      <c r="T115" s="181" t="s">
        <v>0</v>
      </c>
    </row>
    <row r="116" spans="2:20" s="33" customFormat="1" ht="144">
      <c r="B116" s="497"/>
      <c r="C116" s="500"/>
      <c r="D116" s="505"/>
      <c r="E116" s="460" t="s">
        <v>475</v>
      </c>
      <c r="F116" s="296" t="s">
        <v>476</v>
      </c>
      <c r="G116" s="170" t="s">
        <v>477</v>
      </c>
      <c r="H116" s="171">
        <v>1</v>
      </c>
      <c r="I116" s="204"/>
      <c r="J116" s="201"/>
      <c r="K116" s="297">
        <v>0.21</v>
      </c>
      <c r="L116" s="474">
        <v>0.3</v>
      </c>
      <c r="M116" s="176">
        <f>'PROGRAMACIÓN DE META '!AE110</f>
        <v>0.5</v>
      </c>
      <c r="N116" s="475" t="s">
        <v>478</v>
      </c>
      <c r="O116" s="264" t="s">
        <v>33</v>
      </c>
      <c r="P116" s="171" t="s">
        <v>453</v>
      </c>
      <c r="Q116" s="179"/>
      <c r="R116" s="180"/>
      <c r="S116" s="180"/>
      <c r="T116" s="181" t="s">
        <v>0</v>
      </c>
    </row>
    <row r="117" spans="2:20" s="33" customFormat="1" ht="234">
      <c r="B117" s="497"/>
      <c r="C117" s="500"/>
      <c r="D117" s="505"/>
      <c r="E117" s="460" t="s">
        <v>479</v>
      </c>
      <c r="F117" s="461" t="s">
        <v>480</v>
      </c>
      <c r="G117" s="170" t="s">
        <v>481</v>
      </c>
      <c r="H117" s="171">
        <v>1</v>
      </c>
      <c r="I117" s="204"/>
      <c r="J117" s="201"/>
      <c r="K117" s="470">
        <v>0.5</v>
      </c>
      <c r="L117" s="474">
        <v>0.5</v>
      </c>
      <c r="M117" s="176">
        <f>'PROGRAMACIÓN DE META '!AE111</f>
        <v>1</v>
      </c>
      <c r="N117" s="475" t="s">
        <v>482</v>
      </c>
      <c r="O117" s="264" t="s">
        <v>33</v>
      </c>
      <c r="P117" s="171" t="s">
        <v>453</v>
      </c>
      <c r="Q117" s="179"/>
      <c r="R117" s="180"/>
      <c r="S117" s="180" t="s">
        <v>0</v>
      </c>
      <c r="T117" s="181"/>
    </row>
    <row r="118" spans="2:20" s="33" customFormat="1" ht="234">
      <c r="B118" s="497"/>
      <c r="C118" s="500"/>
      <c r="D118" s="505"/>
      <c r="E118" s="460" t="s">
        <v>483</v>
      </c>
      <c r="F118" s="296" t="s">
        <v>484</v>
      </c>
      <c r="G118" s="170" t="s">
        <v>485</v>
      </c>
      <c r="H118" s="171">
        <v>1</v>
      </c>
      <c r="I118" s="204"/>
      <c r="J118" s="201"/>
      <c r="K118" s="297">
        <v>0.25</v>
      </c>
      <c r="L118" s="474">
        <v>0.55000000000000004</v>
      </c>
      <c r="M118" s="176">
        <f>'PROGRAMACIÓN DE META '!AE112</f>
        <v>0.8</v>
      </c>
      <c r="N118" s="475" t="s">
        <v>486</v>
      </c>
      <c r="O118" s="264" t="s">
        <v>33</v>
      </c>
      <c r="P118" s="171" t="s">
        <v>453</v>
      </c>
      <c r="Q118" s="179"/>
      <c r="R118" s="180"/>
      <c r="S118" s="180" t="s">
        <v>0</v>
      </c>
      <c r="T118" s="181" t="s">
        <v>0</v>
      </c>
    </row>
    <row r="119" spans="2:20" s="33" customFormat="1" ht="54">
      <c r="B119" s="497"/>
      <c r="C119" s="500"/>
      <c r="D119" s="505"/>
      <c r="E119" s="460" t="s">
        <v>487</v>
      </c>
      <c r="F119" s="461" t="s">
        <v>488</v>
      </c>
      <c r="G119" s="170" t="s">
        <v>489</v>
      </c>
      <c r="H119" s="171">
        <v>4</v>
      </c>
      <c r="I119" s="172">
        <v>4</v>
      </c>
      <c r="J119" s="201"/>
      <c r="K119" s="174"/>
      <c r="L119" s="474"/>
      <c r="M119" s="176">
        <f>'PROGRAMACIÓN DE META '!AE113</f>
        <v>1</v>
      </c>
      <c r="N119" s="475" t="s">
        <v>490</v>
      </c>
      <c r="O119" s="264" t="s">
        <v>33</v>
      </c>
      <c r="P119" s="171" t="s">
        <v>453</v>
      </c>
      <c r="Q119" s="179" t="s">
        <v>0</v>
      </c>
      <c r="R119" s="180" t="s">
        <v>0</v>
      </c>
      <c r="S119" s="180" t="s">
        <v>0</v>
      </c>
      <c r="T119" s="181" t="s">
        <v>0</v>
      </c>
    </row>
    <row r="120" spans="2:20" s="33" customFormat="1" ht="72">
      <c r="B120" s="497"/>
      <c r="C120" s="500"/>
      <c r="D120" s="505"/>
      <c r="E120" s="460" t="s">
        <v>491</v>
      </c>
      <c r="F120" s="461" t="s">
        <v>492</v>
      </c>
      <c r="G120" s="170" t="s">
        <v>493</v>
      </c>
      <c r="H120" s="171">
        <v>10</v>
      </c>
      <c r="I120" s="204"/>
      <c r="J120" s="201">
        <v>10</v>
      </c>
      <c r="K120" s="174"/>
      <c r="L120" s="474"/>
      <c r="M120" s="176">
        <f>'PROGRAMACIÓN DE META '!AE114</f>
        <v>1</v>
      </c>
      <c r="N120" s="475" t="s">
        <v>494</v>
      </c>
      <c r="O120" s="264" t="s">
        <v>33</v>
      </c>
      <c r="P120" s="171" t="s">
        <v>453</v>
      </c>
      <c r="Q120" s="179"/>
      <c r="R120" s="180" t="s">
        <v>0</v>
      </c>
      <c r="S120" s="180" t="s">
        <v>0</v>
      </c>
      <c r="T120" s="181" t="s">
        <v>0</v>
      </c>
    </row>
    <row r="121" spans="2:20" s="33" customFormat="1" ht="162">
      <c r="B121" s="497" t="s">
        <v>397</v>
      </c>
      <c r="C121" s="500"/>
      <c r="D121" s="505"/>
      <c r="E121" s="431" t="s">
        <v>495</v>
      </c>
      <c r="F121" s="298" t="s">
        <v>496</v>
      </c>
      <c r="G121" s="170" t="s">
        <v>497</v>
      </c>
      <c r="H121" s="171">
        <v>1</v>
      </c>
      <c r="I121" s="204"/>
      <c r="J121" s="202">
        <v>0.2</v>
      </c>
      <c r="K121" s="174"/>
      <c r="L121" s="474">
        <v>0.8</v>
      </c>
      <c r="M121" s="176">
        <f>'PROGRAMACIÓN DE META '!AE115</f>
        <v>1</v>
      </c>
      <c r="N121" s="475" t="s">
        <v>498</v>
      </c>
      <c r="O121" s="264" t="s">
        <v>33</v>
      </c>
      <c r="P121" s="171" t="s">
        <v>453</v>
      </c>
      <c r="Q121" s="179"/>
      <c r="R121" s="180" t="s">
        <v>0</v>
      </c>
      <c r="S121" s="180"/>
      <c r="T121" s="181"/>
    </row>
    <row r="122" spans="2:20" s="33" customFormat="1" ht="72.599999999999994" customHeight="1">
      <c r="B122" s="497" t="s">
        <v>397</v>
      </c>
      <c r="C122" s="500"/>
      <c r="D122" s="505"/>
      <c r="E122" s="457" t="s">
        <v>499</v>
      </c>
      <c r="F122" s="296" t="s">
        <v>500</v>
      </c>
      <c r="G122" s="170" t="s">
        <v>501</v>
      </c>
      <c r="H122" s="171">
        <v>1</v>
      </c>
      <c r="I122" s="172"/>
      <c r="J122" s="201"/>
      <c r="K122" s="174"/>
      <c r="L122" s="175">
        <v>1</v>
      </c>
      <c r="M122" s="176">
        <f>'PROGRAMACIÓN DE META '!AE116</f>
        <v>1</v>
      </c>
      <c r="N122" s="471" t="s">
        <v>502</v>
      </c>
      <c r="O122" s="264" t="s">
        <v>33</v>
      </c>
      <c r="P122" s="171" t="s">
        <v>387</v>
      </c>
      <c r="Q122" s="179"/>
      <c r="R122" s="180"/>
      <c r="S122" s="180"/>
      <c r="T122" s="181" t="s">
        <v>0</v>
      </c>
    </row>
    <row r="123" spans="2:20" s="33" customFormat="1" ht="36">
      <c r="B123" s="497" t="s">
        <v>397</v>
      </c>
      <c r="C123" s="500"/>
      <c r="D123" s="505"/>
      <c r="E123" s="460" t="s">
        <v>29</v>
      </c>
      <c r="F123" s="296" t="s">
        <v>503</v>
      </c>
      <c r="G123" s="170" t="s">
        <v>504</v>
      </c>
      <c r="H123" s="171">
        <v>1</v>
      </c>
      <c r="I123" s="204">
        <v>0.5</v>
      </c>
      <c r="J123" s="202">
        <v>0.5</v>
      </c>
      <c r="K123" s="174"/>
      <c r="L123" s="175"/>
      <c r="M123" s="176">
        <f>'PROGRAMACIÓN DE META '!AE117</f>
        <v>1</v>
      </c>
      <c r="N123" s="471" t="s">
        <v>505</v>
      </c>
      <c r="O123" s="264" t="s">
        <v>33</v>
      </c>
      <c r="P123" s="171" t="s">
        <v>387</v>
      </c>
      <c r="Q123" s="179"/>
      <c r="R123" s="180" t="s">
        <v>0</v>
      </c>
      <c r="S123" s="180"/>
      <c r="T123" s="181"/>
    </row>
    <row r="124" spans="2:20" s="33" customFormat="1" ht="72.599999999999994" thickBot="1">
      <c r="B124" s="497" t="s">
        <v>397</v>
      </c>
      <c r="C124" s="501"/>
      <c r="D124" s="506"/>
      <c r="E124" s="427" t="s">
        <v>506</v>
      </c>
      <c r="F124" s="299" t="s">
        <v>507</v>
      </c>
      <c r="G124" s="184" t="s">
        <v>508</v>
      </c>
      <c r="H124" s="185">
        <v>1</v>
      </c>
      <c r="I124" s="186"/>
      <c r="J124" s="214">
        <v>1</v>
      </c>
      <c r="K124" s="188"/>
      <c r="L124" s="189"/>
      <c r="M124" s="190">
        <f>'PROGRAMACIÓN DE META '!AE118</f>
        <v>1</v>
      </c>
      <c r="N124" s="472" t="s">
        <v>509</v>
      </c>
      <c r="O124" s="267" t="s">
        <v>33</v>
      </c>
      <c r="P124" s="185" t="s">
        <v>387</v>
      </c>
      <c r="Q124" s="193"/>
      <c r="R124" s="194" t="s">
        <v>0</v>
      </c>
      <c r="S124" s="194"/>
      <c r="T124" s="195"/>
    </row>
    <row r="125" spans="2:20" s="33" customFormat="1" ht="72">
      <c r="B125" s="497" t="s">
        <v>397</v>
      </c>
      <c r="C125" s="560" t="s">
        <v>510</v>
      </c>
      <c r="D125" s="568" t="s">
        <v>511</v>
      </c>
      <c r="E125" s="432" t="s">
        <v>512</v>
      </c>
      <c r="F125" s="459" t="s">
        <v>513</v>
      </c>
      <c r="G125" s="158" t="s">
        <v>514</v>
      </c>
      <c r="H125" s="433">
        <v>1</v>
      </c>
      <c r="I125" s="300">
        <v>0.15</v>
      </c>
      <c r="J125" s="301">
        <v>0.15</v>
      </c>
      <c r="K125" s="302">
        <v>0.35</v>
      </c>
      <c r="L125" s="301">
        <v>1</v>
      </c>
      <c r="M125" s="303" t="str">
        <f>'PROGRAMACIÓN DE META '!AE119</f>
        <v>100%</v>
      </c>
      <c r="N125" s="481" t="s">
        <v>515</v>
      </c>
      <c r="O125" s="165" t="s">
        <v>33</v>
      </c>
      <c r="P125" s="212" t="s">
        <v>516</v>
      </c>
      <c r="Q125" s="434"/>
      <c r="R125" s="168" t="s">
        <v>276</v>
      </c>
      <c r="S125" s="168" t="s">
        <v>276</v>
      </c>
      <c r="T125" s="169" t="s">
        <v>276</v>
      </c>
    </row>
    <row r="126" spans="2:20" s="33" customFormat="1" ht="409.5">
      <c r="B126" s="497"/>
      <c r="C126" s="500"/>
      <c r="D126" s="569"/>
      <c r="E126" s="435" t="s">
        <v>517</v>
      </c>
      <c r="F126" s="455" t="s">
        <v>518</v>
      </c>
      <c r="G126" s="182" t="s">
        <v>519</v>
      </c>
      <c r="H126" s="304">
        <v>2</v>
      </c>
      <c r="I126" s="227">
        <v>2</v>
      </c>
      <c r="J126" s="224">
        <v>2</v>
      </c>
      <c r="K126" s="227">
        <v>2</v>
      </c>
      <c r="L126" s="224">
        <v>2</v>
      </c>
      <c r="M126" s="228">
        <f>'PROGRAMACIÓN DE META '!AE120</f>
        <v>1</v>
      </c>
      <c r="N126" s="488" t="s">
        <v>520</v>
      </c>
      <c r="O126" s="305"/>
      <c r="P126" s="213" t="s">
        <v>521</v>
      </c>
      <c r="Q126" s="179" t="s">
        <v>276</v>
      </c>
      <c r="R126" s="180" t="s">
        <v>276</v>
      </c>
      <c r="S126" s="180" t="s">
        <v>276</v>
      </c>
      <c r="T126" s="181" t="s">
        <v>276</v>
      </c>
    </row>
    <row r="127" spans="2:20" s="33" customFormat="1" ht="108.6" thickBot="1">
      <c r="B127" s="498"/>
      <c r="C127" s="561"/>
      <c r="D127" s="570"/>
      <c r="E127" s="428" t="s">
        <v>522</v>
      </c>
      <c r="F127" s="456" t="s">
        <v>523</v>
      </c>
      <c r="G127" s="184" t="s">
        <v>524</v>
      </c>
      <c r="H127" s="436">
        <v>5</v>
      </c>
      <c r="I127" s="306">
        <v>1</v>
      </c>
      <c r="J127" s="242">
        <v>1</v>
      </c>
      <c r="K127" s="248">
        <v>1</v>
      </c>
      <c r="L127" s="307">
        <v>2</v>
      </c>
      <c r="M127" s="308">
        <f>'PROGRAMACIÓN DE META '!AE121</f>
        <v>1</v>
      </c>
      <c r="N127" s="472" t="s">
        <v>525</v>
      </c>
      <c r="O127" s="191" t="s">
        <v>33</v>
      </c>
      <c r="P127" s="210" t="s">
        <v>516</v>
      </c>
      <c r="Q127" s="437" t="s">
        <v>0</v>
      </c>
      <c r="R127" s="438" t="s">
        <v>0</v>
      </c>
      <c r="S127" s="438" t="s">
        <v>0</v>
      </c>
      <c r="T127" s="439" t="s">
        <v>0</v>
      </c>
    </row>
    <row r="128" spans="2:20" s="33" customFormat="1" ht="54">
      <c r="B128" s="497" t="s">
        <v>526</v>
      </c>
      <c r="C128" s="499" t="s">
        <v>527</v>
      </c>
      <c r="D128" s="502" t="s">
        <v>528</v>
      </c>
      <c r="E128" s="426" t="s">
        <v>529</v>
      </c>
      <c r="F128" s="452" t="s">
        <v>530</v>
      </c>
      <c r="G128" s="158" t="s">
        <v>531</v>
      </c>
      <c r="H128" s="159">
        <v>1</v>
      </c>
      <c r="I128" s="160"/>
      <c r="J128" s="161">
        <v>1</v>
      </c>
      <c r="K128" s="162"/>
      <c r="L128" s="163"/>
      <c r="M128" s="164">
        <f>'PROGRAMACIÓN DE META '!AE122</f>
        <v>1</v>
      </c>
      <c r="N128" s="481" t="s">
        <v>532</v>
      </c>
      <c r="O128" s="165" t="s">
        <v>33</v>
      </c>
      <c r="P128" s="166" t="s">
        <v>38</v>
      </c>
      <c r="Q128" s="167"/>
      <c r="R128" s="168" t="s">
        <v>0</v>
      </c>
      <c r="S128" s="168"/>
      <c r="T128" s="169"/>
    </row>
    <row r="129" spans="2:20" s="33" customFormat="1" ht="90">
      <c r="B129" s="497" t="s">
        <v>533</v>
      </c>
      <c r="C129" s="500"/>
      <c r="D129" s="503"/>
      <c r="E129" s="457" t="s">
        <v>534</v>
      </c>
      <c r="F129" s="451" t="s">
        <v>535</v>
      </c>
      <c r="G129" s="182" t="s">
        <v>536</v>
      </c>
      <c r="H129" s="171">
        <v>2</v>
      </c>
      <c r="I129" s="172">
        <v>1</v>
      </c>
      <c r="J129" s="173">
        <v>1</v>
      </c>
      <c r="K129" s="174"/>
      <c r="L129" s="175"/>
      <c r="M129" s="176">
        <f>'PROGRAMACIÓN DE META '!AE123</f>
        <v>1</v>
      </c>
      <c r="N129" s="471" t="s">
        <v>537</v>
      </c>
      <c r="O129" s="177" t="s">
        <v>33</v>
      </c>
      <c r="P129" s="178" t="s">
        <v>38</v>
      </c>
      <c r="Q129" s="179"/>
      <c r="R129" s="180" t="s">
        <v>0</v>
      </c>
      <c r="S129" s="180"/>
      <c r="T129" s="181" t="s">
        <v>0</v>
      </c>
    </row>
    <row r="130" spans="2:20" s="33" customFormat="1" ht="108">
      <c r="B130" s="497"/>
      <c r="C130" s="500"/>
      <c r="D130" s="503"/>
      <c r="E130" s="457" t="s">
        <v>538</v>
      </c>
      <c r="F130" s="451" t="s">
        <v>539</v>
      </c>
      <c r="G130" s="182" t="s">
        <v>540</v>
      </c>
      <c r="H130" s="171">
        <v>2</v>
      </c>
      <c r="I130" s="172"/>
      <c r="J130" s="173">
        <v>1</v>
      </c>
      <c r="K130" s="174">
        <v>2</v>
      </c>
      <c r="L130" s="175"/>
      <c r="M130" s="176" t="str">
        <f>'PROGRAMACIÓN DE META '!AE124</f>
        <v>100%</v>
      </c>
      <c r="N130" s="471" t="s">
        <v>541</v>
      </c>
      <c r="O130" s="177" t="s">
        <v>33</v>
      </c>
      <c r="P130" s="178" t="s">
        <v>38</v>
      </c>
      <c r="Q130" s="179"/>
      <c r="R130" s="180" t="s">
        <v>0</v>
      </c>
      <c r="S130" s="180"/>
      <c r="T130" s="181" t="s">
        <v>0</v>
      </c>
    </row>
    <row r="131" spans="2:20" s="33" customFormat="1" ht="162">
      <c r="B131" s="497"/>
      <c r="C131" s="500"/>
      <c r="D131" s="503"/>
      <c r="E131" s="457" t="s">
        <v>542</v>
      </c>
      <c r="F131" s="451" t="s">
        <v>543</v>
      </c>
      <c r="G131" s="182" t="s">
        <v>544</v>
      </c>
      <c r="H131" s="171">
        <v>1</v>
      </c>
      <c r="I131" s="172"/>
      <c r="J131" s="250">
        <v>0.5</v>
      </c>
      <c r="K131" s="203"/>
      <c r="L131" s="175">
        <v>0.5</v>
      </c>
      <c r="M131" s="176">
        <f>'PROGRAMACIÓN DE META '!AE125</f>
        <v>1</v>
      </c>
      <c r="N131" s="471" t="s">
        <v>545</v>
      </c>
      <c r="O131" s="177" t="s">
        <v>33</v>
      </c>
      <c r="P131" s="178" t="s">
        <v>38</v>
      </c>
      <c r="Q131" s="179"/>
      <c r="R131" s="180" t="s">
        <v>0</v>
      </c>
      <c r="S131" s="180"/>
      <c r="T131" s="181"/>
    </row>
    <row r="132" spans="2:20" s="33" customFormat="1" ht="72">
      <c r="B132" s="497"/>
      <c r="C132" s="500"/>
      <c r="D132" s="503"/>
      <c r="E132" s="457" t="s">
        <v>546</v>
      </c>
      <c r="F132" s="451" t="s">
        <v>547</v>
      </c>
      <c r="G132" s="182" t="s">
        <v>548</v>
      </c>
      <c r="H132" s="171">
        <v>1</v>
      </c>
      <c r="I132" s="172"/>
      <c r="J132" s="173">
        <v>1</v>
      </c>
      <c r="K132" s="174"/>
      <c r="L132" s="175"/>
      <c r="M132" s="176">
        <f>'PROGRAMACIÓN DE META '!AE126</f>
        <v>1</v>
      </c>
      <c r="N132" s="471" t="s">
        <v>549</v>
      </c>
      <c r="O132" s="177" t="s">
        <v>33</v>
      </c>
      <c r="P132" s="178" t="s">
        <v>38</v>
      </c>
      <c r="Q132" s="179"/>
      <c r="R132" s="180" t="s">
        <v>0</v>
      </c>
      <c r="S132" s="180"/>
      <c r="T132" s="181"/>
    </row>
    <row r="133" spans="2:20" s="33" customFormat="1" ht="54">
      <c r="B133" s="497"/>
      <c r="C133" s="500"/>
      <c r="D133" s="503"/>
      <c r="E133" s="457" t="s">
        <v>550</v>
      </c>
      <c r="F133" s="451" t="s">
        <v>551</v>
      </c>
      <c r="G133" s="182" t="s">
        <v>552</v>
      </c>
      <c r="H133" s="171">
        <v>1</v>
      </c>
      <c r="I133" s="172"/>
      <c r="J133" s="173"/>
      <c r="K133" s="174"/>
      <c r="L133" s="175">
        <v>1</v>
      </c>
      <c r="M133" s="176">
        <f>'PROGRAMACIÓN DE META '!AE127</f>
        <v>1</v>
      </c>
      <c r="N133" s="471" t="s">
        <v>553</v>
      </c>
      <c r="O133" s="177" t="s">
        <v>33</v>
      </c>
      <c r="P133" s="178" t="s">
        <v>38</v>
      </c>
      <c r="Q133" s="179"/>
      <c r="R133" s="180"/>
      <c r="S133" s="180"/>
      <c r="T133" s="181" t="s">
        <v>0</v>
      </c>
    </row>
    <row r="134" spans="2:20" s="33" customFormat="1" ht="72">
      <c r="B134" s="497"/>
      <c r="C134" s="500"/>
      <c r="D134" s="503"/>
      <c r="E134" s="457" t="s">
        <v>554</v>
      </c>
      <c r="F134" s="451" t="s">
        <v>555</v>
      </c>
      <c r="G134" s="182" t="s">
        <v>556</v>
      </c>
      <c r="H134" s="171">
        <v>1</v>
      </c>
      <c r="I134" s="204">
        <v>0.5</v>
      </c>
      <c r="J134" s="173"/>
      <c r="K134" s="203">
        <v>0.5</v>
      </c>
      <c r="L134" s="175"/>
      <c r="M134" s="176">
        <f>'PROGRAMACIÓN DE META '!AE128</f>
        <v>1</v>
      </c>
      <c r="N134" s="471" t="s">
        <v>557</v>
      </c>
      <c r="O134" s="177" t="s">
        <v>33</v>
      </c>
      <c r="P134" s="178" t="s">
        <v>38</v>
      </c>
      <c r="Q134" s="179"/>
      <c r="R134" s="180"/>
      <c r="S134" s="180" t="s">
        <v>0</v>
      </c>
      <c r="T134" s="181"/>
    </row>
    <row r="135" spans="2:20" s="33" customFormat="1" ht="72.599999999999994" thickBot="1">
      <c r="B135" s="497"/>
      <c r="C135" s="501"/>
      <c r="D135" s="504"/>
      <c r="E135" s="427" t="s">
        <v>558</v>
      </c>
      <c r="F135" s="183" t="s">
        <v>559</v>
      </c>
      <c r="G135" s="199" t="s">
        <v>560</v>
      </c>
      <c r="H135" s="185">
        <v>1</v>
      </c>
      <c r="I135" s="266">
        <v>0.5</v>
      </c>
      <c r="J135" s="187"/>
      <c r="K135" s="291">
        <v>0.5</v>
      </c>
      <c r="L135" s="189"/>
      <c r="M135" s="190">
        <f>'PROGRAMACIÓN DE META '!AE129</f>
        <v>1</v>
      </c>
      <c r="N135" s="472" t="s">
        <v>561</v>
      </c>
      <c r="O135" s="191" t="s">
        <v>33</v>
      </c>
      <c r="P135" s="192" t="s">
        <v>38</v>
      </c>
      <c r="Q135" s="193"/>
      <c r="R135" s="194"/>
      <c r="S135" s="194" t="s">
        <v>0</v>
      </c>
      <c r="T135" s="195"/>
    </row>
    <row r="136" spans="2:20" s="34" customFormat="1" ht="73.5" customHeight="1">
      <c r="B136" s="496" t="s">
        <v>562</v>
      </c>
      <c r="C136" s="571" t="s">
        <v>563</v>
      </c>
      <c r="D136" s="562" t="s">
        <v>564</v>
      </c>
      <c r="E136" s="426" t="s">
        <v>565</v>
      </c>
      <c r="F136" s="452" t="s">
        <v>566</v>
      </c>
      <c r="G136" s="158" t="s">
        <v>567</v>
      </c>
      <c r="H136" s="159">
        <v>1</v>
      </c>
      <c r="I136" s="160">
        <v>1</v>
      </c>
      <c r="J136" s="200"/>
      <c r="K136" s="162"/>
      <c r="L136" s="163"/>
      <c r="M136" s="164">
        <f>'PROGRAMACIÓN DE META '!AE130</f>
        <v>1</v>
      </c>
      <c r="N136" s="481" t="s">
        <v>568</v>
      </c>
      <c r="O136" s="165" t="s">
        <v>33</v>
      </c>
      <c r="P136" s="212" t="s">
        <v>569</v>
      </c>
      <c r="Q136" s="167"/>
      <c r="R136" s="168" t="s">
        <v>0</v>
      </c>
      <c r="S136" s="168"/>
      <c r="T136" s="169"/>
    </row>
    <row r="137" spans="2:20" s="33" customFormat="1" ht="88.5" customHeight="1">
      <c r="B137" s="497" t="s">
        <v>562</v>
      </c>
      <c r="C137" s="572"/>
      <c r="D137" s="505"/>
      <c r="E137" s="457" t="s">
        <v>570</v>
      </c>
      <c r="F137" s="451" t="s">
        <v>571</v>
      </c>
      <c r="G137" s="182" t="s">
        <v>572</v>
      </c>
      <c r="H137" s="171">
        <v>1</v>
      </c>
      <c r="I137" s="172"/>
      <c r="J137" s="201">
        <v>1</v>
      </c>
      <c r="K137" s="174"/>
      <c r="L137" s="175"/>
      <c r="M137" s="176">
        <f>'PROGRAMACIÓN DE META '!AE131</f>
        <v>1</v>
      </c>
      <c r="N137" s="471" t="s">
        <v>573</v>
      </c>
      <c r="O137" s="177" t="s">
        <v>33</v>
      </c>
      <c r="P137" s="213" t="s">
        <v>569</v>
      </c>
      <c r="Q137" s="179"/>
      <c r="R137" s="180" t="s">
        <v>0</v>
      </c>
      <c r="S137" s="180" t="s">
        <v>0</v>
      </c>
      <c r="T137" s="181"/>
    </row>
    <row r="138" spans="2:20" s="33" customFormat="1" ht="108">
      <c r="B138" s="497" t="s">
        <v>562</v>
      </c>
      <c r="C138" s="572"/>
      <c r="D138" s="505"/>
      <c r="E138" s="457" t="s">
        <v>574</v>
      </c>
      <c r="F138" s="451" t="s">
        <v>575</v>
      </c>
      <c r="G138" s="182" t="s">
        <v>576</v>
      </c>
      <c r="H138" s="171">
        <v>1</v>
      </c>
      <c r="I138" s="172"/>
      <c r="J138" s="201"/>
      <c r="K138" s="174">
        <v>1</v>
      </c>
      <c r="L138" s="175"/>
      <c r="M138" s="176">
        <f>'PROGRAMACIÓN DE META '!AE132</f>
        <v>1</v>
      </c>
      <c r="N138" s="471" t="s">
        <v>577</v>
      </c>
      <c r="O138" s="177" t="s">
        <v>33</v>
      </c>
      <c r="P138" s="213" t="s">
        <v>569</v>
      </c>
      <c r="Q138" s="179"/>
      <c r="R138" s="180"/>
      <c r="S138" s="180" t="s">
        <v>0</v>
      </c>
      <c r="T138" s="181"/>
    </row>
    <row r="139" spans="2:20" s="33" customFormat="1" ht="72.599999999999994" customHeight="1">
      <c r="B139" s="497" t="s">
        <v>562</v>
      </c>
      <c r="C139" s="572"/>
      <c r="D139" s="505"/>
      <c r="E139" s="457" t="s">
        <v>578</v>
      </c>
      <c r="F139" s="451" t="s">
        <v>579</v>
      </c>
      <c r="G139" s="182" t="s">
        <v>580</v>
      </c>
      <c r="H139" s="171">
        <v>1</v>
      </c>
      <c r="I139" s="172">
        <v>1</v>
      </c>
      <c r="J139" s="201">
        <v>1</v>
      </c>
      <c r="K139" s="174">
        <v>1</v>
      </c>
      <c r="L139" s="175">
        <v>1</v>
      </c>
      <c r="M139" s="176">
        <f>'PROGRAMACIÓN DE META '!AE133</f>
        <v>1</v>
      </c>
      <c r="N139" s="471" t="s">
        <v>581</v>
      </c>
      <c r="O139" s="177" t="s">
        <v>33</v>
      </c>
      <c r="P139" s="213" t="s">
        <v>569</v>
      </c>
      <c r="Q139" s="179" t="s">
        <v>0</v>
      </c>
      <c r="R139" s="180" t="s">
        <v>0</v>
      </c>
      <c r="S139" s="180" t="s">
        <v>0</v>
      </c>
      <c r="T139" s="181" t="s">
        <v>0</v>
      </c>
    </row>
    <row r="140" spans="2:20" s="33" customFormat="1" ht="378">
      <c r="B140" s="497"/>
      <c r="C140" s="572"/>
      <c r="D140" s="505"/>
      <c r="E140" s="457" t="s">
        <v>582</v>
      </c>
      <c r="F140" s="451" t="s">
        <v>583</v>
      </c>
      <c r="G140" s="182" t="s">
        <v>584</v>
      </c>
      <c r="H140" s="171">
        <v>1</v>
      </c>
      <c r="I140" s="172"/>
      <c r="J140" s="201">
        <v>1</v>
      </c>
      <c r="K140" s="174"/>
      <c r="L140" s="175">
        <v>2</v>
      </c>
      <c r="M140" s="176" t="str">
        <f>'PROGRAMACIÓN DE META '!AE134</f>
        <v>100%</v>
      </c>
      <c r="N140" s="471" t="s">
        <v>585</v>
      </c>
      <c r="O140" s="177" t="s">
        <v>33</v>
      </c>
      <c r="P140" s="213" t="s">
        <v>390</v>
      </c>
      <c r="Q140" s="179"/>
      <c r="R140" s="180"/>
      <c r="S140" s="180" t="s">
        <v>0</v>
      </c>
      <c r="T140" s="181"/>
    </row>
    <row r="141" spans="2:20" s="33" customFormat="1" ht="90">
      <c r="B141" s="497"/>
      <c r="C141" s="572"/>
      <c r="D141" s="505"/>
      <c r="E141" s="457" t="s">
        <v>586</v>
      </c>
      <c r="F141" s="451" t="s">
        <v>587</v>
      </c>
      <c r="G141" s="182" t="s">
        <v>588</v>
      </c>
      <c r="H141" s="171">
        <v>1</v>
      </c>
      <c r="I141" s="172"/>
      <c r="J141" s="201">
        <v>1</v>
      </c>
      <c r="K141" s="174"/>
      <c r="L141" s="175"/>
      <c r="M141" s="176">
        <f>'PROGRAMACIÓN DE META '!AE135</f>
        <v>1</v>
      </c>
      <c r="N141" s="471" t="s">
        <v>589</v>
      </c>
      <c r="O141" s="177" t="s">
        <v>33</v>
      </c>
      <c r="P141" s="213" t="s">
        <v>390</v>
      </c>
      <c r="Q141" s="179"/>
      <c r="R141" s="180" t="s">
        <v>0</v>
      </c>
      <c r="S141" s="180"/>
      <c r="T141" s="181"/>
    </row>
    <row r="142" spans="2:20" s="33" customFormat="1" ht="108">
      <c r="B142" s="497"/>
      <c r="C142" s="572"/>
      <c r="D142" s="505"/>
      <c r="E142" s="457" t="s">
        <v>590</v>
      </c>
      <c r="F142" s="451" t="s">
        <v>591</v>
      </c>
      <c r="G142" s="182" t="s">
        <v>592</v>
      </c>
      <c r="H142" s="171">
        <v>2</v>
      </c>
      <c r="I142" s="172">
        <v>1</v>
      </c>
      <c r="J142" s="201"/>
      <c r="K142" s="174">
        <v>1</v>
      </c>
      <c r="L142" s="175"/>
      <c r="M142" s="176">
        <f>'PROGRAMACIÓN DE META '!AE136</f>
        <v>1</v>
      </c>
      <c r="N142" s="471" t="s">
        <v>593</v>
      </c>
      <c r="O142" s="177" t="s">
        <v>33</v>
      </c>
      <c r="P142" s="213" t="s">
        <v>390</v>
      </c>
      <c r="Q142" s="179" t="s">
        <v>0</v>
      </c>
      <c r="R142" s="180"/>
      <c r="S142" s="180" t="s">
        <v>0</v>
      </c>
      <c r="T142" s="181"/>
    </row>
    <row r="143" spans="2:20" s="33" customFormat="1" ht="192.75" customHeight="1">
      <c r="B143" s="497"/>
      <c r="C143" s="572"/>
      <c r="D143" s="505"/>
      <c r="E143" s="457" t="s">
        <v>594</v>
      </c>
      <c r="F143" s="451" t="s">
        <v>595</v>
      </c>
      <c r="G143" s="182" t="s">
        <v>596</v>
      </c>
      <c r="H143" s="171">
        <v>2</v>
      </c>
      <c r="I143" s="172">
        <v>8</v>
      </c>
      <c r="J143" s="201"/>
      <c r="K143" s="441">
        <v>4</v>
      </c>
      <c r="L143" s="175"/>
      <c r="M143" s="176" t="str">
        <f>'PROGRAMACIÓN DE META '!AE137</f>
        <v>100%</v>
      </c>
      <c r="N143" s="471" t="s">
        <v>597</v>
      </c>
      <c r="O143" s="177" t="s">
        <v>33</v>
      </c>
      <c r="P143" s="213" t="s">
        <v>390</v>
      </c>
      <c r="Q143" s="179" t="s">
        <v>0</v>
      </c>
      <c r="R143" s="180"/>
      <c r="S143" s="180" t="s">
        <v>0</v>
      </c>
      <c r="T143" s="181"/>
    </row>
    <row r="144" spans="2:20" s="33" customFormat="1" ht="259.5" customHeight="1">
      <c r="B144" s="497"/>
      <c r="C144" s="572"/>
      <c r="D144" s="505"/>
      <c r="E144" s="457" t="s">
        <v>598</v>
      </c>
      <c r="F144" s="451" t="s">
        <v>599</v>
      </c>
      <c r="G144" s="182" t="s">
        <v>600</v>
      </c>
      <c r="H144" s="171">
        <v>3</v>
      </c>
      <c r="I144" s="172">
        <v>1</v>
      </c>
      <c r="J144" s="201"/>
      <c r="K144" s="440">
        <v>1</v>
      </c>
      <c r="L144" s="175">
        <v>1</v>
      </c>
      <c r="M144" s="176">
        <f>'PROGRAMACIÓN DE META '!AE138</f>
        <v>1</v>
      </c>
      <c r="N144" s="471" t="s">
        <v>601</v>
      </c>
      <c r="O144" s="177" t="s">
        <v>33</v>
      </c>
      <c r="P144" s="213" t="s">
        <v>390</v>
      </c>
      <c r="Q144" s="179" t="s">
        <v>0</v>
      </c>
      <c r="R144" s="180"/>
      <c r="S144" s="180" t="s">
        <v>0</v>
      </c>
      <c r="T144" s="181" t="s">
        <v>0</v>
      </c>
    </row>
    <row r="145" spans="2:20" s="33" customFormat="1" ht="162">
      <c r="B145" s="497"/>
      <c r="C145" s="573"/>
      <c r="D145" s="563"/>
      <c r="E145" s="457" t="s">
        <v>602</v>
      </c>
      <c r="F145" s="451" t="s">
        <v>603</v>
      </c>
      <c r="G145" s="182" t="s">
        <v>604</v>
      </c>
      <c r="H145" s="171">
        <v>2</v>
      </c>
      <c r="I145" s="172"/>
      <c r="J145" s="201">
        <v>1</v>
      </c>
      <c r="K145" s="174">
        <v>1</v>
      </c>
      <c r="L145" s="175"/>
      <c r="M145" s="176">
        <f>'PROGRAMACIÓN DE META '!AE139</f>
        <v>1</v>
      </c>
      <c r="N145" s="476" t="s">
        <v>605</v>
      </c>
      <c r="O145" s="177" t="s">
        <v>33</v>
      </c>
      <c r="P145" s="213" t="s">
        <v>390</v>
      </c>
      <c r="Q145" s="179"/>
      <c r="R145" s="180" t="s">
        <v>0</v>
      </c>
      <c r="S145" s="180"/>
      <c r="T145" s="181" t="s">
        <v>0</v>
      </c>
    </row>
    <row r="146" spans="2:20" s="33" customFormat="1" ht="306.60000000000002" thickBot="1">
      <c r="B146" s="498"/>
      <c r="C146" s="574"/>
      <c r="D146" s="506"/>
      <c r="E146" s="427" t="s">
        <v>606</v>
      </c>
      <c r="F146" s="183" t="s">
        <v>607</v>
      </c>
      <c r="G146" s="199" t="s">
        <v>608</v>
      </c>
      <c r="H146" s="185">
        <v>2</v>
      </c>
      <c r="I146" s="186">
        <v>1</v>
      </c>
      <c r="J146" s="214"/>
      <c r="K146" s="188">
        <v>1</v>
      </c>
      <c r="L146" s="189"/>
      <c r="M146" s="190">
        <f>'PROGRAMACIÓN DE META '!AE140</f>
        <v>1</v>
      </c>
      <c r="N146" s="472" t="s">
        <v>609</v>
      </c>
      <c r="O146" s="191" t="s">
        <v>33</v>
      </c>
      <c r="P146" s="210" t="s">
        <v>390</v>
      </c>
      <c r="Q146" s="193" t="s">
        <v>0</v>
      </c>
      <c r="R146" s="194"/>
      <c r="S146" s="194" t="s">
        <v>0</v>
      </c>
      <c r="T146" s="195"/>
    </row>
    <row r="147" spans="2:20">
      <c r="B147" s="22"/>
      <c r="C147" s="22"/>
    </row>
    <row r="148" spans="2:20">
      <c r="B148" s="22"/>
      <c r="C148" s="22"/>
    </row>
    <row r="149" spans="2:20">
      <c r="B149" s="22"/>
      <c r="C149" s="22"/>
    </row>
    <row r="150" spans="2:20">
      <c r="B150" s="22"/>
      <c r="C150" s="22"/>
    </row>
    <row r="151" spans="2:20">
      <c r="B151" s="22"/>
      <c r="C151" s="22"/>
    </row>
    <row r="152" spans="2:20">
      <c r="B152" s="22"/>
      <c r="C152" s="22"/>
    </row>
    <row r="153" spans="2:20">
      <c r="B153" s="22"/>
      <c r="C153" s="22"/>
    </row>
    <row r="154" spans="2:20">
      <c r="B154" s="22"/>
      <c r="C154" s="22"/>
    </row>
    <row r="155" spans="2:20">
      <c r="B155" s="22"/>
      <c r="C155" s="22"/>
    </row>
    <row r="156" spans="2:20">
      <c r="B156" s="22"/>
      <c r="C156" s="22"/>
    </row>
  </sheetData>
  <sheetProtection algorithmName="SHA-512" hashValue="cm0Hlo5fDNM/W3rl5NzFtYD3/dHAGtr/4wkgA9Jy4AkpjysOv51TnxKC4v6dIAsRQZPq9Ebf35w5XDo2iWna/w==" saltValue="p/sencLz/tClCUSdwvw7rA==" spinCount="100000" sheet="1" formatCells="0" formatColumns="0" formatRows="0" insertColumns="0" insertRows="0" insertHyperlinks="0" sort="0" autoFilter="0" pivotTables="0"/>
  <protectedRanges>
    <protectedRange sqref="N11:N146" name="Rango130"/>
    <protectedRange sqref="J23:L26 J83:L84 J122:L124 J39:L39 J54:L54 J77:L78 J80:L80 J93:L96 J126:L126 J136:L139 J86:L88 J28:L35 J44:L44" name="LOGRO"/>
    <protectedRange sqref="J82:L82" name="LOGRO_3"/>
    <protectedRange sqref="J107:L107" name="LOGRO_4"/>
    <protectedRange sqref="J36:L36" name="LOGRO_5"/>
    <protectedRange sqref="J45:L53" name="LOGRO_7"/>
    <protectedRange sqref="J55:L61 J63:L65 J62 L62" name="LOGRO_8"/>
    <protectedRange sqref="J75:L76" name="LOGRO_9"/>
    <protectedRange sqref="J79:L79" name="LOGRO_10"/>
    <protectedRange sqref="J81:L81" name="LOGRO_11"/>
    <protectedRange sqref="J89:L89" name="LOGRO_12"/>
    <protectedRange sqref="J108:L108" name="LOGRO_13"/>
    <protectedRange sqref="J125:L125" name="LOGRO_15"/>
    <protectedRange sqref="J127:L127" name="LOGRO_16"/>
    <protectedRange sqref="N85" name="OBSERVACIONES_17"/>
    <protectedRange sqref="J85:L85" name="LOGRO_17"/>
    <protectedRange sqref="N143" name="Rango2"/>
    <protectedRange sqref="J140:L146" name="LOGRO_18"/>
    <protectedRange sqref="J11:L22" name="LOGRO_19"/>
    <protectedRange sqref="J27:L27" name="LOGRO_20"/>
    <protectedRange sqref="J41:L43" name="LOGRO_21"/>
    <protectedRange sqref="J68:L74" name="LOGRO_22"/>
    <protectedRange sqref="J97:L105" name="LOGRO_23"/>
    <protectedRange sqref="J128:L135" name="LOGRO_24"/>
    <protectedRange sqref="N66:N67" name="OBSERVACIONES_25"/>
    <protectedRange sqref="J66:L67" name="LOGRO_25"/>
    <protectedRange sqref="N90:N92" name="OBSERVACIONES_26"/>
    <protectedRange sqref="J90:L92" name="LOGRO_26"/>
    <protectedRange sqref="J106 L106" name="LOGRO_27"/>
    <protectedRange sqref="N109" name="OBSERVACIONES_28"/>
    <protectedRange sqref="J109:L116 J118:L121 J117 L117" name="LOGRO_28"/>
    <protectedRange sqref="N37" name="OBSERVACIONES_29"/>
    <protectedRange sqref="J37:L38" name="LOGRO_29"/>
    <protectedRange sqref="J40:L40" name="LOGRO_30"/>
    <protectedRange sqref="N126" name="OBSERVACIONES_31"/>
    <protectedRange sqref="K106" name="LOGRO_1"/>
    <protectedRange sqref="N106" name="OBSERVACIONES"/>
    <protectedRange sqref="N115" name="OBSERVACIONES_32"/>
    <protectedRange sqref="N110" name="OBSERVACIONES_34"/>
    <protectedRange sqref="N111" name="OBSERVACIONES_35"/>
    <protectedRange sqref="N112" name="OBSERVACIONES_36"/>
    <protectedRange sqref="N113" name="OBSERVACIONES_37"/>
    <protectedRange sqref="N114" name="OBSERVACIONES_38"/>
    <protectedRange sqref="N116" name="OBSERVACIONES_39"/>
    <protectedRange sqref="K117" name="LOGRO_2"/>
    <protectedRange sqref="N117" name="OBSERVACIONES_40"/>
    <protectedRange sqref="N118" name="OBSERVACIONES_41"/>
    <protectedRange sqref="N119" name="OBSERVACIONES_42"/>
    <protectedRange sqref="N120" name="OBSERVACIONES_43"/>
    <protectedRange sqref="N121" name="OBSERVACIONES_44"/>
    <protectedRange sqref="N11" name="OBSERVACIONES_19_1"/>
    <protectedRange sqref="N12" name="OBSERVACIONES_19_2"/>
    <protectedRange sqref="N13" name="OBSERVACIONES_19_3"/>
    <protectedRange sqref="N14" name="OBSERVACIONES_19_4"/>
    <protectedRange sqref="N15" name="OBSERVACIONES_19_5"/>
    <protectedRange sqref="N16" name="OBSERVACIONES_19_6"/>
    <protectedRange sqref="N17" name="OBSERVACIONES_19_7"/>
    <protectedRange sqref="N18" name="OBSERVACIONES_19_8"/>
    <protectedRange sqref="N19" name="OBSERVACIONES_19_9"/>
    <protectedRange sqref="N20" name="OBSERVACIONES_19_10"/>
    <protectedRange sqref="N21" name="OBSERVACIONES_19_11"/>
    <protectedRange sqref="N22" name="OBSERVACIONES_19_12"/>
    <protectedRange sqref="N27" name="OBSERVACIONES_19_13"/>
    <protectedRange sqref="N41" name="OBSERVACIONES_21_1"/>
    <protectedRange sqref="N42" name="OBSERVACIONES_21_2"/>
    <protectedRange sqref="N43" name="OBSERVACIONES_21_3"/>
    <protectedRange sqref="N69" name="OBSERVACIONES_22_1"/>
    <protectedRange sqref="N70" name="OBSERVACIONES_22_2"/>
    <protectedRange sqref="N71" name="OBSERVACIONES_22_3"/>
    <protectedRange sqref="N72" name="OBSERVACIONES_22_4"/>
    <protectedRange sqref="N74" name="OBSERVACIONES_22_7"/>
    <protectedRange sqref="N97" name="OBSERVACIONES_23_1"/>
    <protectedRange sqref="N98" name="OBSERVACIONES_23_2"/>
    <protectedRange sqref="N99" name="OBSERVACIONES_23_3"/>
    <protectedRange sqref="N100" name="OBSERVACIONES_23_4"/>
    <protectedRange sqref="N101" name="OBSERVACIONES_23_5"/>
    <protectedRange sqref="N102" name="OBSERVACIONES_23_6"/>
    <protectedRange sqref="N103" name="OBSERVACIONES_23_7"/>
    <protectedRange sqref="N104" name="OBSERVACIONES_23_8"/>
    <protectedRange sqref="N105" name="OBSERVACIONES_23_9"/>
    <protectedRange sqref="N128" name="OBSERVACIONES_24_1"/>
    <protectedRange sqref="N129" name="OBSERVACIONES_24_2"/>
    <protectedRange sqref="N130" name="OBSERVACIONES_24_3"/>
    <protectedRange sqref="N131" name="OBSERVACIONES_24_4"/>
    <protectedRange sqref="N132" name="OBSERVACIONES_24_5"/>
    <protectedRange sqref="N133" name="OBSERVACIONES_24_6"/>
    <protectedRange sqref="N134" name="OBSERVACIONES_24_7"/>
    <protectedRange sqref="N135" name="OBSERVACIONES_24_8"/>
    <protectedRange sqref="N140" name="Rango2_1"/>
    <protectedRange sqref="N141" name="Rango2_2"/>
    <protectedRange sqref="N142" name="Rango2_3"/>
    <protectedRange sqref="N144" name="Rango2_4"/>
    <protectedRange sqref="N145" name="Rango2_5"/>
    <protectedRange sqref="N146" name="Rango2_6"/>
    <protectedRange sqref="N36" name="OBSERVACIONES_5_1"/>
    <protectedRange sqref="N45" name="OBSERVACIONES_7_3"/>
    <protectedRange sqref="N46" name="OBSERVACIONES_7_4"/>
    <protectedRange sqref="N47" name="OBSERVACIONES_7_5"/>
    <protectedRange sqref="N48" name="OBSERVACIONES_7_6"/>
    <protectedRange sqref="N49" name="OBSERVACIONES_7_7"/>
    <protectedRange sqref="N50" name="OBSERVACIONES_7_8"/>
    <protectedRange sqref="N52" name="OBSERVACIONES_7_10"/>
    <protectedRange sqref="N51" name="OBSERVACIONES_7_11"/>
    <protectedRange sqref="N53" name="OBSERVACIONES_7_12"/>
    <protectedRange sqref="N55" name="OBSERVACIONES_8_1"/>
    <protectedRange sqref="N56" name="OBSERVACIONES_8_2"/>
    <protectedRange sqref="N57" name="OBSERVACIONES_8_3"/>
    <protectedRange sqref="N58" name="OBSERVACIONES_8_4"/>
    <protectedRange sqref="N59" name="OBSERVACIONES_8_5"/>
    <protectedRange sqref="N60" name="OBSERVACIONES_8_6"/>
    <protectedRange sqref="N61" name="OBSERVACIONES_8_7"/>
    <protectedRange sqref="K62" name="LOGRO_8_1"/>
    <protectedRange sqref="N62" name="OBSERVACIONES_8_8"/>
    <protectedRange sqref="N65" name="OBSERVACIONES_8_11"/>
    <protectedRange sqref="N64" name="OBSERVACIONES_8_12"/>
    <protectedRange sqref="N63" name="OBSERVACIONES_8_13"/>
    <protectedRange sqref="N75" name="OBSERVACIONES_9_1"/>
    <protectedRange sqref="N76" name="OBSERVACIONES_9_2"/>
    <protectedRange sqref="N79" name="OBSERVACIONES_10_1"/>
    <protectedRange sqref="N81" name="OBSERVACIONES_11_2"/>
    <protectedRange sqref="N89" name="OBSERVACIONES_12_1"/>
    <protectedRange sqref="N125" name="OBSERVACIONES_15_1"/>
    <protectedRange sqref="N108" name="OBSERVACIONES_13_1"/>
    <protectedRange sqref="N127" name="OBSERVACIONES_16_1"/>
    <protectedRange sqref="N38" name="OBSERVACIONES_29_1"/>
    <protectedRange sqref="N40" name="OBSERVACIONES_30_1"/>
    <protectedRange sqref="N82" name="OBSERVACIONES_3_1"/>
    <protectedRange sqref="N107" name="OBSERVACIONES_4_1"/>
    <protectedRange sqref="N86" name="OBSERVACIONES_18_1"/>
    <protectedRange sqref="N23:N139" name="Rango129"/>
  </protectedRanges>
  <autoFilter ref="B10:AJ146" xr:uid="{00000000-0009-0000-0000-000000000000}"/>
  <mergeCells count="81">
    <mergeCell ref="C125:C127"/>
    <mergeCell ref="D125:D127"/>
    <mergeCell ref="C128:C135"/>
    <mergeCell ref="D128:D135"/>
    <mergeCell ref="C136:C146"/>
    <mergeCell ref="D136:D146"/>
    <mergeCell ref="F93:F95"/>
    <mergeCell ref="C97:C105"/>
    <mergeCell ref="D97:D105"/>
    <mergeCell ref="C106:C124"/>
    <mergeCell ref="D106:D124"/>
    <mergeCell ref="E110:E111"/>
    <mergeCell ref="F110:F111"/>
    <mergeCell ref="C90:C92"/>
    <mergeCell ref="D90:D92"/>
    <mergeCell ref="C93:C96"/>
    <mergeCell ref="D93:D96"/>
    <mergeCell ref="E93:E95"/>
    <mergeCell ref="C83:C89"/>
    <mergeCell ref="D83:D89"/>
    <mergeCell ref="E83:E84"/>
    <mergeCell ref="F83:F84"/>
    <mergeCell ref="C41:C44"/>
    <mergeCell ref="D41:D44"/>
    <mergeCell ref="C45:C60"/>
    <mergeCell ref="D45:D60"/>
    <mergeCell ref="C61:C65"/>
    <mergeCell ref="D61:D65"/>
    <mergeCell ref="D68:D76"/>
    <mergeCell ref="C77:C82"/>
    <mergeCell ref="D77:D82"/>
    <mergeCell ref="E77:E78"/>
    <mergeCell ref="F77:F78"/>
    <mergeCell ref="P3:T3"/>
    <mergeCell ref="P4:T4"/>
    <mergeCell ref="P5:T5"/>
    <mergeCell ref="P6:T6"/>
    <mergeCell ref="B97:B127"/>
    <mergeCell ref="B93:B96"/>
    <mergeCell ref="B23:B40"/>
    <mergeCell ref="B41:B92"/>
    <mergeCell ref="B3:O6"/>
    <mergeCell ref="B7:D7"/>
    <mergeCell ref="I8:L8"/>
    <mergeCell ref="I9:J9"/>
    <mergeCell ref="K9:L9"/>
    <mergeCell ref="F7:T7"/>
    <mergeCell ref="D37:D40"/>
    <mergeCell ref="E38:E39"/>
    <mergeCell ref="H8:H10"/>
    <mergeCell ref="C8:C10"/>
    <mergeCell ref="F8:F10"/>
    <mergeCell ref="B136:B146"/>
    <mergeCell ref="B128:B135"/>
    <mergeCell ref="F38:F39"/>
    <mergeCell ref="C37:C40"/>
    <mergeCell ref="C23:C36"/>
    <mergeCell ref="D23:D36"/>
    <mergeCell ref="F23:F26"/>
    <mergeCell ref="F29:F35"/>
    <mergeCell ref="C66:C67"/>
    <mergeCell ref="D66:D67"/>
    <mergeCell ref="E66:E67"/>
    <mergeCell ref="F66:F67"/>
    <mergeCell ref="C68:C76"/>
    <mergeCell ref="Q8:T8"/>
    <mergeCell ref="Q9:R9"/>
    <mergeCell ref="S9:T9"/>
    <mergeCell ref="B11:B22"/>
    <mergeCell ref="C11:C19"/>
    <mergeCell ref="D11:D19"/>
    <mergeCell ref="C20:C22"/>
    <mergeCell ref="D20:D22"/>
    <mergeCell ref="B8:B10"/>
    <mergeCell ref="G8:G10"/>
    <mergeCell ref="D8:D10"/>
    <mergeCell ref="O8:O10"/>
    <mergeCell ref="P8:P10"/>
    <mergeCell ref="E8:E10"/>
    <mergeCell ref="N8:N10"/>
    <mergeCell ref="M8:M10"/>
  </mergeCells>
  <phoneticPr fontId="8" type="noConversion"/>
  <dataValidations disablePrompts="1" count="1">
    <dataValidation type="list" allowBlank="1" showInputMessage="1" showErrorMessage="1" sqref="Q128:T135 Q137:T146 Q11:T124" xr:uid="{00000000-0002-0000-0000-000000000000}">
      <formula1>$AJ$2:$AJ$3</formula1>
    </dataValidation>
  </dataValidations>
  <pageMargins left="0.7" right="0.7" top="0.75" bottom="0.75" header="0.3" footer="0.3"/>
  <pageSetup scale="90" orientation="landscape" horizontalDpi="4294967292" verticalDpi="4294967292"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4"/>
  <sheetViews>
    <sheetView topLeftCell="A17" workbookViewId="0">
      <selection activeCell="G4" sqref="G4"/>
    </sheetView>
  </sheetViews>
  <sheetFormatPr defaultColWidth="11.42578125" defaultRowHeight="14.45"/>
  <cols>
    <col min="1" max="1" width="24.5703125" bestFit="1" customWidth="1"/>
    <col min="2" max="2" width="8.28515625" bestFit="1" customWidth="1"/>
    <col min="3" max="3" width="7.42578125" bestFit="1" customWidth="1"/>
    <col min="4" max="4" width="30.85546875" bestFit="1" customWidth="1"/>
    <col min="5" max="5" width="16.85546875" bestFit="1" customWidth="1"/>
    <col min="6" max="6" width="15.5703125" bestFit="1" customWidth="1"/>
    <col min="7" max="7" width="14.85546875" bestFit="1" customWidth="1"/>
    <col min="8" max="8" width="19.7109375" bestFit="1" customWidth="1"/>
    <col min="9" max="9" width="13.42578125" bestFit="1" customWidth="1"/>
    <col min="10" max="10" width="16.28515625" bestFit="1" customWidth="1"/>
    <col min="11" max="11" width="21.85546875" bestFit="1" customWidth="1"/>
    <col min="12" max="12" width="10.85546875" bestFit="1" customWidth="1"/>
    <col min="13" max="13" width="11.7109375" bestFit="1" customWidth="1"/>
    <col min="14" max="22" width="33.140625" bestFit="1" customWidth="1"/>
    <col min="23" max="23" width="29.42578125" bestFit="1" customWidth="1"/>
    <col min="24" max="24" width="37.85546875" bestFit="1" customWidth="1"/>
  </cols>
  <sheetData>
    <row r="3" spans="1:13">
      <c r="B3" t="s">
        <v>610</v>
      </c>
      <c r="C3" t="s">
        <v>611</v>
      </c>
      <c r="D3" t="s">
        <v>612</v>
      </c>
      <c r="E3" t="s">
        <v>613</v>
      </c>
      <c r="F3" t="s">
        <v>614</v>
      </c>
      <c r="G3" t="s">
        <v>615</v>
      </c>
      <c r="H3" t="s">
        <v>616</v>
      </c>
      <c r="I3" t="s">
        <v>617</v>
      </c>
      <c r="J3" t="s">
        <v>618</v>
      </c>
      <c r="K3" t="s">
        <v>619</v>
      </c>
      <c r="L3" t="s">
        <v>620</v>
      </c>
      <c r="M3" t="s">
        <v>621</v>
      </c>
    </row>
    <row r="4" spans="1:13">
      <c r="A4" t="s">
        <v>622</v>
      </c>
      <c r="B4" s="1">
        <v>0.72859025032938074</v>
      </c>
      <c r="C4" s="1">
        <v>1</v>
      </c>
      <c r="D4" s="1">
        <v>1</v>
      </c>
      <c r="E4" s="1">
        <v>0.75909090909090893</v>
      </c>
      <c r="F4" s="1" t="e">
        <v>#DIV/0!</v>
      </c>
      <c r="G4" s="1">
        <v>1</v>
      </c>
      <c r="H4" s="1">
        <v>0.75</v>
      </c>
      <c r="I4" s="1">
        <v>1</v>
      </c>
      <c r="J4" s="1">
        <v>0.92647058823529416</v>
      </c>
      <c r="K4" s="1" t="e">
        <v>#DIV/0!</v>
      </c>
      <c r="L4" s="1">
        <v>0.8</v>
      </c>
      <c r="M4" s="1">
        <v>0.81996891996892007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B180"/>
  <sheetViews>
    <sheetView showGridLines="0" showZeros="0" zoomScale="71" zoomScaleNormal="71" workbookViewId="0">
      <selection activeCell="AE1" sqref="AE1"/>
    </sheetView>
  </sheetViews>
  <sheetFormatPr defaultColWidth="11.42578125" defaultRowHeight="14.45"/>
  <cols>
    <col min="1" max="1" width="6.85546875" customWidth="1"/>
    <col min="2" max="2" width="14.28515625" style="57" customWidth="1"/>
    <col min="3" max="3" width="15.85546875" style="57" customWidth="1"/>
    <col min="4" max="5" width="42.5703125" style="35" customWidth="1"/>
    <col min="6" max="6" width="20.5703125" customWidth="1"/>
    <col min="7" max="7" width="6.5703125" hidden="1" customWidth="1"/>
    <col min="9" max="12" width="10" customWidth="1"/>
    <col min="13" max="15" width="10.140625" customWidth="1"/>
    <col min="16" max="16" width="10.28515625" customWidth="1"/>
    <col min="17" max="17" width="2" customWidth="1"/>
    <col min="18" max="25" width="10" style="40" hidden="1" customWidth="1"/>
    <col min="26" max="26" width="7.28515625" style="122" hidden="1" customWidth="1"/>
    <col min="27" max="30" width="10" customWidth="1"/>
    <col min="31" max="31" width="25.42578125" customWidth="1"/>
    <col min="32" max="32" width="58.28515625" style="58" customWidth="1"/>
    <col min="33" max="33" width="13.140625" style="35" hidden="1" customWidth="1"/>
    <col min="34" max="34" width="18.85546875" style="36" customWidth="1"/>
    <col min="35" max="35" width="25.140625" style="41" hidden="1" customWidth="1"/>
  </cols>
  <sheetData>
    <row r="2" spans="2:54" ht="15" thickBot="1"/>
    <row r="3" spans="2:54" ht="15" thickBot="1">
      <c r="B3" s="575"/>
      <c r="C3" s="575"/>
      <c r="D3" s="575"/>
      <c r="E3" s="575"/>
      <c r="F3" s="575"/>
      <c r="G3" s="575"/>
      <c r="H3" s="575"/>
      <c r="I3" s="578" t="s">
        <v>14</v>
      </c>
      <c r="J3" s="579"/>
      <c r="K3" s="579"/>
      <c r="L3" s="580"/>
      <c r="M3" s="584" t="s">
        <v>623</v>
      </c>
      <c r="N3" s="585"/>
      <c r="O3" s="585"/>
      <c r="P3" s="586"/>
      <c r="Q3" s="586"/>
      <c r="R3" s="581" t="s">
        <v>624</v>
      </c>
      <c r="S3" s="582"/>
      <c r="T3" s="582"/>
      <c r="U3" s="583"/>
      <c r="V3" s="42"/>
      <c r="W3" s="42"/>
      <c r="X3" s="42"/>
      <c r="Y3" s="42"/>
      <c r="Z3" s="123"/>
      <c r="AA3" s="582" t="s">
        <v>625</v>
      </c>
      <c r="AB3" s="582"/>
      <c r="AC3" s="582"/>
      <c r="AD3" s="582"/>
      <c r="AE3" s="582"/>
      <c r="AF3" s="576"/>
      <c r="AG3" s="577"/>
      <c r="AH3" s="577"/>
      <c r="AI3" s="577"/>
    </row>
    <row r="4" spans="2:54" s="25" customFormat="1" ht="38.1" thickBot="1">
      <c r="B4" s="59" t="s">
        <v>7</v>
      </c>
      <c r="C4" s="60" t="s">
        <v>626</v>
      </c>
      <c r="D4" s="60" t="s">
        <v>627</v>
      </c>
      <c r="E4" s="60" t="s">
        <v>628</v>
      </c>
      <c r="F4" s="46" t="s">
        <v>629</v>
      </c>
      <c r="G4" s="47" t="s">
        <v>630</v>
      </c>
      <c r="H4" s="47" t="s">
        <v>631</v>
      </c>
      <c r="I4" s="48" t="s">
        <v>632</v>
      </c>
      <c r="J4" s="49" t="s">
        <v>633</v>
      </c>
      <c r="K4" s="49" t="s">
        <v>634</v>
      </c>
      <c r="L4" s="50" t="s">
        <v>635</v>
      </c>
      <c r="M4" s="51" t="s">
        <v>636</v>
      </c>
      <c r="N4" s="52" t="s">
        <v>637</v>
      </c>
      <c r="O4" s="52" t="s">
        <v>638</v>
      </c>
      <c r="P4" s="52" t="s">
        <v>639</v>
      </c>
      <c r="Q4" s="53" t="s">
        <v>640</v>
      </c>
      <c r="R4" s="54" t="s">
        <v>641</v>
      </c>
      <c r="S4" s="46" t="s">
        <v>642</v>
      </c>
      <c r="T4" s="46" t="s">
        <v>643</v>
      </c>
      <c r="U4" s="55" t="s">
        <v>644</v>
      </c>
      <c r="V4" s="56" t="s">
        <v>645</v>
      </c>
      <c r="W4" s="56" t="s">
        <v>646</v>
      </c>
      <c r="X4" s="56" t="s">
        <v>647</v>
      </c>
      <c r="Y4" s="56" t="s">
        <v>648</v>
      </c>
      <c r="Z4" s="124" t="s">
        <v>649</v>
      </c>
      <c r="AA4" s="131" t="s">
        <v>650</v>
      </c>
      <c r="AB4" s="132" t="s">
        <v>651</v>
      </c>
      <c r="AC4" s="132" t="s">
        <v>652</v>
      </c>
      <c r="AD4" s="133" t="s">
        <v>653</v>
      </c>
      <c r="AE4" s="128" t="s">
        <v>654</v>
      </c>
      <c r="AF4" s="46" t="s">
        <v>16</v>
      </c>
      <c r="AG4" s="46" t="s">
        <v>17</v>
      </c>
      <c r="AH4" s="46" t="s">
        <v>655</v>
      </c>
      <c r="AI4" s="47" t="s">
        <v>18</v>
      </c>
    </row>
    <row r="5" spans="2:54" s="25" customFormat="1" ht="51" customHeight="1">
      <c r="B5" s="61" t="s">
        <v>26</v>
      </c>
      <c r="C5" s="62" t="s">
        <v>27</v>
      </c>
      <c r="D5" s="63" t="str">
        <f>'MIPG INSTITUCIONAL'!F11</f>
        <v>Analizar puestos de trabajo e identificarlos para vincular personal con discapacidad.</v>
      </c>
      <c r="E5" s="63" t="str">
        <f>'MIPG INSTITUCIONAL'!G11</f>
        <v>Puestos de trabajo identificados en donde se pueda vincular personas con discapacidad.</v>
      </c>
      <c r="F5" s="62" t="s">
        <v>656</v>
      </c>
      <c r="G5" s="62">
        <f t="shared" ref="G5:G36" si="0">COUNTIF(R5:U5,"x")</f>
        <v>1</v>
      </c>
      <c r="H5" s="64">
        <f>'MIPG INSTITUCIONAL'!H11</f>
        <v>1</v>
      </c>
      <c r="I5" s="65">
        <f>'MIPG INSTITUCIONAL'!I11</f>
        <v>1</v>
      </c>
      <c r="J5" s="65">
        <f>'MIPG INSTITUCIONAL'!J11</f>
        <v>0</v>
      </c>
      <c r="K5" s="65">
        <f>'MIPG INSTITUCIONAL'!K11</f>
        <v>0</v>
      </c>
      <c r="L5" s="65">
        <f>'MIPG INSTITUCIONAL'!L11</f>
        <v>0</v>
      </c>
      <c r="M5" s="66"/>
      <c r="N5" s="67"/>
      <c r="O5" s="67">
        <v>1</v>
      </c>
      <c r="P5" s="68"/>
      <c r="Q5" s="69" t="str">
        <f>_xlfn.IFNA(IF(_xlfn.IFS(F5="MANTENIMIENTO",SUM(M5:P5)/G5,F5="INCREMENTO",SUM(M5:P5))=H5,"SI",""),"")</f>
        <v>SI</v>
      </c>
      <c r="R5" s="139">
        <f>'MIPG INSTITUCIONAL'!Q11</f>
        <v>0</v>
      </c>
      <c r="S5" s="70">
        <f>'MIPG INSTITUCIONAL'!R11</f>
        <v>0</v>
      </c>
      <c r="T5" s="70" t="str">
        <f>'MIPG INSTITUCIONAL'!S11</f>
        <v>x</v>
      </c>
      <c r="U5" s="71">
        <f>'MIPG INSTITUCIONAL'!T11</f>
        <v>0</v>
      </c>
      <c r="V5" s="140" t="str">
        <f>_xlfn.IFNA(_xlfn.IFS(AND(M5="",I5&gt;0.001),"1",AND(M5&gt;0.001,I5&gt;0.001),"2",AND(M5&gt;0.001,I5=0),"3"),"4")</f>
        <v>1</v>
      </c>
      <c r="W5" s="140" t="str">
        <f>_xlfn.IFNA(_xlfn.IFS(AND(N5="",J5&gt;0.001),"1",AND(N5&gt;0.001,J5&gt;0.001),"2",AND(N5&gt;0.001,J5=0),"3"),"4")</f>
        <v>4</v>
      </c>
      <c r="X5" s="140" t="str">
        <f>_xlfn.IFNA(_xlfn.IFS(AND(O5="",K5&gt;0.001),"1",AND(O5&gt;0.001,K5&gt;0.001),"2",AND(O5&gt;0.001,K5=0),"3"),"4")</f>
        <v>3</v>
      </c>
      <c r="Y5" s="140" t="str">
        <f>_xlfn.IFNA(_xlfn.IFS(AND(P5="",L5&gt;0.001),"1",AND(P5&gt;0.001,L5&gt;0.001),"2",AND(P5&gt;0.001,L5=0),"3"),"4")</f>
        <v>4</v>
      </c>
      <c r="Z5" s="141">
        <f>IF((IF(Tabla2[[#This Row],[Calculo1 ]]="1",_xlfn.IFS(W5="1",IF((J5/H5)&gt;100%,100%,J5/H5),W5="2",IF((J5/N5)&gt;100%,100%,J5/N5),W5="3","0%",W5="4","0")+Tabla2[[#This Row],[ III TRIM 20217]],_xlfn.IFS(W5="1",IF((J5/H5)&gt;100%,100%,J5/H5),W5="2",IF((J5/N5)&gt;100%,100%,J5/N5),W5="3","0%",W5="4","")))=100%,100%,(IF(Tabla2[[#This Row],[Calculo1 ]]="1",_xlfn.IFS(W5="1",IF((J5/H5)&gt;100%,100%,J5/H5),W5="2",IF((J5/N5)&gt;100%,100%,J5/N5),W5="3","0%",W5="4","0")+Tabla2[[#This Row],[ III TRIM 20217]],_xlfn.IFS(W5="1",IF((J5/H5)&gt;100%,100%,J5/H5),W5="2",IF((J5/N5)&gt;100%,100%,J5/N5),W5="3","0%",W5="4",""))))</f>
        <v>1</v>
      </c>
      <c r="AA5" s="142">
        <v>1</v>
      </c>
      <c r="AB5" s="143">
        <v>1</v>
      </c>
      <c r="AC5" s="143">
        <v>1</v>
      </c>
      <c r="AD5" s="144" t="str">
        <f t="shared" ref="AD5:AD13" si="1">_xlfn.IFS(Y5="1",IF((L5/K5)&gt;100%,"100%",L5/K5),Y5="2",IF((L5/P5)&gt;100%,"100%",L5/P5),Y5="3","0%",Y5="4","")</f>
        <v/>
      </c>
      <c r="AE5" s="129">
        <f>IF(IF(F5="","ESPECÍFICAR TIPO DE META",_xlfn.IFNA(_xlfn.IFS(SUM(I5:L5)=0,0%,SUM(I5:L5)&gt;0.001,(_xlfn.IFS(F5="INCREMENTO",SUM(I5:L5)/H5,F5="MANTENIMIENTO",SUM(I5:L5)/(H5*Tabla2[[#This Row],[N.X]])))),"ESPECÍFICAR TIPO DE META"))&gt;1,"100%",IF(F5="","ESPECÍFICAR TIPO DE META",_xlfn.IFNA(_xlfn.IFS(SUM(I5:L5)=0,0%,SUM(I5:L5)&gt;0.001,(_xlfn.IFS(F5="INCREMENTO",SUM(I5:L5)/H5,F5="MANTENIMIENTO",SUM(I5:L5)/(H5*Tabla2[[#This Row],[N.X]])))),"ESPECÍFICAR TIPO DE META")))</f>
        <v>1</v>
      </c>
      <c r="AF5" s="72" t="str">
        <f>'MIPG INSTITUCIONAL'!N11</f>
        <v>Se realizó un análisis de ubicación de puestos de trabajo para personas con discapacidad para desempeñar sus labores del día 18 de agosto del 2021</v>
      </c>
      <c r="AG5" s="63" t="str">
        <f>'MIPG INSTITUCIONAL'!O11</f>
        <v>Talento Humano, Recursos Físicos y Tecnológicos</v>
      </c>
      <c r="AH5" s="62" t="s">
        <v>613</v>
      </c>
      <c r="AI5" s="43" t="str">
        <f>'MIPG INSTITUCIONAL'!P11</f>
        <v>Profesional Especializado - TH
(Secretaría Administrativa)</v>
      </c>
      <c r="BB5" s="25" t="s">
        <v>656</v>
      </c>
    </row>
    <row r="6" spans="2:54" s="25" customFormat="1" ht="51" customHeight="1">
      <c r="B6" s="73" t="s">
        <v>26</v>
      </c>
      <c r="C6" s="74" t="s">
        <v>27</v>
      </c>
      <c r="D6" s="75" t="str">
        <f>'MIPG INSTITUCIONAL'!F12</f>
        <v>Establecer espacios para resaltar y estimular a los servidores públicos.</v>
      </c>
      <c r="E6" s="75" t="str">
        <f>'MIPG INSTITUCIONAL'!G12</f>
        <v>Espacios que permitan resaltar y estimular a los servidores públicos como reconocimiento a sus labores.</v>
      </c>
      <c r="F6" s="74" t="s">
        <v>656</v>
      </c>
      <c r="G6" s="74">
        <f t="shared" si="0"/>
        <v>1</v>
      </c>
      <c r="H6" s="76">
        <f>'MIPG INSTITUCIONAL'!H12</f>
        <v>1</v>
      </c>
      <c r="I6" s="65">
        <f>'MIPG INSTITUCIONAL'!I12</f>
        <v>0</v>
      </c>
      <c r="J6" s="65">
        <f>'MIPG INSTITUCIONAL'!J12</f>
        <v>1</v>
      </c>
      <c r="K6" s="65">
        <f>'MIPG INSTITUCIONAL'!K12</f>
        <v>0</v>
      </c>
      <c r="L6" s="65">
        <f>'MIPG INSTITUCIONAL'!L12</f>
        <v>0</v>
      </c>
      <c r="M6" s="77"/>
      <c r="N6" s="78">
        <v>1</v>
      </c>
      <c r="O6" s="78"/>
      <c r="P6" s="79">
        <v>0</v>
      </c>
      <c r="Q6" s="80" t="str">
        <f t="shared" ref="Q6:Q69" si="2">_xlfn.IFNA(IF(_xlfn.IFS(F6="MANTENIMIENTO",SUM(M6:P6)/G6,F6="INCREMENTO",SUM(M6:P6))=H6,"SI",""),"")</f>
        <v>SI</v>
      </c>
      <c r="R6" s="145">
        <f>'MIPG INSTITUCIONAL'!Q12</f>
        <v>0</v>
      </c>
      <c r="S6" s="81" t="str">
        <f>'MIPG INSTITUCIONAL'!R12</f>
        <v>x</v>
      </c>
      <c r="T6" s="81">
        <f>'MIPG INSTITUCIONAL'!S12</f>
        <v>0</v>
      </c>
      <c r="U6" s="82">
        <f>'MIPG INSTITUCIONAL'!T12</f>
        <v>0</v>
      </c>
      <c r="V6" s="121" t="str">
        <f t="shared" ref="V6:V11" si="3">_xlfn.IFNA(_xlfn.IFS(AND(M6="",I6&gt;0.001),"1",AND(M6&gt;0.001,I6&gt;0.001),"2",AND(M6&gt;0.001,I6=0),"3"),"4")</f>
        <v>4</v>
      </c>
      <c r="W6" s="121" t="str">
        <f t="shared" ref="W6:W12" si="4">_xlfn.IFNA(_xlfn.IFS(AND(N6="",J6&gt;0.001),"1",AND(N6&gt;0.001,J6&gt;0.001),"2",AND(N6&gt;0.001,J6=0),"3"),"4")</f>
        <v>2</v>
      </c>
      <c r="X6" s="121" t="str">
        <f t="shared" ref="X6:X12" si="5">_xlfn.IFNA(_xlfn.IFS(AND(O6="",K6&gt;0.001),"1",AND(O6&gt;0.001,K6&gt;0.001),"2",AND(O6&gt;0.001,K6=0),"3"),"4")</f>
        <v>4</v>
      </c>
      <c r="Y6" s="121" t="str">
        <f t="shared" ref="Y6:Y12" si="6">_xlfn.IFNA(_xlfn.IFS(AND(P6="",L6&gt;0.001),"1",AND(P6&gt;0.001,L6&gt;0.001),"2",AND(P6&gt;0.001,L6=0),"3"),"4")</f>
        <v>4</v>
      </c>
      <c r="Z6" s="127">
        <f>IF((IF(Tabla2[[#This Row],[Calculo1 ]]="1",_xlfn.IFS(W6="1",IF((J6/H6)&gt;100%,100%,J6/H6),W6="2",IF((J6/N6)&gt;100%,100%,J6/N6),W6="3","0%",W6="4","0")+Tabla2[[#This Row],[ III TRIM 20217]],_xlfn.IFS(W6="1",IF((J6/H6)&gt;100%,100%,J6/H6),W6="2",IF((J6/N6)&gt;100%,100%,J6/N6),W6="3","0%",W6="4","")))=100%,100%,(IF(Tabla2[[#This Row],[Calculo1 ]]="1",_xlfn.IFS(W6="1",IF((J6/H6)&gt;100%,100%,J6/H6),W6="2",IF((J6/N6)&gt;100%,100%,J6/N6),W6="3","0%",W6="4","0")+Tabla2[[#This Row],[ III TRIM 20217]],_xlfn.IFS(W6="1",IF((J6/H6)&gt;100%,100%,J6/H6),W6="2",IF((J6/N6)&gt;100%,100%,J6/N6),W6="3","0%",W6="4",""))))</f>
        <v>1</v>
      </c>
      <c r="AA6" s="134" t="s">
        <v>657</v>
      </c>
      <c r="AB6" s="120">
        <v>1</v>
      </c>
      <c r="AC6" s="120" t="s">
        <v>657</v>
      </c>
      <c r="AD6" s="135" t="str">
        <f t="shared" si="1"/>
        <v/>
      </c>
      <c r="AE6" s="130">
        <f>IF(IF(F6="","ESPECÍFICAR TIPO DE META",_xlfn.IFNA(_xlfn.IFS(SUM(I6:L6)=0,0%,SUM(I6:L6)&gt;0.001,(_xlfn.IFS(F6="INCREMENTO",SUM(I6:L6)/H6,F6="MANTENIMIENTO",SUM(I6:L6)/(H6*Tabla2[[#This Row],[N.X]])))),"ESPECÍFICAR TIPO DE META"))&gt;1,"100%",IF(F6="","ESPECÍFICAR TIPO DE META",_xlfn.IFNA(_xlfn.IFS(SUM(I6:L6)=0,0%,SUM(I6:L6)&gt;0.001,(_xlfn.IFS(F6="INCREMENTO",SUM(I6:L6)/H6,F6="MANTENIMIENTO",SUM(I6:L6)/(H6*Tabla2[[#This Row],[N.X]])))),"ESPECÍFICAR TIPO DE META")))</f>
        <v>1</v>
      </c>
      <c r="AF6" s="83" t="str">
        <f>'MIPG INSTITUCIONAL'!N12</f>
        <v>Se programó para el 15 y 29 de octubre la Jornada de Conmemoración y exaltación de los servidores públicos de la Alcaldía de Bucaramanga. La actividad se cumplió durante el cuarto trimestre del año 2021, en cumplimiento al cronograma establecido en el presente plan.
Se realizó jornada de reconocimiento a servidores públicos, entrega de estímulos a mejores servidores públicos por evaluación de desempeño</v>
      </c>
      <c r="AG6" s="75" t="str">
        <f>'MIPG INSTITUCIONAL'!O12</f>
        <v>Talento Humano, Recursos Físicos y Tecnológicos</v>
      </c>
      <c r="AH6" s="74" t="s">
        <v>613</v>
      </c>
      <c r="AI6" s="44" t="str">
        <f>'MIPG INSTITUCIONAL'!P12</f>
        <v>Subsecretario Administrativo - TH
(Secretaría Administrativa)</v>
      </c>
      <c r="BB6" s="25" t="s">
        <v>658</v>
      </c>
    </row>
    <row r="7" spans="2:54" s="25" customFormat="1" ht="51" customHeight="1">
      <c r="B7" s="73" t="s">
        <v>26</v>
      </c>
      <c r="C7" s="74" t="s">
        <v>27</v>
      </c>
      <c r="D7" s="75" t="str">
        <f>'MIPG INSTITUCIONAL'!F13</f>
        <v>Realizar informes sobre las razones de retiro de los servidores públicos.</v>
      </c>
      <c r="E7" s="75" t="str">
        <f>'MIPG INSTITUCIONAL'!G13</f>
        <v xml:space="preserve">Informes analizados acerca de las razones de retiro que genere insumos para el plan de previsión del talento humano. </v>
      </c>
      <c r="F7" s="74" t="s">
        <v>656</v>
      </c>
      <c r="G7" s="74">
        <f t="shared" si="0"/>
        <v>2</v>
      </c>
      <c r="H7" s="76">
        <f>'MIPG INSTITUCIONAL'!H13</f>
        <v>2</v>
      </c>
      <c r="I7" s="65">
        <f>'MIPG INSTITUCIONAL'!I13</f>
        <v>0</v>
      </c>
      <c r="J7" s="65">
        <f>'MIPG INSTITUCIONAL'!J13</f>
        <v>1</v>
      </c>
      <c r="K7" s="65">
        <f>'MIPG INSTITUCIONAL'!K13</f>
        <v>0</v>
      </c>
      <c r="L7" s="65">
        <f>'MIPG INSTITUCIONAL'!L13</f>
        <v>1</v>
      </c>
      <c r="M7" s="77"/>
      <c r="N7" s="78">
        <v>1</v>
      </c>
      <c r="O7" s="78"/>
      <c r="P7" s="79">
        <v>1</v>
      </c>
      <c r="Q7" s="80" t="str">
        <f t="shared" si="2"/>
        <v>SI</v>
      </c>
      <c r="R7" s="145">
        <f>'MIPG INSTITUCIONAL'!Q13</f>
        <v>0</v>
      </c>
      <c r="S7" s="81" t="str">
        <f>'MIPG INSTITUCIONAL'!R13</f>
        <v>x</v>
      </c>
      <c r="T7" s="81">
        <f>'MIPG INSTITUCIONAL'!S13</f>
        <v>0</v>
      </c>
      <c r="U7" s="82" t="str">
        <f>'MIPG INSTITUCIONAL'!T13</f>
        <v>x</v>
      </c>
      <c r="V7" s="121" t="str">
        <f t="shared" si="3"/>
        <v>4</v>
      </c>
      <c r="W7" s="121" t="str">
        <f t="shared" si="4"/>
        <v>2</v>
      </c>
      <c r="X7" s="121" t="str">
        <f t="shared" si="5"/>
        <v>4</v>
      </c>
      <c r="Y7" s="121" t="str">
        <f t="shared" si="6"/>
        <v>2</v>
      </c>
      <c r="Z7" s="127">
        <f>IF((IF(Tabla2[[#This Row],[Calculo1 ]]="1",_xlfn.IFS(W7="1",IF((J7/H7)&gt;100%,100%,J7/H7),W7="2",IF((J7/N7)&gt;100%,100%,J7/N7),W7="3","0%",W7="4","0")+Tabla2[[#This Row],[ III TRIM 20217]],_xlfn.IFS(W7="1",IF((J7/H7)&gt;100%,100%,J7/H7),W7="2",IF((J7/N7)&gt;100%,100%,J7/N7),W7="3","0%",W7="4","")))=100%,100%,(IF(Tabla2[[#This Row],[Calculo1 ]]="1",_xlfn.IFS(W7="1",IF((J7/H7)&gt;100%,100%,J7/H7),W7="2",IF((J7/N7)&gt;100%,100%,J7/N7),W7="3","0%",W7="4","0")+Tabla2[[#This Row],[ III TRIM 20217]],_xlfn.IFS(W7="1",IF((J7/H7)&gt;100%,100%,J7/H7),W7="2",IF((J7/N7)&gt;100%,100%,J7/N7),W7="3","0%",W7="4",""))))</f>
        <v>1</v>
      </c>
      <c r="AA7" s="134" t="s">
        <v>657</v>
      </c>
      <c r="AB7" s="120">
        <v>1</v>
      </c>
      <c r="AC7" s="120" t="s">
        <v>657</v>
      </c>
      <c r="AD7" s="135">
        <f t="shared" si="1"/>
        <v>1</v>
      </c>
      <c r="AE7" s="130">
        <f>IF(IF(F7="","ESPECÍFICAR TIPO DE META",_xlfn.IFNA(_xlfn.IFS(SUM(I7:L7)=0,0%,SUM(I7:L7)&gt;0.001,(_xlfn.IFS(F7="INCREMENTO",SUM(I7:L7)/H7,F7="MANTENIMIENTO",SUM(I7:L7)/(H7*Tabla2[[#This Row],[N.X]])))),"ESPECÍFICAR TIPO DE META"))&gt;1,"100%",IF(F7="","ESPECÍFICAR TIPO DE META",_xlfn.IFNA(_xlfn.IFS(SUM(I7:L7)=0,0%,SUM(I7:L7)&gt;0.001,(_xlfn.IFS(F7="INCREMENTO",SUM(I7:L7)/H7,F7="MANTENIMIENTO",SUM(I7:L7)/(H7*Tabla2[[#This Row],[N.X]])))),"ESPECÍFICAR TIPO DE META")))</f>
        <v>1</v>
      </c>
      <c r="AF7" s="83" t="str">
        <f>'MIPG INSTITUCIONAL'!N13</f>
        <v>Se realizó informe de razones de retiro de servidores públicos, correspondiente al perdiodo comprendido entre el 1 de enero a 31 de diciembre de 2021, según se evidencia en pantallazo enviado.
Se realizó informe de razones de retiro de servidores públicos, correspondiente al periodo comprendido entre el 1 de enero a 30 de junio de 2022.</v>
      </c>
      <c r="AG7" s="75" t="str">
        <f>'MIPG INSTITUCIONAL'!O13</f>
        <v>Talento Humano, Recursos Físicos y Tecnológicos</v>
      </c>
      <c r="AH7" s="74" t="s">
        <v>613</v>
      </c>
      <c r="AI7" s="44" t="str">
        <f>'MIPG INSTITUCIONAL'!P13</f>
        <v>Profesional Especializado - TH
(Secretaría Administrativa)</v>
      </c>
    </row>
    <row r="8" spans="2:54" s="25" customFormat="1" ht="51" customHeight="1">
      <c r="B8" s="73" t="s">
        <v>26</v>
      </c>
      <c r="C8" s="74" t="s">
        <v>27</v>
      </c>
      <c r="D8" s="75" t="str">
        <f>'MIPG INSTITUCIONAL'!F14</f>
        <v>Consolidar  estadísticas de la información del talento humano.</v>
      </c>
      <c r="E8" s="75" t="str">
        <f>'MIPG INSTITUCIONAL'!G14</f>
        <v>Estadísticas de la información de Gestión Estratégica de Talento Humano consolidadas.</v>
      </c>
      <c r="F8" s="74" t="s">
        <v>656</v>
      </c>
      <c r="G8" s="74">
        <f t="shared" si="0"/>
        <v>2</v>
      </c>
      <c r="H8" s="76">
        <f>'MIPG INSTITUCIONAL'!H14</f>
        <v>2</v>
      </c>
      <c r="I8" s="65">
        <f>'MIPG INSTITUCIONAL'!I14</f>
        <v>0</v>
      </c>
      <c r="J8" s="65">
        <f>'MIPG INSTITUCIONAL'!J14</f>
        <v>1</v>
      </c>
      <c r="K8" s="65">
        <f>'MIPG INSTITUCIONAL'!K14</f>
        <v>0</v>
      </c>
      <c r="L8" s="65">
        <f>'MIPG INSTITUCIONAL'!L14</f>
        <v>1</v>
      </c>
      <c r="M8" s="77"/>
      <c r="N8" s="78">
        <v>1</v>
      </c>
      <c r="O8" s="78"/>
      <c r="P8" s="79">
        <v>1</v>
      </c>
      <c r="Q8" s="80" t="str">
        <f t="shared" si="2"/>
        <v>SI</v>
      </c>
      <c r="R8" s="145">
        <f>'MIPG INSTITUCIONAL'!Q14</f>
        <v>0</v>
      </c>
      <c r="S8" s="81" t="str">
        <f>'MIPG INSTITUCIONAL'!R14</f>
        <v>x</v>
      </c>
      <c r="T8" s="81">
        <f>'MIPG INSTITUCIONAL'!S14</f>
        <v>0</v>
      </c>
      <c r="U8" s="82" t="str">
        <f>'MIPG INSTITUCIONAL'!T14</f>
        <v>x</v>
      </c>
      <c r="V8" s="121" t="str">
        <f t="shared" si="3"/>
        <v>4</v>
      </c>
      <c r="W8" s="121" t="str">
        <f t="shared" si="4"/>
        <v>2</v>
      </c>
      <c r="X8" s="121" t="str">
        <f t="shared" si="5"/>
        <v>4</v>
      </c>
      <c r="Y8" s="121" t="str">
        <f t="shared" si="6"/>
        <v>2</v>
      </c>
      <c r="Z8" s="127">
        <f>IF((IF(Tabla2[[#This Row],[Calculo1 ]]="1",_xlfn.IFS(W8="1",IF((J8/H8)&gt;100%,100%,J8/H8),W8="2",IF((J8/N8)&gt;100%,100%,J8/N8),W8="3","0%",W8="4","0")+Tabla2[[#This Row],[ III TRIM 20217]],_xlfn.IFS(W8="1",IF((J8/H8)&gt;100%,100%,J8/H8),W8="2",IF((J8/N8)&gt;100%,100%,J8/N8),W8="3","0%",W8="4","")))=100%,100%,(IF(Tabla2[[#This Row],[Calculo1 ]]="1",_xlfn.IFS(W8="1",IF((J8/H8)&gt;100%,100%,J8/H8),W8="2",IF((J8/N8)&gt;100%,100%,J8/N8),W8="3","0%",W8="4","0")+Tabla2[[#This Row],[ III TRIM 20217]],_xlfn.IFS(W8="1",IF((J8/H8)&gt;100%,100%,J8/H8),W8="2",IF((J8/N8)&gt;100%,100%,J8/N8),W8="3","0%",W8="4",""))))</f>
        <v>1</v>
      </c>
      <c r="AA8" s="134" t="s">
        <v>657</v>
      </c>
      <c r="AB8" s="120">
        <v>1</v>
      </c>
      <c r="AC8" s="120" t="s">
        <v>657</v>
      </c>
      <c r="AD8" s="135">
        <f t="shared" si="1"/>
        <v>1</v>
      </c>
      <c r="AE8" s="130">
        <f>IF(IF(F8="","ESPECÍFICAR TIPO DE META",_xlfn.IFNA(_xlfn.IFS(SUM(I8:L8)=0,0%,SUM(I8:L8)&gt;0.001,(_xlfn.IFS(F8="INCREMENTO",SUM(I8:L8)/H8,F8="MANTENIMIENTO",SUM(I8:L8)/(H8*Tabla2[[#This Row],[N.X]])))),"ESPECÍFICAR TIPO DE META"))&gt;1,"100%",IF(F8="","ESPECÍFICAR TIPO DE META",_xlfn.IFNA(_xlfn.IFS(SUM(I8:L8)=0,0%,SUM(I8:L8)&gt;0.001,(_xlfn.IFS(F8="INCREMENTO",SUM(I8:L8)/H8,F8="MANTENIMIENTO",SUM(I8:L8)/(H8*Tabla2[[#This Row],[N.X]])))),"ESPECÍFICAR TIPO DE META")))</f>
        <v>1</v>
      </c>
      <c r="AF8" s="83" t="str">
        <f>'MIPG INSTITUCIONAL'!N14</f>
        <v>Se realizó encuesta "Maestro de empleados" que contiene información de los servidores públicos de planta, se presenta informe con los resultados de la encuesta maestra de empleados.
Se realizó informe que contiene la caracterización de los servidores públicos y contratistas de la alcaldía de Bucaramanga conte a mayo de 2022.</v>
      </c>
      <c r="AG8" s="75" t="str">
        <f>'MIPG INSTITUCIONAL'!O14</f>
        <v>Talento Humano, Recursos Físicos y Tecnológicos</v>
      </c>
      <c r="AH8" s="74" t="s">
        <v>613</v>
      </c>
      <c r="AI8" s="44" t="str">
        <f>'MIPG INSTITUCIONAL'!P14</f>
        <v>Técnico Operativo
(Secretaría Administrativa)</v>
      </c>
    </row>
    <row r="9" spans="2:54" s="25" customFormat="1" ht="51" customHeight="1">
      <c r="B9" s="73" t="s">
        <v>26</v>
      </c>
      <c r="C9" s="74" t="s">
        <v>27</v>
      </c>
      <c r="D9" s="75" t="str">
        <f>'MIPG INSTITUCIONAL'!F15</f>
        <v>Analizar y tomar las medidas de mejora que contribuyan al fortalecimiento del clima laboral en la entidad. Desde el sistema de control interno efectuar su verificación.</v>
      </c>
      <c r="E9" s="75" t="str">
        <f>'MIPG INSTITUCIONAL'!G15</f>
        <v>Socialización de los resultados de la medición del clima laboral vigencia 2021</v>
      </c>
      <c r="F9" s="74" t="s">
        <v>656</v>
      </c>
      <c r="G9" s="74">
        <f t="shared" si="0"/>
        <v>1</v>
      </c>
      <c r="H9" s="76">
        <f>'MIPG INSTITUCIONAL'!H15</f>
        <v>1</v>
      </c>
      <c r="I9" s="65">
        <f>'MIPG INSTITUCIONAL'!I15</f>
        <v>0</v>
      </c>
      <c r="J9" s="65">
        <f>'MIPG INSTITUCIONAL'!J15</f>
        <v>1</v>
      </c>
      <c r="K9" s="65">
        <f>'MIPG INSTITUCIONAL'!K15</f>
        <v>0</v>
      </c>
      <c r="L9" s="65">
        <f>'MIPG INSTITUCIONAL'!L15</f>
        <v>0</v>
      </c>
      <c r="M9" s="77"/>
      <c r="N9" s="78">
        <v>1</v>
      </c>
      <c r="O9" s="78"/>
      <c r="P9" s="79"/>
      <c r="Q9" s="80" t="str">
        <f t="shared" si="2"/>
        <v>SI</v>
      </c>
      <c r="R9" s="145">
        <f>'MIPG INSTITUCIONAL'!Q15</f>
        <v>0</v>
      </c>
      <c r="S9" s="81" t="str">
        <f>'MIPG INSTITUCIONAL'!R15</f>
        <v>x</v>
      </c>
      <c r="T9" s="81">
        <f>'MIPG INSTITUCIONAL'!S15</f>
        <v>0</v>
      </c>
      <c r="U9" s="82">
        <f>'MIPG INSTITUCIONAL'!T15</f>
        <v>0</v>
      </c>
      <c r="V9" s="121" t="str">
        <f t="shared" si="3"/>
        <v>4</v>
      </c>
      <c r="W9" s="121" t="str">
        <f t="shared" si="4"/>
        <v>2</v>
      </c>
      <c r="X9" s="121" t="str">
        <f t="shared" si="5"/>
        <v>4</v>
      </c>
      <c r="Y9" s="121" t="str">
        <f t="shared" si="6"/>
        <v>4</v>
      </c>
      <c r="Z9" s="127">
        <f>IF((IF(Tabla2[[#This Row],[Calculo1 ]]="1",_xlfn.IFS(W9="1",IF((J9/H9)&gt;100%,100%,J9/H9),W9="2",IF((J9/N9)&gt;100%,100%,J9/N9),W9="3","0%",W9="4","0")+Tabla2[[#This Row],[ III TRIM 20217]],_xlfn.IFS(W9="1",IF((J9/H9)&gt;100%,100%,J9/H9),W9="2",IF((J9/N9)&gt;100%,100%,J9/N9),W9="3","0%",W9="4","")))=100%,100%,(IF(Tabla2[[#This Row],[Calculo1 ]]="1",_xlfn.IFS(W9="1",IF((J9/H9)&gt;100%,100%,J9/H9),W9="2",IF((J9/N9)&gt;100%,100%,J9/N9),W9="3","0%",W9="4","0")+Tabla2[[#This Row],[ III TRIM 20217]],_xlfn.IFS(W9="1",IF((J9/H9)&gt;100%,100%,J9/H9),W9="2",IF((J9/N9)&gt;100%,100%,J9/N9),W9="3","0%",W9="4",""))))</f>
        <v>1</v>
      </c>
      <c r="AA9" s="134" t="s">
        <v>657</v>
      </c>
      <c r="AB9" s="120">
        <v>1</v>
      </c>
      <c r="AC9" s="120" t="s">
        <v>657</v>
      </c>
      <c r="AD9" s="135" t="str">
        <f t="shared" si="1"/>
        <v/>
      </c>
      <c r="AE9" s="130">
        <f>IF(IF(F9="","ESPECÍFICAR TIPO DE META",_xlfn.IFNA(_xlfn.IFS(SUM(I9:L9)=0,0%,SUM(I9:L9)&gt;0.001,(_xlfn.IFS(F9="INCREMENTO",SUM(I9:L9)/H9,F9="MANTENIMIENTO",SUM(I9:L9)/(H9*Tabla2[[#This Row],[N.X]])))),"ESPECÍFICAR TIPO DE META"))&gt;1,"100%",IF(F9="","ESPECÍFICAR TIPO DE META",_xlfn.IFNA(_xlfn.IFS(SUM(I9:L9)=0,0%,SUM(I9:L9)&gt;0.001,(_xlfn.IFS(F9="INCREMENTO",SUM(I9:L9)/H9,F9="MANTENIMIENTO",SUM(I9:L9)/(H9*Tabla2[[#This Row],[N.X]])))),"ESPECÍFICAR TIPO DE META")))</f>
        <v>1</v>
      </c>
      <c r="AF9" s="83" t="str">
        <f>'MIPG INSTITUCIONAL'!N15</f>
        <v xml:space="preserve">Se realizó estudio de medición del clima laboral, y se socializó a 58 servidores públicos y contratistas el día 05 de noviembre, se anexa pantallazo de las diapositivas socializadas y tabla de Excel de asistencia.  </v>
      </c>
      <c r="AG9" s="75" t="str">
        <f>'MIPG INSTITUCIONAL'!O15</f>
        <v>Talento Humano, Recursos Físicos y Tecnológicos</v>
      </c>
      <c r="AH9" s="74" t="s">
        <v>613</v>
      </c>
      <c r="AI9" s="44" t="str">
        <f>'MIPG INSTITUCIONAL'!P15</f>
        <v>Subsecretario Administrativo - TH
(Secretaría Administrativa)</v>
      </c>
    </row>
    <row r="10" spans="2:54" s="25" customFormat="1" ht="51" customHeight="1">
      <c r="B10" s="73" t="s">
        <v>26</v>
      </c>
      <c r="C10" s="74" t="s">
        <v>27</v>
      </c>
      <c r="D10" s="75" t="str">
        <f>'MIPG INSTITUCIONAL'!F16</f>
        <v>Establecer incentivos especiales para el personal de servicio al ciudadano y otros estímulos para quienes se encuentren con distinto tipo de vinculación (provisionales, contratistas, etc.) en la entidad.</v>
      </c>
      <c r="E10" s="75" t="str">
        <f>'MIPG INSTITUCIONAL'!G16</f>
        <v>Cuadro de mérito del personal del Centro de Atención Especializado- CAME.</v>
      </c>
      <c r="F10" s="74" t="s">
        <v>656</v>
      </c>
      <c r="G10" s="74">
        <f t="shared" si="0"/>
        <v>1</v>
      </c>
      <c r="H10" s="76">
        <f>'MIPG INSTITUCIONAL'!H16</f>
        <v>1</v>
      </c>
      <c r="I10" s="65">
        <f>'MIPG INSTITUCIONAL'!I16</f>
        <v>0</v>
      </c>
      <c r="J10" s="65">
        <f>'MIPG INSTITUCIONAL'!J16</f>
        <v>1</v>
      </c>
      <c r="K10" s="65">
        <f>'MIPG INSTITUCIONAL'!K16</f>
        <v>0</v>
      </c>
      <c r="L10" s="65">
        <f>'MIPG INSTITUCIONAL'!L16</f>
        <v>0</v>
      </c>
      <c r="M10" s="77"/>
      <c r="N10" s="78">
        <v>1</v>
      </c>
      <c r="O10" s="78"/>
      <c r="P10" s="79"/>
      <c r="Q10" s="80" t="str">
        <f t="shared" si="2"/>
        <v>SI</v>
      </c>
      <c r="R10" s="145">
        <f>'MIPG INSTITUCIONAL'!Q16</f>
        <v>0</v>
      </c>
      <c r="S10" s="81" t="str">
        <f>'MIPG INSTITUCIONAL'!R16</f>
        <v>x</v>
      </c>
      <c r="T10" s="81">
        <f>'MIPG INSTITUCIONAL'!S16</f>
        <v>0</v>
      </c>
      <c r="U10" s="82">
        <f>'MIPG INSTITUCIONAL'!T16</f>
        <v>0</v>
      </c>
      <c r="V10" s="121" t="str">
        <f t="shared" si="3"/>
        <v>4</v>
      </c>
      <c r="W10" s="121" t="str">
        <f t="shared" si="4"/>
        <v>2</v>
      </c>
      <c r="X10" s="121" t="str">
        <f t="shared" si="5"/>
        <v>4</v>
      </c>
      <c r="Y10" s="121" t="str">
        <f t="shared" si="6"/>
        <v>4</v>
      </c>
      <c r="Z10" s="127">
        <f>IF((IF(Tabla2[[#This Row],[Calculo1 ]]="1",_xlfn.IFS(W10="1",IF((J10/H10)&gt;100%,100%,J10/H10),W10="2",IF((J10/N10)&gt;100%,100%,J10/N10),W10="3","0%",W10="4","0")+Tabla2[[#This Row],[ III TRIM 20217]],_xlfn.IFS(W10="1",IF((J10/H10)&gt;100%,100%,J10/H10),W10="2",IF((J10/N10)&gt;100%,100%,J10/N10),W10="3","0%",W10="4","")))=100%,100%,(IF(Tabla2[[#This Row],[Calculo1 ]]="1",_xlfn.IFS(W10="1",IF((J10/H10)&gt;100%,100%,J10/H10),W10="2",IF((J10/N10)&gt;100%,100%,J10/N10),W10="3","0%",W10="4","0")+Tabla2[[#This Row],[ III TRIM 20217]],_xlfn.IFS(W10="1",IF((J10/H10)&gt;100%,100%,J10/H10),W10="2",IF((J10/N10)&gt;100%,100%,J10/N10),W10="3","0%",W10="4",""))))</f>
        <v>1</v>
      </c>
      <c r="AA10" s="134" t="s">
        <v>657</v>
      </c>
      <c r="AB10" s="120">
        <v>1</v>
      </c>
      <c r="AC10" s="120" t="s">
        <v>657</v>
      </c>
      <c r="AD10" s="135" t="str">
        <f t="shared" si="1"/>
        <v/>
      </c>
      <c r="AE10" s="130">
        <f>IF(IF(F10="","ESPECÍFICAR TIPO DE META",_xlfn.IFNA(_xlfn.IFS(SUM(I10:L10)=0,0%,SUM(I10:L10)&gt;0.001,(_xlfn.IFS(F10="INCREMENTO",SUM(I10:L10)/H10,F10="MANTENIMIENTO",SUM(I10:L10)/(H10*Tabla2[[#This Row],[N.X]])))),"ESPECÍFICAR TIPO DE META"))&gt;1,"100%",IF(F10="","ESPECÍFICAR TIPO DE META",_xlfn.IFNA(_xlfn.IFS(SUM(I10:L10)=0,0%,SUM(I10:L10)&gt;0.001,(_xlfn.IFS(F10="INCREMENTO",SUM(I10:L10)/H10,F10="MANTENIMIENTO",SUM(I10:L10)/(H10*Tabla2[[#This Row],[N.X]])))),"ESPECÍFICAR TIPO DE META")))</f>
        <v>1</v>
      </c>
      <c r="AF10" s="83" t="str">
        <f>'MIPG INSTITUCIONAL'!N16</f>
        <v>Se realizó el reconocimiento a tres personas que prestan el servicio en el  CAME de acuerdo con la evaluación de satisfacción realizada por los usuarios. Se adjunta informe de la acción de fecha del segundo semestre del 2021</v>
      </c>
      <c r="AG10" s="75" t="str">
        <f>'MIPG INSTITUCIONAL'!O16</f>
        <v>Talento Humano, Recursos Físicos y Tecnológicos</v>
      </c>
      <c r="AH10" s="74" t="s">
        <v>613</v>
      </c>
      <c r="AI10" s="44" t="str">
        <f>'MIPG INSTITUCIONAL'!P16</f>
        <v>Profesional Especializado - TH
(Secretaría Administrativa)</v>
      </c>
    </row>
    <row r="11" spans="2:54" s="25" customFormat="1" ht="51" customHeight="1">
      <c r="B11" s="73" t="s">
        <v>26</v>
      </c>
      <c r="C11" s="74" t="s">
        <v>27</v>
      </c>
      <c r="D11" s="75" t="str">
        <f>'MIPG INSTITUCIONAL'!F17</f>
        <v xml:space="preserve">Analizar que los resultados de la evaluación de desempeño laboral y de los acuerdos de gestión sean coherentes con el cumplimiento de las metas de la entidad. </v>
      </c>
      <c r="E11" s="75" t="str">
        <f>'MIPG INSTITUCIONAL'!G17</f>
        <v>Informe de análisis de los resultados de las evaluaciones de desempeño laboral y los acuerdos de gestión.</v>
      </c>
      <c r="F11" s="74" t="s">
        <v>656</v>
      </c>
      <c r="G11" s="74">
        <f t="shared" si="0"/>
        <v>2</v>
      </c>
      <c r="H11" s="76">
        <f>'MIPG INSTITUCIONAL'!H17</f>
        <v>2</v>
      </c>
      <c r="I11" s="65">
        <f>'MIPG INSTITUCIONAL'!I17</f>
        <v>1</v>
      </c>
      <c r="J11" s="65">
        <f>'MIPG INSTITUCIONAL'!J17</f>
        <v>0</v>
      </c>
      <c r="K11" s="65">
        <f>'MIPG INSTITUCIONAL'!K17</f>
        <v>0</v>
      </c>
      <c r="L11" s="65">
        <f>'MIPG INSTITUCIONAL'!L17</f>
        <v>1</v>
      </c>
      <c r="M11" s="77">
        <v>1</v>
      </c>
      <c r="N11" s="78"/>
      <c r="O11" s="78"/>
      <c r="P11" s="79">
        <v>1</v>
      </c>
      <c r="Q11" s="80" t="str">
        <f t="shared" si="2"/>
        <v>SI</v>
      </c>
      <c r="R11" s="145" t="str">
        <f>'MIPG INSTITUCIONAL'!Q17</f>
        <v>x</v>
      </c>
      <c r="S11" s="81">
        <f>'MIPG INSTITUCIONAL'!R17</f>
        <v>0</v>
      </c>
      <c r="T11" s="81">
        <f>'MIPG INSTITUCIONAL'!S17</f>
        <v>0</v>
      </c>
      <c r="U11" s="82" t="str">
        <f>'MIPG INSTITUCIONAL'!T17</f>
        <v>x</v>
      </c>
      <c r="V11" s="121" t="str">
        <f t="shared" si="3"/>
        <v>2</v>
      </c>
      <c r="W11" s="121" t="str">
        <f t="shared" si="4"/>
        <v>4</v>
      </c>
      <c r="X11" s="121" t="str">
        <f t="shared" si="5"/>
        <v>4</v>
      </c>
      <c r="Y11" s="121" t="str">
        <f t="shared" si="6"/>
        <v>2</v>
      </c>
      <c r="Z11" s="125" t="str">
        <f>IF((IF(Tabla2[[#This Row],[Calculo1 ]]="1",_xlfn.IFS(W11="1",IF((J11/H11)&gt;100%,100%,J11/H11),W11="2",IF((J11/N11)&gt;100%,100%,J11/N11),W11="3","0%",W11="4","0")+Tabla2[[#This Row],[ III TRIM 20217]],_xlfn.IFS(W11="1",IF((J11/H11)&gt;100%,100%,J11/H11),W11="2",IF((J11/N11)&gt;100%,100%,J11/N11),W11="3","0%",W11="4","")))=100%,100%,(IF(Tabla2[[#This Row],[Calculo1 ]]="1",_xlfn.IFS(W11="1",IF((J11/H11)&gt;100%,100%,J11/H11),W11="2",IF((J11/N11)&gt;100%,100%,J11/N11),W11="3","0%",W11="4","0")+Tabla2[[#This Row],[ III TRIM 20217]],_xlfn.IFS(W11="1",IF((J11/H11)&gt;100%,100%,J11/H11),W11="2",IF((J11/N11)&gt;100%,100%,J11/N11),W11="3","0%",W11="4",""))))</f>
        <v/>
      </c>
      <c r="AA11" s="134">
        <v>1</v>
      </c>
      <c r="AB11" s="120" t="s">
        <v>657</v>
      </c>
      <c r="AC11" s="120" t="s">
        <v>657</v>
      </c>
      <c r="AD11" s="135">
        <f t="shared" si="1"/>
        <v>1</v>
      </c>
      <c r="AE11" s="130">
        <f>IF(IF(F11="","ESPECÍFICAR TIPO DE META",_xlfn.IFNA(_xlfn.IFS(SUM(I11:L11)=0,0%,SUM(I11:L11)&gt;0.001,(_xlfn.IFS(F11="INCREMENTO",SUM(I11:L11)/H11,F11="MANTENIMIENTO",SUM(I11:L11)/(H11*Tabla2[[#This Row],[N.X]])))),"ESPECÍFICAR TIPO DE META"))&gt;1,"100%",IF(F11="","ESPECÍFICAR TIPO DE META",_xlfn.IFNA(_xlfn.IFS(SUM(I11:L11)=0,0%,SUM(I11:L11)&gt;0.001,(_xlfn.IFS(F11="INCREMENTO",SUM(I11:L11)/H11,F11="MANTENIMIENTO",SUM(I11:L11)/(H11*Tabla2[[#This Row],[N.X]])))),"ESPECÍFICAR TIPO DE META")))</f>
        <v>1</v>
      </c>
      <c r="AF11" s="83" t="str">
        <f>'MIPG INSTITUCIONAL'!N17</f>
        <v>Se realizó el análisis de los resultados de las evaluaciones de desempeño correspondientes al primer semestre del año 2021 a corte 30 de septiembre de 2021.
Se realizó el análisis de los resultados de las evaluaciones de desempeño correspondientes al periodo anual vigencia 2021-2022.</v>
      </c>
      <c r="AG11" s="75" t="str">
        <f>'MIPG INSTITUCIONAL'!O17</f>
        <v>Talento Humano, Recursos Físicos y Tecnológicos</v>
      </c>
      <c r="AH11" s="74" t="s">
        <v>613</v>
      </c>
      <c r="AI11" s="44" t="str">
        <f>'MIPG INSTITUCIONAL'!P17</f>
        <v>Profesional Especializado - TH
(Secretaría Administrativa)</v>
      </c>
    </row>
    <row r="12" spans="2:54" s="25" customFormat="1" ht="51" customHeight="1">
      <c r="B12" s="73" t="s">
        <v>26</v>
      </c>
      <c r="C12" s="74" t="s">
        <v>27</v>
      </c>
      <c r="D12" s="75" t="str">
        <f>'MIPG INSTITUCIONAL'!F18</f>
        <v>Desarrollar jornadas de capacitación y/o divulgación a sus servidores y contratistas sobre participación ciudadana, rendición de cuentas y control social.</v>
      </c>
      <c r="E12" s="75" t="str">
        <f>'MIPG INSTITUCIONAL'!G18</f>
        <v>Jornadas de capacitación y/o divulgación a los  servidores públicos  y contratistas en los temas de participación ciudadana, rendición de cuentas y control social.</v>
      </c>
      <c r="F12" s="74" t="s">
        <v>656</v>
      </c>
      <c r="G12" s="74">
        <f t="shared" si="0"/>
        <v>2</v>
      </c>
      <c r="H12" s="76">
        <f>'MIPG INSTITUCIONAL'!H18</f>
        <v>2</v>
      </c>
      <c r="I12" s="65">
        <f>'MIPG INSTITUCIONAL'!I18</f>
        <v>0</v>
      </c>
      <c r="J12" s="65">
        <f>'MIPG INSTITUCIONAL'!J18</f>
        <v>1</v>
      </c>
      <c r="K12" s="65">
        <f>'MIPG INSTITUCIONAL'!K18</f>
        <v>1</v>
      </c>
      <c r="L12" s="65">
        <f>'MIPG INSTITUCIONAL'!L18</f>
        <v>0</v>
      </c>
      <c r="M12" s="77"/>
      <c r="N12" s="78">
        <v>1</v>
      </c>
      <c r="O12" s="78">
        <v>1</v>
      </c>
      <c r="P12" s="79"/>
      <c r="Q12" s="80" t="str">
        <f t="shared" si="2"/>
        <v>SI</v>
      </c>
      <c r="R12" s="145">
        <f>'MIPG INSTITUCIONAL'!Q18</f>
        <v>0</v>
      </c>
      <c r="S12" s="81" t="str">
        <f>'MIPG INSTITUCIONAL'!R18</f>
        <v>x</v>
      </c>
      <c r="T12" s="81" t="str">
        <f>'MIPG INSTITUCIONAL'!S18</f>
        <v>x</v>
      </c>
      <c r="U12" s="82">
        <f>'MIPG INSTITUCIONAL'!T18</f>
        <v>0</v>
      </c>
      <c r="V12" s="121" t="str">
        <f t="shared" ref="V12:V75" si="7">_xlfn.IFNA(_xlfn.IFS(AND(M12="",I12&gt;0.001),"1",AND(M12&gt;0.001,I12&gt;0.001),"2",AND(M12&gt;0.001,I12=0),"3"),"4")</f>
        <v>4</v>
      </c>
      <c r="W12" s="121" t="str">
        <f t="shared" si="4"/>
        <v>2</v>
      </c>
      <c r="X12" s="121" t="str">
        <f t="shared" si="5"/>
        <v>2</v>
      </c>
      <c r="Y12" s="121" t="str">
        <f t="shared" si="6"/>
        <v>4</v>
      </c>
      <c r="Z12" s="125">
        <f>IF((IF(Tabla2[[#This Row],[Calculo1 ]]="1",_xlfn.IFS(W12="1",IF((J12/H12)&gt;100%,100%,J12/H12),W12="2",IF((J12/N12)&gt;100%,100%,J12/N12),W12="3","0%",W12="4","0")+Tabla2[[#This Row],[ III TRIM 20217]],_xlfn.IFS(W12="1",IF((J12/H12)&gt;100%,100%,J12/H12),W12="2",IF((J12/N12)&gt;100%,100%,J12/N12),W12="3","0%",W12="4","")))=100%,100%,(IF(Tabla2[[#This Row],[Calculo1 ]]="1",_xlfn.IFS(W12="1",IF((J12/H12)&gt;100%,100%,J12/H12),W12="2",IF((J12/N12)&gt;100%,100%,J12/N12),W12="3","0%",W12="4","0")+Tabla2[[#This Row],[ III TRIM 20217]],_xlfn.IFS(W12="1",IF((J12/H12)&gt;100%,100%,J12/H12),W12="2",IF((J12/N12)&gt;100%,100%,J12/N12),W12="3","0%",W12="4",""))))</f>
        <v>1</v>
      </c>
      <c r="AA12" s="134" t="s">
        <v>657</v>
      </c>
      <c r="AB12" s="120">
        <v>1</v>
      </c>
      <c r="AC12" s="120">
        <v>1</v>
      </c>
      <c r="AD12" s="135" t="str">
        <f t="shared" si="1"/>
        <v/>
      </c>
      <c r="AE12" s="130">
        <f>IF(IF(F12="","ESPECÍFICAR TIPO DE META",_xlfn.IFNA(_xlfn.IFS(SUM(I12:L12)=0,0%,SUM(I12:L12)&gt;0.001,(_xlfn.IFS(F12="INCREMENTO",SUM(I12:L12)/H12,F12="MANTENIMIENTO",SUM(I12:L12)/(H12*Tabla2[[#This Row],[N.X]])))),"ESPECÍFICAR TIPO DE META"))&gt;1,"100%",IF(F12="","ESPECÍFICAR TIPO DE META",_xlfn.IFNA(_xlfn.IFS(SUM(I12:L12)=0,0%,SUM(I12:L12)&gt;0.001,(_xlfn.IFS(F12="INCREMENTO",SUM(I12:L12)/H12,F12="MANTENIMIENTO",SUM(I12:L12)/(H12*Tabla2[[#This Row],[N.X]])))),"ESPECÍFICAR TIPO DE META")))</f>
        <v>1</v>
      </c>
      <c r="AF12" s="83" t="str">
        <f>'MIPG INSTITUCIONAL'!N18</f>
        <v xml:space="preserve">Se realizó capacitación en temas de rendición de cuentas, participación ciudadana a los servidores públicos y contratistas de la administración, el cual se puede evidenciar mediante la convocatoria por correo electrónico del día 18 de noviembre de 2021
Se realizó capacitación el día 1 y 6 de marzo de 2022, sobre participación ciudadana, rendición de cuentas y control social, se adjunta planillas de asistencias. </v>
      </c>
      <c r="AG12" s="75" t="str">
        <f>'MIPG INSTITUCIONAL'!O18</f>
        <v>Talento Humano, Recursos Físicos y Tecnológicos</v>
      </c>
      <c r="AH12" s="74" t="s">
        <v>613</v>
      </c>
      <c r="AI12" s="44" t="str">
        <f>'MIPG INSTITUCIONAL'!P18</f>
        <v>Profesional Especializado - TH
(Secretaría Administrativa)</v>
      </c>
    </row>
    <row r="13" spans="2:54" s="25" customFormat="1" ht="51" customHeight="1">
      <c r="B13" s="73" t="s">
        <v>26</v>
      </c>
      <c r="C13" s="74" t="s">
        <v>27</v>
      </c>
      <c r="D13" s="75" t="str">
        <f>'MIPG INSTITUCIONAL'!F19</f>
        <v>Implementar mecanismos para transferir el conocimiento de las personas que se retiran a quienes continúan vinculados.</v>
      </c>
      <c r="E13" s="75" t="str">
        <f>'MIPG INSTITUCIONAL'!G19</f>
        <v>Herramienta  implementada y mantenida, a través del uso del formato de transferencia de conocimiento o retiro del servicio F-GAT-8100-238,37-195.</v>
      </c>
      <c r="F13" s="149" t="s">
        <v>658</v>
      </c>
      <c r="G13" s="149">
        <f t="shared" si="0"/>
        <v>2</v>
      </c>
      <c r="H13" s="150">
        <f>'MIPG INSTITUCIONAL'!H19</f>
        <v>1</v>
      </c>
      <c r="I13" s="65">
        <f>'MIPG INSTITUCIONAL'!I19</f>
        <v>1</v>
      </c>
      <c r="J13" s="65">
        <f>'MIPG INSTITUCIONAL'!J19</f>
        <v>1</v>
      </c>
      <c r="K13" s="65">
        <f>'MIPG INSTITUCIONAL'!K19</f>
        <v>1</v>
      </c>
      <c r="L13" s="65">
        <f>'MIPG INSTITUCIONAL'!L19</f>
        <v>1</v>
      </c>
      <c r="M13" s="77"/>
      <c r="N13" s="78">
        <v>1</v>
      </c>
      <c r="O13" s="78"/>
      <c r="P13" s="79">
        <v>1</v>
      </c>
      <c r="Q13" s="80" t="str">
        <f>_xlfn.IFNA(IF(_xlfn.IFS(F13="MANTENIMIENTO",SUM(M13:P13)/G13,F13="INCREMENTO",SUM(M13:P13))=H13,"SI",""),"")</f>
        <v>SI</v>
      </c>
      <c r="R13" s="145">
        <f>'MIPG INSTITUCIONAL'!Q19</f>
        <v>0</v>
      </c>
      <c r="S13" s="81" t="str">
        <f>'MIPG INSTITUCIONAL'!R19</f>
        <v>x</v>
      </c>
      <c r="T13" s="81">
        <f>'MIPG INSTITUCIONAL'!S19</f>
        <v>0</v>
      </c>
      <c r="U13" s="82" t="str">
        <f>'MIPG INSTITUCIONAL'!T19</f>
        <v>x</v>
      </c>
      <c r="V13" s="121" t="str">
        <f t="shared" si="7"/>
        <v>1</v>
      </c>
      <c r="W13" s="121" t="str">
        <f t="shared" ref="W13:W76" si="8">_xlfn.IFNA(_xlfn.IFS(AND(N13="",J13&gt;0.001),"1",AND(N13&gt;0.001,J13&gt;0.001),"2",AND(N13&gt;0.001,J13=0),"3"),"4")</f>
        <v>2</v>
      </c>
      <c r="X13" s="121" t="str">
        <f t="shared" ref="X13:X76" si="9">_xlfn.IFNA(_xlfn.IFS(AND(O13="",K13&gt;0.001),"1",AND(O13&gt;0.001,K13&gt;0.001),"2",AND(O13&gt;0.001,K13=0),"3"),"4")</f>
        <v>1</v>
      </c>
      <c r="Y13" s="121" t="str">
        <f t="shared" ref="Y13:Y76" si="10">_xlfn.IFNA(_xlfn.IFS(AND(P13="",L13&gt;0.001),"1",AND(P13&gt;0.001,L13&gt;0.001),"2",AND(P13&gt;0.001,L13=0),"3"),"4")</f>
        <v>2</v>
      </c>
      <c r="Z13" s="125">
        <f>IF((IF(Tabla2[[#This Row],[Calculo1 ]]="1",_xlfn.IFS(W13="1",IF((J13/H13)&gt;100%,100%,J13/H13),W13="2",IF((J13/N13)&gt;100%,100%,J13/N13),W13="3","0%",W13="4","0")+Tabla2[[#This Row],[ III TRIM 20217]],_xlfn.IFS(W13="1",IF((J13/H13)&gt;100%,100%,J13/H13),W13="2",IF((J13/N13)&gt;100%,100%,J13/N13),W13="3","0%",W13="4","")))=100%,100%,(IF(Tabla2[[#This Row],[Calculo1 ]]="1",_xlfn.IFS(W13="1",IF((J13/H13)&gt;100%,100%,J13/H13),W13="2",IF((J13/N13)&gt;100%,100%,J13/N13),W13="3","0%",W13="4","0")+Tabla2[[#This Row],[ III TRIM 20217]],_xlfn.IFS(W13="1",IF((J13/H13)&gt;100%,100%,J13/H13),W13="2",IF((J13/N13)&gt;100%,100%,J13/N13),W13="3","0%",W13="4",""))))</f>
        <v>2</v>
      </c>
      <c r="AA13" s="134">
        <v>1</v>
      </c>
      <c r="AB13" s="120">
        <v>1</v>
      </c>
      <c r="AC13" s="120">
        <v>1</v>
      </c>
      <c r="AD13" s="135">
        <f t="shared" si="1"/>
        <v>1</v>
      </c>
      <c r="AE13" s="130" t="str">
        <f>IF(IF(F13="","ESPECÍFICAR TIPO DE META",_xlfn.IFNA(_xlfn.IFS(SUM(I13:L13)=0,0%,SUM(I13:L13)&gt;0.001,(_xlfn.IFS(F13="INCREMENTO",SUM(I13:L13)/H13,F13="MANTENIMIENTO",SUM(I13:L13)/(H13*Tabla2[[#This Row],[N.X]])))),"ESPECÍFICAR TIPO DE META"))&gt;1,"100%",IF(F13="","ESPECÍFICAR TIPO DE META",_xlfn.IFNA(_xlfn.IFS(SUM(I13:L13)=0,0%,SUM(I13:L13)&gt;0.001,(_xlfn.IFS(F13="INCREMENTO",SUM(I13:L13)/H13,F13="MANTENIMIENTO",SUM(I13:L13)/(H13*Tabla2[[#This Row],[N.X]])))),"ESPECÍFICAR TIPO DE META")))</f>
        <v>100%</v>
      </c>
      <c r="AF13" s="83" t="str">
        <f>'MIPG INSTITUCIONAL'!N19</f>
        <v>Se estableció en el formato F-GAT-8100-238,37-036,la inclusión del formato F-GAT-8100-238,37-195  como uno de los requisitos de entrega de puesto de trabajo el cual todos los servidores los cuales se retiraron diligenciaron a cabalidad el formato</v>
      </c>
      <c r="AG13" s="75" t="str">
        <f>'MIPG INSTITUCIONAL'!O19</f>
        <v>Talento Humano, Recursos Físicos y Tecnológicos</v>
      </c>
      <c r="AH13" s="74" t="s">
        <v>613</v>
      </c>
      <c r="AI13" s="44" t="str">
        <f>'MIPG INSTITUCIONAL'!P19</f>
        <v>Profesional Especializado - TH
(Secretaría Administrativa)</v>
      </c>
    </row>
    <row r="14" spans="2:54" s="25" customFormat="1" ht="51" customHeight="1">
      <c r="B14" s="73" t="s">
        <v>26</v>
      </c>
      <c r="C14" s="74" t="s">
        <v>66</v>
      </c>
      <c r="D14" s="75" t="str">
        <f>'MIPG INSTITUCIONAL'!F20</f>
        <v xml:space="preserve">Fomentar espacios de participación para todo el personal, para armonizar los valores del servicio público con los códigos de ética institucional, implementar jornadas de difusión y herramientas pedagógicas para desarrollar el hábito de actuar de forma coherente con ellos. </v>
      </c>
      <c r="E14" s="75" t="str">
        <f>'MIPG INSTITUCIONAL'!G20</f>
        <v>Jornadas de apropiación del código de integridad.</v>
      </c>
      <c r="F14" s="149" t="s">
        <v>656</v>
      </c>
      <c r="G14" s="149">
        <f t="shared" si="0"/>
        <v>2</v>
      </c>
      <c r="H14" s="150">
        <f>'MIPG INSTITUCIONAL'!H20</f>
        <v>2</v>
      </c>
      <c r="I14" s="65">
        <f>'MIPG INSTITUCIONAL'!I20</f>
        <v>2</v>
      </c>
      <c r="J14" s="65">
        <f>'MIPG INSTITUCIONAL'!J20</f>
        <v>0</v>
      </c>
      <c r="K14" s="65">
        <f>'MIPG INSTITUCIONAL'!K20</f>
        <v>0</v>
      </c>
      <c r="L14" s="65">
        <f>'MIPG INSTITUCIONAL'!L20</f>
        <v>0</v>
      </c>
      <c r="M14" s="77"/>
      <c r="N14" s="78">
        <v>1</v>
      </c>
      <c r="O14" s="78"/>
      <c r="P14" s="79">
        <v>1</v>
      </c>
      <c r="Q14" s="80" t="str">
        <f t="shared" si="2"/>
        <v>SI</v>
      </c>
      <c r="R14" s="145">
        <f>'MIPG INSTITUCIONAL'!Q20</f>
        <v>0</v>
      </c>
      <c r="S14" s="81" t="str">
        <f>'MIPG INSTITUCIONAL'!R20</f>
        <v>x</v>
      </c>
      <c r="T14" s="81">
        <f>'MIPG INSTITUCIONAL'!S20</f>
        <v>0</v>
      </c>
      <c r="U14" s="82" t="str">
        <f>'MIPG INSTITUCIONAL'!T20</f>
        <v>x</v>
      </c>
      <c r="V14" s="121" t="str">
        <f t="shared" si="7"/>
        <v>1</v>
      </c>
      <c r="W14" s="121" t="str">
        <f t="shared" si="8"/>
        <v>3</v>
      </c>
      <c r="X14" s="121" t="str">
        <f t="shared" si="9"/>
        <v>4</v>
      </c>
      <c r="Y14" s="121" t="str">
        <f t="shared" si="10"/>
        <v>3</v>
      </c>
      <c r="Z14" s="125">
        <f>IF((IF(Tabla2[[#This Row],[Calculo1 ]]="1",_xlfn.IFS(W14="1",IF((J14/H14)&gt;100%,100%,J14/H14),W14="2",IF((J14/N14)&gt;100%,100%,J14/N14),W14="3","0%",W14="4","0")+Tabla2[[#This Row],[ III TRIM 20217]],_xlfn.IFS(W14="1",IF((J14/H14)&gt;100%,100%,J14/H14),W14="2",IF((J14/N14)&gt;100%,100%,J14/N14),W14="3","0%",W14="4","")))=100%,100%,(IF(Tabla2[[#This Row],[Calculo1 ]]="1",_xlfn.IFS(W14="1",IF((J14/H14)&gt;100%,100%,J14/H14),W14="2",IF((J14/N14)&gt;100%,100%,J14/N14),W14="3","0%",W14="4","0")+Tabla2[[#This Row],[ III TRIM 20217]],_xlfn.IFS(W14="1",IF((J14/H14)&gt;100%,100%,J14/H14),W14="2",IF((J14/N14)&gt;100%,100%,J14/N14),W14="3","0%",W14="4",""))))</f>
        <v>1</v>
      </c>
      <c r="AA14" s="134">
        <v>1</v>
      </c>
      <c r="AB14" s="120">
        <v>1</v>
      </c>
      <c r="AC14" s="120" t="s">
        <v>657</v>
      </c>
      <c r="AD14" s="135"/>
      <c r="AE14" s="130">
        <f>IF(IF(F14="","ESPECÍFICAR TIPO DE META",_xlfn.IFNA(_xlfn.IFS(SUM(I14:L14)=0,0%,SUM(I14:L14)&gt;0.001,(_xlfn.IFS(F14="INCREMENTO",SUM(I14:L14)/H14,F14="MANTENIMIENTO",SUM(I14:L14)/(H14*Tabla2[[#This Row],[N.X]])))),"ESPECÍFICAR TIPO DE META"))&gt;1,"100%",IF(F14="","ESPECÍFICAR TIPO DE META",_xlfn.IFNA(_xlfn.IFS(SUM(I14:L14)=0,0%,SUM(I14:L14)&gt;0.001,(_xlfn.IFS(F14="INCREMENTO",SUM(I14:L14)/H14,F14="MANTENIMIENTO",SUM(I14:L14)/(H14*Tabla2[[#This Row],[N.X]])))),"ESPECÍFICAR TIPO DE META")))</f>
        <v>1</v>
      </c>
      <c r="AF14" s="83" t="str">
        <f>'MIPG INSTITUCIONAL'!N20</f>
        <v>Se han realizado Jornadas de capacitación y sensibilización del código de integridad y se puede evidenciar en el informe consolidado de las socializaciones al Código de integridad de la vigencia 2021
*Viernes de Valores: Agosto 27 de 2021.
*Muro de integridad: septiembre 17 de 2021.
*Recordación digital, reto diligencia con cada uno de los valores del código de integridad: lunes 06 de septiembre de 2021</v>
      </c>
      <c r="AG14" s="75" t="str">
        <f>'MIPG INSTITUCIONAL'!O20</f>
        <v>Talento Humano, Recursos Físicos y Tecnológicos</v>
      </c>
      <c r="AH14" s="74" t="s">
        <v>613</v>
      </c>
      <c r="AI14" s="44" t="str">
        <f>'MIPG INSTITUCIONAL'!P20</f>
        <v>Subsecretario Administrativo - TH
(Secretaría Administrativa)</v>
      </c>
    </row>
    <row r="15" spans="2:54" s="25" customFormat="1" ht="57.95" customHeight="1">
      <c r="B15" s="73" t="s">
        <v>26</v>
      </c>
      <c r="C15" s="74" t="s">
        <v>66</v>
      </c>
      <c r="D15" s="75" t="str">
        <f>'MIPG INSTITUCIONAL'!F21</f>
        <v>Establecer al interior de su entidad un proceso para la gestión de los conflictos de interés, donde el servidor público pueda tener claridad de cómo se reporta un posible caso y cuál es el conducto regular a seguir. .</v>
      </c>
      <c r="E15" s="75" t="str">
        <f>'MIPG INSTITUCIONAL'!G21</f>
        <v>Campañas de divulgación para promover el correo de cod.integridad@bucaramanga.gov.co, como un canal para conocer opiniones y denuncias sobre faltas al código de integridad.</v>
      </c>
      <c r="F15" s="149" t="s">
        <v>656</v>
      </c>
      <c r="G15" s="149">
        <f t="shared" si="0"/>
        <v>2</v>
      </c>
      <c r="H15" s="150">
        <f>'MIPG INSTITUCIONAL'!H21</f>
        <v>2</v>
      </c>
      <c r="I15" s="65">
        <f>'MIPG INSTITUCIONAL'!I21</f>
        <v>1</v>
      </c>
      <c r="J15" s="65">
        <f>'MIPG INSTITUCIONAL'!J21</f>
        <v>1</v>
      </c>
      <c r="K15" s="65">
        <f>'MIPG INSTITUCIONAL'!K21</f>
        <v>0</v>
      </c>
      <c r="L15" s="65">
        <f>'MIPG INSTITUCIONAL'!L21</f>
        <v>0</v>
      </c>
      <c r="M15" s="77"/>
      <c r="N15" s="78">
        <v>1</v>
      </c>
      <c r="O15" s="78"/>
      <c r="P15" s="79">
        <v>1</v>
      </c>
      <c r="Q15" s="80" t="str">
        <f t="shared" si="2"/>
        <v>SI</v>
      </c>
      <c r="R15" s="145">
        <f>'MIPG INSTITUCIONAL'!Q21</f>
        <v>0</v>
      </c>
      <c r="S15" s="81" t="str">
        <f>'MIPG INSTITUCIONAL'!R21</f>
        <v>x</v>
      </c>
      <c r="T15" s="81">
        <f>'MIPG INSTITUCIONAL'!S21</f>
        <v>0</v>
      </c>
      <c r="U15" s="82" t="str">
        <f>'MIPG INSTITUCIONAL'!T21</f>
        <v>x</v>
      </c>
      <c r="V15" s="121" t="str">
        <f t="shared" si="7"/>
        <v>1</v>
      </c>
      <c r="W15" s="121" t="str">
        <f t="shared" si="8"/>
        <v>2</v>
      </c>
      <c r="X15" s="121" t="str">
        <f t="shared" si="9"/>
        <v>4</v>
      </c>
      <c r="Y15" s="121" t="str">
        <f t="shared" si="10"/>
        <v>3</v>
      </c>
      <c r="Z15" s="125">
        <f>IF((IF(Tabla2[[#This Row],[Calculo1 ]]="1",_xlfn.IFS(W15="1",IF((J15/H15)&gt;100%,100%,J15/H15),W15="2",IF((J15/N15)&gt;100%,100%,J15/N15),W15="3","0%",W15="4","0")+Tabla2[[#This Row],[ III TRIM 20217]],_xlfn.IFS(W15="1",IF((J15/H15)&gt;100%,100%,J15/H15),W15="2",IF((J15/N15)&gt;100%,100%,J15/N15),W15="3","0%",W15="4","")))=100%,100%,(IF(Tabla2[[#This Row],[Calculo1 ]]="1",_xlfn.IFS(W15="1",IF((J15/H15)&gt;100%,100%,J15/H15),W15="2",IF((J15/N15)&gt;100%,100%,J15/N15),W15="3","0%",W15="4","0")+Tabla2[[#This Row],[ III TRIM 20217]],_xlfn.IFS(W15="1",IF((J15/H15)&gt;100%,100%,J15/H15),W15="2",IF((J15/N15)&gt;100%,100%,J15/N15),W15="3","0%",W15="4",""))))</f>
        <v>1.5</v>
      </c>
      <c r="AA15" s="134">
        <v>0.5</v>
      </c>
      <c r="AB15" s="120">
        <v>1</v>
      </c>
      <c r="AC15" s="120" t="s">
        <v>657</v>
      </c>
      <c r="AD15" s="135"/>
      <c r="AE15" s="130">
        <f>IF(IF(F15="","ESPECÍFICAR TIPO DE META",_xlfn.IFNA(_xlfn.IFS(SUM(I15:L15)=0,0%,SUM(I15:L15)&gt;0.001,(_xlfn.IFS(F15="INCREMENTO",SUM(I15:L15)/H15,F15="MANTENIMIENTO",SUM(I15:L15)/(H15*Tabla2[[#This Row],[N.X]])))),"ESPECÍFICAR TIPO DE META"))&gt;1,"100%",IF(F15="","ESPECÍFICAR TIPO DE META",_xlfn.IFNA(_xlfn.IFS(SUM(I15:L15)=0,0%,SUM(I15:L15)&gt;0.001,(_xlfn.IFS(F15="INCREMENTO",SUM(I15:L15)/H15,F15="MANTENIMIENTO",SUM(I15:L15)/(H15*Tabla2[[#This Row],[N.X]])))),"ESPECÍFICAR TIPO DE META")))</f>
        <v>1</v>
      </c>
      <c r="AF15" s="83" t="str">
        <f>'MIPG INSTITUCIONAL'!N21</f>
        <v xml:space="preserve">A través del correo cod.integridad@bucaramanga.gov.co se ha enviado mensajes a los servidores públicos y contratistas de la alcaldía, informando que a través de este medio pueden realizar las denuncias sobre faltas al código de integridad. Se anexa "Pantallazo" correo de promoción y divulgación del correo del código de integridad de fecha 06 de diciembre del 2021
También se ha utilizado para realizar los Retos digitales  de los valores del código de integridad. </v>
      </c>
      <c r="AG15" s="75" t="str">
        <f>'MIPG INSTITUCIONAL'!O21</f>
        <v>Talento Humano, Recursos Físicos y Tecnológicos</v>
      </c>
      <c r="AH15" s="74" t="s">
        <v>613</v>
      </c>
      <c r="AI15" s="44" t="str">
        <f>'MIPG INSTITUCIONAL'!P21</f>
        <v>Subsecretario Administrativo - TH
(Secretaría Administrativa)</v>
      </c>
    </row>
    <row r="16" spans="2:54" s="25" customFormat="1" ht="51" customHeight="1">
      <c r="B16" s="73" t="s">
        <v>26</v>
      </c>
      <c r="C16" s="74" t="s">
        <v>66</v>
      </c>
      <c r="D16" s="75" t="str">
        <f>'MIPG INSTITUCIONAL'!F22</f>
        <v>Formular y desarrollar un mecanismo para el registro, seguimiento y monitoreo a las declaraciones de conflictos de interés por parte de los servidores públicos que laboran dentro de la entidad.</v>
      </c>
      <c r="E16" s="75" t="str">
        <f>'MIPG INSTITUCIONAL'!G22</f>
        <v>Informe de seguimiento del registro de la declaración de conflicto de intereses de los directivos que se rinden en la plataforma de función pública.</v>
      </c>
      <c r="F16" s="74" t="s">
        <v>656</v>
      </c>
      <c r="G16" s="74">
        <f t="shared" si="0"/>
        <v>1</v>
      </c>
      <c r="H16" s="76">
        <f>'MIPG INSTITUCIONAL'!H22</f>
        <v>1</v>
      </c>
      <c r="I16" s="65">
        <f>'MIPG INSTITUCIONAL'!I22</f>
        <v>0</v>
      </c>
      <c r="J16" s="65">
        <f>'MIPG INSTITUCIONAL'!J22</f>
        <v>0</v>
      </c>
      <c r="K16" s="65">
        <f>'MIPG INSTITUCIONAL'!K22</f>
        <v>1</v>
      </c>
      <c r="L16" s="65">
        <f>'MIPG INSTITUCIONAL'!L22</f>
        <v>0</v>
      </c>
      <c r="M16" s="77"/>
      <c r="N16" s="78"/>
      <c r="O16" s="78">
        <v>1</v>
      </c>
      <c r="P16" s="79"/>
      <c r="Q16" s="80" t="str">
        <f t="shared" si="2"/>
        <v>SI</v>
      </c>
      <c r="R16" s="145">
        <f>'MIPG INSTITUCIONAL'!Q22</f>
        <v>0</v>
      </c>
      <c r="S16" s="81">
        <f>'MIPG INSTITUCIONAL'!R22</f>
        <v>0</v>
      </c>
      <c r="T16" s="81" t="str">
        <f>'MIPG INSTITUCIONAL'!S22</f>
        <v>x</v>
      </c>
      <c r="U16" s="82">
        <f>'MIPG INSTITUCIONAL'!T22</f>
        <v>0</v>
      </c>
      <c r="V16" s="121" t="str">
        <f t="shared" si="7"/>
        <v>4</v>
      </c>
      <c r="W16" s="121" t="str">
        <f t="shared" si="8"/>
        <v>4</v>
      </c>
      <c r="X16" s="121" t="str">
        <f t="shared" si="9"/>
        <v>2</v>
      </c>
      <c r="Y16" s="121" t="str">
        <f t="shared" si="10"/>
        <v>4</v>
      </c>
      <c r="Z16" s="125" t="str">
        <f>IF((IF(Tabla2[[#This Row],[Calculo1 ]]="1",_xlfn.IFS(W16="1",IF((J16/H16)&gt;100%,100%,J16/H16),W16="2",IF((J16/N16)&gt;100%,100%,J16/N16),W16="3","0%",W16="4","0")+Tabla2[[#This Row],[ III TRIM 20217]],_xlfn.IFS(W16="1",IF((J16/H16)&gt;100%,100%,J16/H16),W16="2",IF((J16/N16)&gt;100%,100%,J16/N16),W16="3","0%",W16="4","")))=100%,100%,(IF(Tabla2[[#This Row],[Calculo1 ]]="1",_xlfn.IFS(W16="1",IF((J16/H16)&gt;100%,100%,J16/H16),W16="2",IF((J16/N16)&gt;100%,100%,J16/N16),W16="3","0%",W16="4","0")+Tabla2[[#This Row],[ III TRIM 20217]],_xlfn.IFS(W16="1",IF((J16/H16)&gt;100%,100%,J16/H16),W16="2",IF((J16/N16)&gt;100%,100%,J16/N16),W16="3","0%",W16="4",""))))</f>
        <v/>
      </c>
      <c r="AA16" s="134" t="s">
        <v>657</v>
      </c>
      <c r="AB16" s="120" t="s">
        <v>657</v>
      </c>
      <c r="AC16" s="120">
        <v>1</v>
      </c>
      <c r="AD16" s="135" t="str">
        <f t="shared" ref="AD16:AD41" si="11">_xlfn.IFS(Y16="1",IF((L16/K16)&gt;100%,"100%",L16/K16),Y16="2",IF((L16/P16)&gt;100%,"100%",L16/P16),Y16="3","0%",Y16="4","")</f>
        <v/>
      </c>
      <c r="AE16" s="130">
        <f>IF(IF(F16="","ESPECÍFICAR TIPO DE META",_xlfn.IFNA(_xlfn.IFS(SUM(I16:L16)=0,0%,SUM(I16:L16)&gt;0.001,(_xlfn.IFS(F16="INCREMENTO",SUM(I16:L16)/H16,F16="MANTENIMIENTO",SUM(I16:L16)/(H16*Tabla2[[#This Row],[N.X]])))),"ESPECÍFICAR TIPO DE META"))&gt;1,"100%",IF(F16="","ESPECÍFICAR TIPO DE META",_xlfn.IFNA(_xlfn.IFS(SUM(I16:L16)=0,0%,SUM(I16:L16)&gt;0.001,(_xlfn.IFS(F16="INCREMENTO",SUM(I16:L16)/H16,F16="MANTENIMIENTO",SUM(I16:L16)/(H16*Tabla2[[#This Row],[N.X]])))),"ESPECÍFICAR TIPO DE META")))</f>
        <v>1</v>
      </c>
      <c r="AF16" s="83" t="str">
        <f>'MIPG INSTITUCIONAL'!N22</f>
        <v>La actividad se cumplió en el primer trimestre de 2022, de acuerdo con el cronograma establecido en el presente plan.
Se realizó un informe de seguimiento para el registro, seguimiento y monitoreo a las declaraciones de conflictos de interés para el periodo comprendido entre el 1 de enero y el 31 de marzo de 2022.  (se adjunta base datos).</v>
      </c>
      <c r="AG16" s="75" t="str">
        <f>'MIPG INSTITUCIONAL'!O22</f>
        <v>Talento Humano, Recursos Físicos y Tecnológicos</v>
      </c>
      <c r="AH16" s="74" t="s">
        <v>613</v>
      </c>
      <c r="AI16" s="44" t="str">
        <f>'MIPG INSTITUCIONAL'!P22</f>
        <v>Subsecretario Administrativo - TH
(Secretaría Administrativa)</v>
      </c>
    </row>
    <row r="17" spans="2:35" s="25" customFormat="1" ht="51" customHeight="1">
      <c r="B17" s="73" t="s">
        <v>80</v>
      </c>
      <c r="C17" s="74" t="s">
        <v>81</v>
      </c>
      <c r="D17" s="75" t="str">
        <f>'MIPG INSTITUCIONAL'!F23</f>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v>
      </c>
      <c r="E17" s="75" t="str">
        <f>'MIPG INSTITUCIONAL'!G23</f>
        <v>Plan Indicativo 2020 - 2023.</v>
      </c>
      <c r="F17" s="74" t="s">
        <v>656</v>
      </c>
      <c r="G17" s="84">
        <f t="shared" si="0"/>
        <v>1</v>
      </c>
      <c r="H17" s="76">
        <f>'MIPG INSTITUCIONAL'!H23</f>
        <v>1</v>
      </c>
      <c r="I17" s="65">
        <f>'MIPG INSTITUCIONAL'!I23</f>
        <v>0</v>
      </c>
      <c r="J17" s="65">
        <f>'MIPG INSTITUCIONAL'!J23</f>
        <v>0</v>
      </c>
      <c r="K17" s="65">
        <f>'MIPG INSTITUCIONAL'!K23</f>
        <v>1</v>
      </c>
      <c r="L17" s="65">
        <f>'MIPG INSTITUCIONAL'!L23</f>
        <v>0</v>
      </c>
      <c r="M17" s="77"/>
      <c r="N17" s="78"/>
      <c r="O17" s="78">
        <v>1</v>
      </c>
      <c r="P17" s="79"/>
      <c r="Q17" s="80" t="str">
        <f t="shared" si="2"/>
        <v>SI</v>
      </c>
      <c r="R17" s="145">
        <f>'MIPG INSTITUCIONAL'!Q23</f>
        <v>0</v>
      </c>
      <c r="S17" s="81">
        <f>'MIPG INSTITUCIONAL'!R23</f>
        <v>0</v>
      </c>
      <c r="T17" s="81" t="str">
        <f>'MIPG INSTITUCIONAL'!S23</f>
        <v>x</v>
      </c>
      <c r="U17" s="82">
        <f>'MIPG INSTITUCIONAL'!T23</f>
        <v>0</v>
      </c>
      <c r="V17" s="121" t="str">
        <f t="shared" si="7"/>
        <v>4</v>
      </c>
      <c r="W17" s="121" t="str">
        <f t="shared" si="8"/>
        <v>4</v>
      </c>
      <c r="X17" s="121" t="str">
        <f t="shared" si="9"/>
        <v>2</v>
      </c>
      <c r="Y17" s="121" t="str">
        <f t="shared" si="10"/>
        <v>4</v>
      </c>
      <c r="Z17" s="125" t="str">
        <f>IF((IF(Tabla2[[#This Row],[Calculo1 ]]="1",_xlfn.IFS(W17="1",IF((J17/H17)&gt;100%,100%,J17/H17),W17="2",IF((J17/N17)&gt;100%,100%,J17/N17),W17="3","0%",W17="4","0")+Tabla2[[#This Row],[ III TRIM 20217]],_xlfn.IFS(W17="1",IF((J17/H17)&gt;100%,100%,J17/H17),W17="2",IF((J17/N17)&gt;100%,100%,J17/N17),W17="3","0%",W17="4","")))=100%,100%,(IF(Tabla2[[#This Row],[Calculo1 ]]="1",_xlfn.IFS(W17="1",IF((J17/H17)&gt;100%,100%,J17/H17),W17="2",IF((J17/N17)&gt;100%,100%,J17/N17),W17="3","0%",W17="4","0")+Tabla2[[#This Row],[ III TRIM 20217]],_xlfn.IFS(W17="1",IF((J17/H17)&gt;100%,100%,J17/H17),W17="2",IF((J17/N17)&gt;100%,100%,J17/N17),W17="3","0%",W17="4",""))))</f>
        <v/>
      </c>
      <c r="AA17" s="134" t="s">
        <v>657</v>
      </c>
      <c r="AB17" s="120" t="s">
        <v>657</v>
      </c>
      <c r="AC17" s="120">
        <v>1</v>
      </c>
      <c r="AD17" s="135" t="str">
        <f t="shared" si="11"/>
        <v/>
      </c>
      <c r="AE17" s="130">
        <f>IF(IF(F17="","ESPECÍFICAR TIPO DE META",_xlfn.IFNA(_xlfn.IFS(SUM(I17:L17)=0,0%,SUM(I17:L17)&gt;0.001,(_xlfn.IFS(F17="INCREMENTO",SUM(I17:L17)/H17,F17="MANTENIMIENTO",SUM(I17:L17)/(H17*Tabla2[[#This Row],[N.X]])))),"ESPECÍFICAR TIPO DE META"))&gt;1,"100%",IF(F17="","ESPECÍFICAR TIPO DE META",_xlfn.IFNA(_xlfn.IFS(SUM(I17:L17)=0,0%,SUM(I17:L17)&gt;0.001,(_xlfn.IFS(F17="INCREMENTO",SUM(I17:L17)/H17,F17="MANTENIMIENTO",SUM(I17:L17)/(H17*Tabla2[[#This Row],[N.X]])))),"ESPECÍFICAR TIPO DE META")))</f>
        <v>1</v>
      </c>
      <c r="AF17" s="83" t="str">
        <f>'MIPG INSTITUCIONAL'!N23</f>
        <v xml:space="preserve">La Secretaría de Planeación actualizó el Plan Indicativo para la vigencia, el cual se encuentra publicado en la página web de la Alcaldía en el siguiente enlace: https://www.bucaramanga.gov.co/transparencia/planes-de-accion/
</v>
      </c>
      <c r="AG17" s="75" t="str">
        <f>'MIPG INSTITUCIONAL'!O23</f>
        <v>Talento Humano, Recursos Físicos y Tecnológicos</v>
      </c>
      <c r="AH17" s="74" t="s">
        <v>618</v>
      </c>
      <c r="AI17" s="44" t="str">
        <f>'MIPG INSTITUCIONAL'!P23</f>
        <v>Profesional Especializado
(Secretaría de Planeación)</v>
      </c>
    </row>
    <row r="18" spans="2:35" s="25" customFormat="1" ht="51" customHeight="1">
      <c r="B18" s="73" t="s">
        <v>80</v>
      </c>
      <c r="C18" s="74" t="s">
        <v>81</v>
      </c>
      <c r="D18" s="75" t="str">
        <f>D17</f>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v>
      </c>
      <c r="E18" s="75" t="str">
        <f>'MIPG INSTITUCIONAL'!G24</f>
        <v>Planes de Acción por dependencia.</v>
      </c>
      <c r="F18" s="74" t="s">
        <v>658</v>
      </c>
      <c r="G18" s="84">
        <f t="shared" si="0"/>
        <v>4</v>
      </c>
      <c r="H18" s="76">
        <f>'MIPG INSTITUCIONAL'!H24</f>
        <v>21</v>
      </c>
      <c r="I18" s="65">
        <f>'MIPG INSTITUCIONAL'!I24</f>
        <v>21</v>
      </c>
      <c r="J18" s="65">
        <f>'MIPG INSTITUCIONAL'!J24</f>
        <v>21</v>
      </c>
      <c r="K18" s="65">
        <f>'MIPG INSTITUCIONAL'!K24</f>
        <v>21</v>
      </c>
      <c r="L18" s="65">
        <f>'MIPG INSTITUCIONAL'!L24</f>
        <v>21</v>
      </c>
      <c r="M18" s="77">
        <v>21</v>
      </c>
      <c r="N18" s="78">
        <v>21</v>
      </c>
      <c r="O18" s="78">
        <v>21</v>
      </c>
      <c r="P18" s="79">
        <v>21</v>
      </c>
      <c r="Q18" s="80" t="str">
        <f t="shared" si="2"/>
        <v>SI</v>
      </c>
      <c r="R18" s="145" t="str">
        <f>'MIPG INSTITUCIONAL'!Q24</f>
        <v>x</v>
      </c>
      <c r="S18" s="81" t="str">
        <f>'MIPG INSTITUCIONAL'!R24</f>
        <v>x</v>
      </c>
      <c r="T18" s="81" t="str">
        <f>'MIPG INSTITUCIONAL'!S24</f>
        <v>x</v>
      </c>
      <c r="U18" s="82" t="str">
        <f>'MIPG INSTITUCIONAL'!T24</f>
        <v>x</v>
      </c>
      <c r="V18" s="121" t="str">
        <f t="shared" si="7"/>
        <v>2</v>
      </c>
      <c r="W18" s="121" t="str">
        <f t="shared" si="8"/>
        <v>2</v>
      </c>
      <c r="X18" s="121" t="str">
        <f t="shared" si="9"/>
        <v>2</v>
      </c>
      <c r="Y18" s="121" t="str">
        <f t="shared" si="10"/>
        <v>2</v>
      </c>
      <c r="Z18" s="125">
        <f>IF((IF(Tabla2[[#This Row],[Calculo1 ]]="1",_xlfn.IFS(W18="1",IF((J18/H18)&gt;100%,100%,J18/H18),W18="2",IF((J18/N18)&gt;100%,100%,J18/N18),W18="3","0%",W18="4","0")+Tabla2[[#This Row],[ III TRIM 20217]],_xlfn.IFS(W18="1",IF((J18/H18)&gt;100%,100%,J18/H18),W18="2",IF((J18/N18)&gt;100%,100%,J18/N18),W18="3","0%",W18="4","")))=100%,100%,(IF(Tabla2[[#This Row],[Calculo1 ]]="1",_xlfn.IFS(W18="1",IF((J18/H18)&gt;100%,100%,J18/H18),W18="2",IF((J18/N18)&gt;100%,100%,J18/N18),W18="3","0%",W18="4","0")+Tabla2[[#This Row],[ III TRIM 20217]],_xlfn.IFS(W18="1",IF((J18/H18)&gt;100%,100%,J18/H18),W18="2",IF((J18/N18)&gt;100%,100%,J18/N18),W18="3","0%",W18="4",""))))</f>
        <v>1</v>
      </c>
      <c r="AA18" s="134">
        <v>1</v>
      </c>
      <c r="AB18" s="120">
        <v>1</v>
      </c>
      <c r="AC18" s="120">
        <v>1</v>
      </c>
      <c r="AD18" s="135">
        <f t="shared" si="11"/>
        <v>1</v>
      </c>
      <c r="AE18" s="130">
        <f>IF(IF(F18="","ESPECÍFICAR TIPO DE META",_xlfn.IFNA(_xlfn.IFS(SUM(I18:L18)=0,0%,SUM(I18:L18)&gt;0.001,(_xlfn.IFS(F18="INCREMENTO",SUM(I18:L18)/H18,F18="MANTENIMIENTO",SUM(I18:L18)/(H18*Tabla2[[#This Row],[N.X]])))),"ESPECÍFICAR TIPO DE META"))&gt;1,"100%",IF(F18="","ESPECÍFICAR TIPO DE META",_xlfn.IFNA(_xlfn.IFS(SUM(I18:L18)=0,0%,SUM(I18:L18)&gt;0.001,(_xlfn.IFS(F18="INCREMENTO",SUM(I18:L18)/H18,F18="MANTENIMIENTO",SUM(I18:L18)/(H18*Tabla2[[#This Row],[N.X]])))),"ESPECÍFICAR TIPO DE META")))</f>
        <v>1</v>
      </c>
      <c r="AF18" s="83" t="str">
        <f>'MIPG INSTITUCIONAL'!N24</f>
        <v>La Secretaría de Planeación cuenta con los 21 planes de acción por dependencia con corte a 30 de junio de 2022, los cuales se encuentran publicados en la página web de la entidad. Enlace: https://www.bucaramanga.gov.co/transparencia/planes-de-accion/</v>
      </c>
      <c r="AG18" s="75" t="str">
        <f>'MIPG INSTITUCIONAL'!O24</f>
        <v>Talento Humano, Recursos Físicos y Tecnológicos</v>
      </c>
      <c r="AH18" s="74" t="s">
        <v>618</v>
      </c>
      <c r="AI18" s="44" t="str">
        <f>'MIPG INSTITUCIONAL'!P24</f>
        <v>Profesional Especializado
(Secretaría de Planeación)</v>
      </c>
    </row>
    <row r="19" spans="2:35" s="25" customFormat="1" ht="51" customHeight="1">
      <c r="B19" s="73" t="s">
        <v>80</v>
      </c>
      <c r="C19" s="74" t="s">
        <v>81</v>
      </c>
      <c r="D19" s="75" t="str">
        <f>D18</f>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v>
      </c>
      <c r="E19" s="75" t="str">
        <f>'MIPG INSTITUCIONAL'!G25</f>
        <v>Plan Operativo Anual de Inversiones .</v>
      </c>
      <c r="F19" s="74" t="s">
        <v>656</v>
      </c>
      <c r="G19" s="84">
        <f t="shared" si="0"/>
        <v>1</v>
      </c>
      <c r="H19" s="76">
        <f>'MIPG INSTITUCIONAL'!H25</f>
        <v>1</v>
      </c>
      <c r="I19" s="65">
        <f>'MIPG INSTITUCIONAL'!I25</f>
        <v>1</v>
      </c>
      <c r="J19" s="65">
        <f>'MIPG INSTITUCIONAL'!J25</f>
        <v>0</v>
      </c>
      <c r="K19" s="65">
        <f>'MIPG INSTITUCIONAL'!K25</f>
        <v>0</v>
      </c>
      <c r="L19" s="65">
        <f>'MIPG INSTITUCIONAL'!L25</f>
        <v>0</v>
      </c>
      <c r="M19" s="77"/>
      <c r="N19" s="78"/>
      <c r="O19" s="78">
        <v>1</v>
      </c>
      <c r="P19" s="79"/>
      <c r="Q19" s="80" t="str">
        <f t="shared" si="2"/>
        <v>SI</v>
      </c>
      <c r="R19" s="145">
        <f>'MIPG INSTITUCIONAL'!Q25</f>
        <v>0</v>
      </c>
      <c r="S19" s="81">
        <f>'MIPG INSTITUCIONAL'!R25</f>
        <v>0</v>
      </c>
      <c r="T19" s="81" t="str">
        <f>'MIPG INSTITUCIONAL'!S25</f>
        <v>x</v>
      </c>
      <c r="U19" s="82">
        <f>'MIPG INSTITUCIONAL'!T25</f>
        <v>0</v>
      </c>
      <c r="V19" s="121" t="str">
        <f>_xlfn.IFNA(_xlfn.IFS(AND(M19="",I19&gt;0.001),"1",AND(M19&gt;0.001,I19&gt;0.001),"2",AND(M19&gt;0.001,I19=0),"3"),"4")</f>
        <v>1</v>
      </c>
      <c r="W19" s="121" t="str">
        <f t="shared" si="8"/>
        <v>4</v>
      </c>
      <c r="X19" s="121" t="str">
        <f t="shared" si="9"/>
        <v>3</v>
      </c>
      <c r="Y19" s="121" t="str">
        <f t="shared" si="10"/>
        <v>4</v>
      </c>
      <c r="Z19" s="125">
        <f>IF((IF(Tabla2[[#This Row],[Calculo1 ]]="1",_xlfn.IFS(W19="1",IF((J19/H19)&gt;100%,100%,J19/H19),W19="2",IF((J19/N19)&gt;100%,100%,J19/N19),W19="3","0%",W19="4","0")+Tabla2[[#This Row],[ III TRIM 20217]],_xlfn.IFS(W19="1",IF((J19/H19)&gt;100%,100%,J19/H19),W19="2",IF((J19/N19)&gt;100%,100%,J19/N19),W19="3","0%",W19="4","")))=100%,100%,(IF(Tabla2[[#This Row],[Calculo1 ]]="1",_xlfn.IFS(W19="1",IF((J19/H19)&gt;100%,100%,J19/H19),W19="2",IF((J19/N19)&gt;100%,100%,J19/N19),W19="3","0%",W19="4","0")+Tabla2[[#This Row],[ III TRIM 20217]],_xlfn.IFS(W19="1",IF((J19/H19)&gt;100%,100%,J19/H19),W19="2",IF((J19/N19)&gt;100%,100%,J19/N19),W19="3","0%",W19="4",""))))</f>
        <v>1</v>
      </c>
      <c r="AA19" s="134">
        <v>1</v>
      </c>
      <c r="AB19" s="120">
        <v>1</v>
      </c>
      <c r="AC19" s="120">
        <v>1</v>
      </c>
      <c r="AD19" s="135" t="str">
        <f t="shared" si="11"/>
        <v/>
      </c>
      <c r="AE19" s="130">
        <f>IF(IF(F19="","ESPECÍFICAR TIPO DE META",_xlfn.IFNA(_xlfn.IFS(SUM(I19:L19)=0,0%,SUM(I19:L19)&gt;0.001,(_xlfn.IFS(F19="INCREMENTO",SUM(I19:L19)/H19,F19="MANTENIMIENTO",SUM(I19:L19)/(H19*Tabla2[[#This Row],[N.X]])))),"ESPECÍFICAR TIPO DE META"))&gt;1,"100%",IF(F19="","ESPECÍFICAR TIPO DE META",_xlfn.IFNA(_xlfn.IFS(SUM(I19:L19)=0,0%,SUM(I19:L19)&gt;0.001,(_xlfn.IFS(F19="INCREMENTO",SUM(I19:L19)/H19,F19="MANTENIMIENTO",SUM(I19:L19)/(H19*Tabla2[[#This Row],[N.X]])))),"ESPECÍFICAR TIPO DE META")))</f>
        <v>1</v>
      </c>
      <c r="AF19" s="83" t="str">
        <f>'MIPG INSTITUCIONAL'!N25</f>
        <v>La Secretaría de Planeación cuenta con el Plan Operativo Anual de Inversiones, el cual se encuentra  publicado e la página web institucional.</v>
      </c>
      <c r="AG19" s="75" t="str">
        <f>'MIPG INSTITUCIONAL'!O25</f>
        <v>Talento Humano, Recursos Físicos y Tecnológicos</v>
      </c>
      <c r="AH19" s="74" t="s">
        <v>618</v>
      </c>
      <c r="AI19" s="44" t="str">
        <f>'MIPG INSTITUCIONAL'!P25</f>
        <v>Profesional Especializado
(Secretaría de Planeación)</v>
      </c>
    </row>
    <row r="20" spans="2:35" s="25" customFormat="1" ht="51" customHeight="1">
      <c r="B20" s="73" t="s">
        <v>80</v>
      </c>
      <c r="C20" s="74" t="s">
        <v>81</v>
      </c>
      <c r="D20" s="75" t="str">
        <f>D19</f>
        <v>Realizar la evaluación de la planeación estratégica, contando con mecanismos que permitan relacionar el Plan Estratégico con los objetivos estratégicos y operativos, considerando alertas frente a posibles incumplimientos, necesidades de recursos, cambios en el entorno, entre otros, que garanticen el  cumplimiento del Plan de Desarrollo 2020-2023 Bucaramanga, Ciudad de Oportunidades.</v>
      </c>
      <c r="E20" s="75" t="str">
        <f>'MIPG INSTITUCIONAL'!G26</f>
        <v>Seguimientos al Plan de Desarrollo 2020 - 2023.</v>
      </c>
      <c r="F20" s="74" t="s">
        <v>656</v>
      </c>
      <c r="G20" s="84">
        <f t="shared" si="0"/>
        <v>4</v>
      </c>
      <c r="H20" s="76">
        <f>'MIPG INSTITUCIONAL'!H26</f>
        <v>9</v>
      </c>
      <c r="I20" s="65">
        <f>'MIPG INSTITUCIONAL'!I26</f>
        <v>3</v>
      </c>
      <c r="J20" s="65">
        <f>'MIPG INSTITUCIONAL'!J26</f>
        <v>3</v>
      </c>
      <c r="K20" s="65">
        <f>'MIPG INSTITUCIONAL'!K26</f>
        <v>3</v>
      </c>
      <c r="L20" s="65">
        <f>'MIPG INSTITUCIONAL'!L26</f>
        <v>0</v>
      </c>
      <c r="M20" s="77">
        <v>3</v>
      </c>
      <c r="N20" s="78">
        <v>2</v>
      </c>
      <c r="O20" s="78">
        <v>2</v>
      </c>
      <c r="P20" s="79">
        <v>2</v>
      </c>
      <c r="Q20" s="80" t="str">
        <f t="shared" si="2"/>
        <v>SI</v>
      </c>
      <c r="R20" s="145" t="str">
        <f>'MIPG INSTITUCIONAL'!Q26</f>
        <v>x</v>
      </c>
      <c r="S20" s="81" t="str">
        <f>'MIPG INSTITUCIONAL'!R26</f>
        <v>x</v>
      </c>
      <c r="T20" s="81" t="str">
        <f>'MIPG INSTITUCIONAL'!S26</f>
        <v>x</v>
      </c>
      <c r="U20" s="82" t="str">
        <f>'MIPG INSTITUCIONAL'!T26</f>
        <v>x</v>
      </c>
      <c r="V20" s="121" t="str">
        <f t="shared" si="7"/>
        <v>2</v>
      </c>
      <c r="W20" s="121" t="str">
        <f t="shared" si="8"/>
        <v>2</v>
      </c>
      <c r="X20" s="121" t="str">
        <f t="shared" si="9"/>
        <v>2</v>
      </c>
      <c r="Y20" s="121" t="str">
        <f t="shared" si="10"/>
        <v>3</v>
      </c>
      <c r="Z20" s="125">
        <f>IF((IF(Tabla2[[#This Row],[Calculo1 ]]="1",_xlfn.IFS(W20="1",IF((J20/H20)&gt;100%,100%,J20/H20),W20="2",IF((J20/N20)&gt;100%,100%,J20/N20),W20="3","0%",W20="4","0")+Tabla2[[#This Row],[ III TRIM 20217]],_xlfn.IFS(W20="1",IF((J20/H20)&gt;100%,100%,J20/H20),W20="2",IF((J20/N20)&gt;100%,100%,J20/N20),W20="3","0%",W20="4","")))=100%,100%,(IF(Tabla2[[#This Row],[Calculo1 ]]="1",_xlfn.IFS(W20="1",IF((J20/H20)&gt;100%,100%,J20/H20),W20="2",IF((J20/N20)&gt;100%,100%,J20/N20),W20="3","0%",W20="4","0")+Tabla2[[#This Row],[ III TRIM 20217]],_xlfn.IFS(W20="1",IF((J20/H20)&gt;100%,100%,J20/H20),W20="2",IF((J20/N20)&gt;100%,100%,J20/N20),W20="3","0%",W20="4",""))))</f>
        <v>1</v>
      </c>
      <c r="AA20" s="134">
        <v>1</v>
      </c>
      <c r="AB20" s="120">
        <v>1</v>
      </c>
      <c r="AC20" s="120" t="s">
        <v>659</v>
      </c>
      <c r="AD20" s="135" t="str">
        <f t="shared" si="11"/>
        <v>0%</v>
      </c>
      <c r="AE20" s="130">
        <f>IF(IF(F20="","ESPECÍFICAR TIPO DE META",_xlfn.IFNA(_xlfn.IFS(SUM(I20:L20)=0,0%,SUM(I20:L20)&gt;0.001,(_xlfn.IFS(F20="INCREMENTO",SUM(I20:L20)/H20,F20="MANTENIMIENTO",SUM(I20:L20)/(H20*Tabla2[[#This Row],[N.X]])))),"ESPECÍFICAR TIPO DE META"))&gt;1,"100%",IF(F20="","ESPECÍFICAR TIPO DE META",_xlfn.IFNA(_xlfn.IFS(SUM(I20:L20)=0,0%,SUM(I20:L20)&gt;0.001,(_xlfn.IFS(F20="INCREMENTO",SUM(I20:L20)/H20,F20="MANTENIMIENTO",SUM(I20:L20)/(H20*Tabla2[[#This Row],[N.X]])))),"ESPECÍFICAR TIPO DE META")))</f>
        <v>1</v>
      </c>
      <c r="AF20" s="83" t="str">
        <f>'MIPG INSTITUCIONAL'!N26</f>
        <v>La Secretaría de Planeación ha realizado el seguimiento al Plan de Desarrollo 2020 - 2023 en los meses de Enero, Febrero y Marzo de 2022, el cual se encuentra publicado en el siguiente enlace: https://datastudio.google.com/u/0/reporting/0cd5b24f-8127-4cbb-84eb-83a7ebaac49c?s=hojYat79zQ4</v>
      </c>
      <c r="AG20" s="75" t="str">
        <f>'MIPG INSTITUCIONAL'!O26</f>
        <v>Talento Humano, Recursos Físicos y Tecnológicos</v>
      </c>
      <c r="AH20" s="74" t="s">
        <v>618</v>
      </c>
      <c r="AI20" s="44" t="str">
        <f>'MIPG INSTITUCIONAL'!P26</f>
        <v>Profesional Especializado
(Secretaría de Planeación)</v>
      </c>
    </row>
    <row r="21" spans="2:35" s="25" customFormat="1" ht="51" customHeight="1">
      <c r="B21" s="73" t="s">
        <v>80</v>
      </c>
      <c r="C21" s="74" t="s">
        <v>81</v>
      </c>
      <c r="D21" s="75" t="str">
        <f>'MIPG INSTITUCIONAL'!F27</f>
        <v>Actualizar el tablero de indicadores para hacer seguimiento  y evaluación del desempeño de los procesos de la entidad.</v>
      </c>
      <c r="E21" s="75" t="str">
        <f>'MIPG INSTITUCIONAL'!G27</f>
        <v>Tablero de desempeño de indicadores de los procesos de la entidad actualizado.</v>
      </c>
      <c r="F21" s="74" t="s">
        <v>656</v>
      </c>
      <c r="G21" s="74">
        <f t="shared" si="0"/>
        <v>1</v>
      </c>
      <c r="H21" s="76">
        <f>'MIPG INSTITUCIONAL'!H27</f>
        <v>1</v>
      </c>
      <c r="I21" s="65">
        <f>'MIPG INSTITUCIONAL'!I27</f>
        <v>0</v>
      </c>
      <c r="J21" s="154">
        <f>'MIPG INSTITUCIONAL'!J27</f>
        <v>0.8</v>
      </c>
      <c r="K21" s="154">
        <f>'MIPG INSTITUCIONAL'!K27</f>
        <v>0.2</v>
      </c>
      <c r="L21" s="65">
        <f>'MIPG INSTITUCIONAL'!L27</f>
        <v>0</v>
      </c>
      <c r="M21" s="77"/>
      <c r="N21" s="78">
        <v>1</v>
      </c>
      <c r="O21" s="78"/>
      <c r="P21" s="79"/>
      <c r="Q21" s="80" t="str">
        <f t="shared" si="2"/>
        <v>SI</v>
      </c>
      <c r="R21" s="145">
        <f>'MIPG INSTITUCIONAL'!Q27</f>
        <v>0</v>
      </c>
      <c r="S21" s="81" t="str">
        <f>'MIPG INSTITUCIONAL'!R27</f>
        <v>x</v>
      </c>
      <c r="T21" s="81">
        <f>'MIPG INSTITUCIONAL'!S27</f>
        <v>0</v>
      </c>
      <c r="U21" s="82">
        <f>'MIPG INSTITUCIONAL'!T27</f>
        <v>0</v>
      </c>
      <c r="V21" s="121" t="str">
        <f t="shared" si="7"/>
        <v>4</v>
      </c>
      <c r="W21" s="121" t="str">
        <f t="shared" si="8"/>
        <v>2</v>
      </c>
      <c r="X21" s="121" t="str">
        <f t="shared" si="9"/>
        <v>1</v>
      </c>
      <c r="Y21" s="121" t="str">
        <f t="shared" si="10"/>
        <v>4</v>
      </c>
      <c r="Z21" s="125">
        <f>IF((IF(Tabla2[[#This Row],[Calculo1 ]]="1",_xlfn.IFS(W21="1",IF((J21/H21)&gt;100%,100%,J21/H21),W21="2",IF((J21/N21)&gt;100%,100%,J21/N21),W21="3","0%",W21="4","0")+Tabla2[[#This Row],[ III TRIM 20217]],_xlfn.IFS(W21="1",IF((J21/H21)&gt;100%,100%,J21/H21),W21="2",IF((J21/N21)&gt;100%,100%,J21/N21),W21="3","0%",W21="4","")))=100%,100%,(IF(Tabla2[[#This Row],[Calculo1 ]]="1",_xlfn.IFS(W21="1",IF((J21/H21)&gt;100%,100%,J21/H21),W21="2",IF((J21/N21)&gt;100%,100%,J21/N21),W21="3","0%",W21="4","0")+Tabla2[[#This Row],[ III TRIM 20217]],_xlfn.IFS(W21="1",IF((J21/H21)&gt;100%,100%,J21/H21),W21="2",IF((J21/N21)&gt;100%,100%,J21/N21),W21="3","0%",W21="4",""))))</f>
        <v>0.8</v>
      </c>
      <c r="AA21" s="134" t="s">
        <v>657</v>
      </c>
      <c r="AB21" s="120">
        <v>0.8</v>
      </c>
      <c r="AC21" s="120">
        <v>1</v>
      </c>
      <c r="AD21" s="135" t="str">
        <f t="shared" si="11"/>
        <v/>
      </c>
      <c r="AE21" s="130">
        <f>IF(IF(F21="","ESPECÍFICAR TIPO DE META",_xlfn.IFNA(_xlfn.IFS(SUM(I21:L21)=0,0%,SUM(I21:L21)&gt;0.001,(_xlfn.IFS(F21="INCREMENTO",SUM(I21:L21)/H21,F21="MANTENIMIENTO",SUM(I21:L21)/(H21*Tabla2[[#This Row],[N.X]])))),"ESPECÍFICAR TIPO DE META"))&gt;1,"100%",IF(F21="","ESPECÍFICAR TIPO DE META",_xlfn.IFNA(_xlfn.IFS(SUM(I21:L21)=0,0%,SUM(I21:L21)&gt;0.001,(_xlfn.IFS(F21="INCREMENTO",SUM(I21:L21)/H21,F21="MANTENIMIENTO",SUM(I21:L21)/(H21*Tabla2[[#This Row],[N.X]])))),"ESPECÍFICAR TIPO DE META")))</f>
        <v>1</v>
      </c>
      <c r="AF21" s="83" t="str">
        <f>'MIPG INSTITUCIONAL'!N27</f>
        <v>La actividad se cumplió en el primer trimestre de 2022, de acuerdo con el cronograma establecido en el presente plan.
Se realizó un informe de seguimiento para el registro, seguimiento y monitoreo a las declaraciones de conflictos de interés para el periodo comprendido entre el 1 de enero y el 31 de marzo de 2022.  (se adjunta base datos).</v>
      </c>
      <c r="AG21" s="75" t="str">
        <f>'MIPG INSTITUCIONAL'!O27</f>
        <v>Talento Humano, Recursos Físicos y Tecnológicos</v>
      </c>
      <c r="AH21" s="74" t="s">
        <v>613</v>
      </c>
      <c r="AI21" s="44" t="str">
        <f>'MIPG INSTITUCIONAL'!P27</f>
        <v>Profesional Especializado
(Secretaría Administrativa)</v>
      </c>
    </row>
    <row r="22" spans="2:35" s="25" customFormat="1" ht="51" customHeight="1">
      <c r="B22" s="73" t="s">
        <v>80</v>
      </c>
      <c r="C22" s="74" t="s">
        <v>81</v>
      </c>
      <c r="D22" s="75" t="str">
        <f>'MIPG INSTITUCIONAL'!F28</f>
        <v xml:space="preserve">Realizar el seguimiento a las Políticas Públicas (PIIAF, Discapacidad) identificando las acciones realizadas que impactan a la población con enfoque diferencial (Grupos étnicos). </v>
      </c>
      <c r="E22" s="75" t="str">
        <f>'MIPG INSTITUCIONAL'!G28</f>
        <v>Seguimiento a Políticas Públicas (PIIAFF, Discapacidad)</v>
      </c>
      <c r="F22" s="74" t="s">
        <v>658</v>
      </c>
      <c r="G22" s="84">
        <f t="shared" si="0"/>
        <v>4</v>
      </c>
      <c r="H22" s="76">
        <f>'MIPG INSTITUCIONAL'!H28</f>
        <v>2</v>
      </c>
      <c r="I22" s="65">
        <f>'MIPG INSTITUCIONAL'!I28</f>
        <v>2</v>
      </c>
      <c r="J22" s="65">
        <f>'MIPG INSTITUCIONAL'!J28</f>
        <v>2</v>
      </c>
      <c r="K22" s="65">
        <f>'MIPG INSTITUCIONAL'!K28</f>
        <v>2</v>
      </c>
      <c r="L22" s="65">
        <f>'MIPG INSTITUCIONAL'!L28</f>
        <v>1</v>
      </c>
      <c r="M22" s="77">
        <v>2</v>
      </c>
      <c r="N22" s="78">
        <v>2</v>
      </c>
      <c r="O22" s="78">
        <v>2</v>
      </c>
      <c r="P22" s="79">
        <v>2</v>
      </c>
      <c r="Q22" s="80" t="str">
        <f t="shared" si="2"/>
        <v>SI</v>
      </c>
      <c r="R22" s="145" t="str">
        <f>'MIPG INSTITUCIONAL'!Q28</f>
        <v>x</v>
      </c>
      <c r="S22" s="81" t="str">
        <f>'MIPG INSTITUCIONAL'!R28</f>
        <v>x</v>
      </c>
      <c r="T22" s="81" t="str">
        <f>'MIPG INSTITUCIONAL'!S28</f>
        <v>x</v>
      </c>
      <c r="U22" s="82" t="str">
        <f>'MIPG INSTITUCIONAL'!T28</f>
        <v>x</v>
      </c>
      <c r="V22" s="121" t="str">
        <f t="shared" si="7"/>
        <v>2</v>
      </c>
      <c r="W22" s="121" t="str">
        <f t="shared" si="8"/>
        <v>2</v>
      </c>
      <c r="X22" s="121" t="str">
        <f t="shared" si="9"/>
        <v>2</v>
      </c>
      <c r="Y22" s="121" t="str">
        <f t="shared" si="10"/>
        <v>2</v>
      </c>
      <c r="Z22" s="125">
        <f>IF((IF(Tabla2[[#This Row],[Calculo1 ]]="1",_xlfn.IFS(W22="1",IF((J22/H22)&gt;100%,100%,J22/H22),W22="2",IF((J22/N22)&gt;100%,100%,J22/N22),W22="3","0%",W22="4","0")+Tabla2[[#This Row],[ III TRIM 20217]],_xlfn.IFS(W22="1",IF((J22/H22)&gt;100%,100%,J22/H22),W22="2",IF((J22/N22)&gt;100%,100%,J22/N22),W22="3","0%",W22="4","")))=100%,100%,(IF(Tabla2[[#This Row],[Calculo1 ]]="1",_xlfn.IFS(W22="1",IF((J22/H22)&gt;100%,100%,J22/H22),W22="2",IF((J22/N22)&gt;100%,100%,J22/N22),W22="3","0%",W22="4","0")+Tabla2[[#This Row],[ III TRIM 20217]],_xlfn.IFS(W22="1",IF((J22/H22)&gt;100%,100%,J22/H22),W22="2",IF((J22/N22)&gt;100%,100%,J22/N22),W22="3","0%",W22="4",""))))</f>
        <v>1</v>
      </c>
      <c r="AA22" s="134">
        <v>1</v>
      </c>
      <c r="AB22" s="120">
        <v>1</v>
      </c>
      <c r="AC22" s="120">
        <v>1</v>
      </c>
      <c r="AD22" s="135">
        <f t="shared" si="11"/>
        <v>0.5</v>
      </c>
      <c r="AE22" s="130">
        <f>IF(IF(F22="","ESPECÍFICAR TIPO DE META",_xlfn.IFNA(_xlfn.IFS(SUM(I22:L22)=0,0%,SUM(I22:L22)&gt;0.001,(_xlfn.IFS(F22="INCREMENTO",SUM(I22:L22)/H22,F22="MANTENIMIENTO",SUM(I22:L22)/(H22*Tabla2[[#This Row],[N.X]])))),"ESPECÍFICAR TIPO DE META"))&gt;1,"100%",IF(F22="","ESPECÍFICAR TIPO DE META",_xlfn.IFNA(_xlfn.IFS(SUM(I22:L22)=0,0%,SUM(I22:L22)&gt;0.001,(_xlfn.IFS(F22="INCREMENTO",SUM(I22:L22)/H22,F22="MANTENIMIENTO",SUM(I22:L22)/(H22*Tabla2[[#This Row],[N.X]])))),"ESPECÍFICAR TIPO DE META")))</f>
        <v>0.875</v>
      </c>
      <c r="AF22" s="83" t="str">
        <f>'MIPG INSTITUCIONAL'!N28</f>
        <v>La Secretaría de Planeación realizó seguimiento con corte a 30 de septiembre del PIIAFF y se presentó al Consejo Municipal de Política Social el 8 de noviembre de 2021. Se cuenta como evidencia el informe de seguimiento y la presentación Power Point. Así mismo, se consolidó la información del seguimiento a la Política de Discapacidad con corte a 30 de junio junto con la Secretaría de Salud en mesa de trabajo realizada el día 28 de septiembre (Seguimiento semestral). Se cuenta como evidencia la matriz del Plan de acción, Circular 46 y acta de reunión del 28 de septiembre 2021.
Por otra parte, se realizó seguimiento al PIIAFF con corte a 31 de diciembre 2021 se consolidó la información en el Tablero de Control, se encuentra pendiente socialización en Mesa de Primera Infancia, Infancia y Adolescencia. Link: https://datastudio.google.com/reporting/7cd66de3-3096-4e31-af7b-548fc4e24c26/page/p_7zw0le1qoc. Así mismo, el 18 de enero de 2022 se solicitó el reporte de seguimiento Plan de Acción de Discapacidad con corte a 31 de diciembre de 2021 mediante la circular No. 1 de 2022 a las secretarías, oficinas e institutos descentralizados. 
Mediante Circular 50 de 29 de junio de 2022 se solicitó los planes de acción PIIAFF con corte a 31 de marzo de 2022.</v>
      </c>
      <c r="AG22" s="75" t="str">
        <f>'MIPG INSTITUCIONAL'!O28</f>
        <v>Talento Humano, Recursos Físicos y Tecnológicos</v>
      </c>
      <c r="AH22" s="74" t="s">
        <v>618</v>
      </c>
      <c r="AI22" s="44" t="str">
        <f>'MIPG INSTITUCIONAL'!P28</f>
        <v>Profesional Especializado
(Secretaría de Planeación)</v>
      </c>
    </row>
    <row r="23" spans="2:35" s="25" customFormat="1" ht="51" customHeight="1">
      <c r="B23" s="73" t="s">
        <v>80</v>
      </c>
      <c r="C23" s="74" t="s">
        <v>81</v>
      </c>
      <c r="D23" s="75" t="str">
        <f>'MIPG INSTITUCIONAL'!F29</f>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3" s="75" t="str">
        <f>'MIPG INSTITUCIONAL'!G29</f>
        <v xml:space="preserve">Informes cumplimiento Plan Anticorrupción 2021 </v>
      </c>
      <c r="F23" s="74" t="s">
        <v>656</v>
      </c>
      <c r="G23" s="84">
        <f t="shared" si="0"/>
        <v>2</v>
      </c>
      <c r="H23" s="76">
        <f>'MIPG INSTITUCIONAL'!H29</f>
        <v>2</v>
      </c>
      <c r="I23" s="65">
        <f>'MIPG INSTITUCIONAL'!I29</f>
        <v>1</v>
      </c>
      <c r="J23" s="65">
        <f>'MIPG INSTITUCIONAL'!J29</f>
        <v>0</v>
      </c>
      <c r="K23" s="65">
        <f>'MIPG INSTITUCIONAL'!K29</f>
        <v>1</v>
      </c>
      <c r="L23" s="65">
        <f>'MIPG INSTITUCIONAL'!L29</f>
        <v>0</v>
      </c>
      <c r="M23" s="77">
        <v>1</v>
      </c>
      <c r="N23" s="78"/>
      <c r="O23" s="78">
        <v>1</v>
      </c>
      <c r="P23" s="79"/>
      <c r="Q23" s="80" t="str">
        <f t="shared" si="2"/>
        <v>SI</v>
      </c>
      <c r="R23" s="145" t="str">
        <f>'MIPG INSTITUCIONAL'!Q29</f>
        <v>x</v>
      </c>
      <c r="S23" s="81">
        <f>'MIPG INSTITUCIONAL'!R29</f>
        <v>0</v>
      </c>
      <c r="T23" s="81" t="str">
        <f>'MIPG INSTITUCIONAL'!S29</f>
        <v>x</v>
      </c>
      <c r="U23" s="82">
        <f>'MIPG INSTITUCIONAL'!T29</f>
        <v>0</v>
      </c>
      <c r="V23" s="121" t="str">
        <f t="shared" si="7"/>
        <v>2</v>
      </c>
      <c r="W23" s="121" t="str">
        <f t="shared" si="8"/>
        <v>4</v>
      </c>
      <c r="X23" s="121" t="str">
        <f t="shared" si="9"/>
        <v>2</v>
      </c>
      <c r="Y23" s="121" t="str">
        <f t="shared" si="10"/>
        <v>4</v>
      </c>
      <c r="Z23" s="125" t="str">
        <f>IF((IF(Tabla2[[#This Row],[Calculo1 ]]="1",_xlfn.IFS(W23="1",IF((J23/H23)&gt;100%,100%,J23/H23),W23="2",IF((J23/N23)&gt;100%,100%,J23/N23),W23="3","0%",W23="4","0")+Tabla2[[#This Row],[ III TRIM 20217]],_xlfn.IFS(W23="1",IF((J23/H23)&gt;100%,100%,J23/H23),W23="2",IF((J23/N23)&gt;100%,100%,J23/N23),W23="3","0%",W23="4","")))=100%,100%,(IF(Tabla2[[#This Row],[Calculo1 ]]="1",_xlfn.IFS(W23="1",IF((J23/H23)&gt;100%,100%,J23/H23),W23="2",IF((J23/N23)&gt;100%,100%,J23/N23),W23="3","0%",W23="4","0")+Tabla2[[#This Row],[ III TRIM 20217]],_xlfn.IFS(W23="1",IF((J23/H23)&gt;100%,100%,J23/H23),W23="2",IF((J23/N23)&gt;100%,100%,J23/N23),W23="3","0%",W23="4",""))))</f>
        <v/>
      </c>
      <c r="AA23" s="134">
        <v>1</v>
      </c>
      <c r="AB23" s="120" t="s">
        <v>657</v>
      </c>
      <c r="AC23" s="120">
        <v>1</v>
      </c>
      <c r="AD23" s="135" t="str">
        <f t="shared" si="11"/>
        <v/>
      </c>
      <c r="AE23" s="130">
        <f>IF(IF(F23="","ESPECÍFICAR TIPO DE META",_xlfn.IFNA(_xlfn.IFS(SUM(I23:L23)=0,0%,SUM(I23:L23)&gt;0.001,(_xlfn.IFS(F23="INCREMENTO",SUM(I23:L23)/H23,F23="MANTENIMIENTO",SUM(I23:L23)/(H23*Tabla2[[#This Row],[N.X]])))),"ESPECÍFICAR TIPO DE META"))&gt;1,"100%",IF(F23="","ESPECÍFICAR TIPO DE META",_xlfn.IFNA(_xlfn.IFS(SUM(I23:L23)=0,0%,SUM(I23:L23)&gt;0.001,(_xlfn.IFS(F23="INCREMENTO",SUM(I23:L23)/H23,F23="MANTENIMIENTO",SUM(I23:L23)/(H23*Tabla2[[#This Row],[N.X]])))),"ESPECÍFICAR TIPO DE META")))</f>
        <v>1</v>
      </c>
      <c r="AF23" s="83" t="str">
        <f>'MIPG INSTITUCIONAL'!N29</f>
        <v>Se elaboró el informe de avance del PAAC correspondiente a la Secretaría de Planeación, con corte a 31 de agosto de 2021 de acuerdo a lo estipulado en la ley. El informe de seguimiento se encuentra publicado en la página web.  De igual manera, en enero 2022 se elaboró el informe para el seguimiento y cierre del PAAC con corte a 31 de diciembre de 2021, el cual se encuentra publicado en el siguiente enlace: https://www.bucaramanga.gov.co/transparencia/plan-anticorrupcion-y-de-atencion-al-ciudadano-2/  https://www.bucaramanga.gov.co/wp-content/uploads/2022/01/CONSOLIDADO-TERCER-SEGUIMIENTO-PAAC-2021-DEF.xls</v>
      </c>
      <c r="AG23" s="75" t="str">
        <f>'MIPG INSTITUCIONAL'!O29</f>
        <v>Talento Humano, Recursos Físicos y Tecnológicos</v>
      </c>
      <c r="AH23" s="74" t="s">
        <v>618</v>
      </c>
      <c r="AI23" s="44" t="str">
        <f>'MIPG INSTITUCIONAL'!P29</f>
        <v>Profesional Especializado
(Secretaría de Planeación)</v>
      </c>
    </row>
    <row r="24" spans="2:35" s="25" customFormat="1" ht="51" customHeight="1">
      <c r="B24" s="73" t="s">
        <v>80</v>
      </c>
      <c r="C24" s="74" t="s">
        <v>81</v>
      </c>
      <c r="D24" s="75" t="str">
        <f t="shared" ref="D24:D29" si="12">D23</f>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4" s="75" t="str">
        <f>'MIPG INSTITUCIONAL'!G30</f>
        <v xml:space="preserve">Monitoreos al Mapa de Riesgos de Corrupción 2021 </v>
      </c>
      <c r="F24" s="74" t="s">
        <v>656</v>
      </c>
      <c r="G24" s="84">
        <f t="shared" si="0"/>
        <v>2</v>
      </c>
      <c r="H24" s="76">
        <f>'MIPG INSTITUCIONAL'!H30</f>
        <v>2</v>
      </c>
      <c r="I24" s="154">
        <f>'MIPG INSTITUCIONAL'!I30</f>
        <v>0.5</v>
      </c>
      <c r="J24" s="154">
        <f>'MIPG INSTITUCIONAL'!J30</f>
        <v>0.5</v>
      </c>
      <c r="K24" s="65">
        <f>'MIPG INSTITUCIONAL'!K30</f>
        <v>1</v>
      </c>
      <c r="L24" s="65">
        <f>'MIPG INSTITUCIONAL'!L30</f>
        <v>0</v>
      </c>
      <c r="M24" s="77"/>
      <c r="N24" s="78">
        <v>1</v>
      </c>
      <c r="O24" s="78">
        <v>1</v>
      </c>
      <c r="P24" s="79"/>
      <c r="Q24" s="80" t="str">
        <f t="shared" si="2"/>
        <v>SI</v>
      </c>
      <c r="R24" s="145">
        <f>'MIPG INSTITUCIONAL'!Q30</f>
        <v>0</v>
      </c>
      <c r="S24" s="81" t="str">
        <f>'MIPG INSTITUCIONAL'!R30</f>
        <v>x</v>
      </c>
      <c r="T24" s="81" t="str">
        <f>'MIPG INSTITUCIONAL'!S30</f>
        <v>x</v>
      </c>
      <c r="U24" s="82">
        <f>'MIPG INSTITUCIONAL'!T30</f>
        <v>0</v>
      </c>
      <c r="V24" s="121" t="str">
        <f t="shared" si="7"/>
        <v>1</v>
      </c>
      <c r="W24" s="121" t="str">
        <f t="shared" si="8"/>
        <v>2</v>
      </c>
      <c r="X24" s="121" t="str">
        <f t="shared" si="9"/>
        <v>2</v>
      </c>
      <c r="Y24" s="121" t="str">
        <f t="shared" si="10"/>
        <v>4</v>
      </c>
      <c r="Z24" s="125">
        <f>IF((IF(Tabla2[[#This Row],[Calculo1 ]]="1",_xlfn.IFS(W24="1",IF((J24/H24)&gt;100%,100%,J24/H24),W24="2",IF((J24/N24)&gt;100%,100%,J24/N24),W24="3","0%",W24="4","0")+Tabla2[[#This Row],[ III TRIM 20217]],_xlfn.IFS(W24="1",IF((J24/H24)&gt;100%,100%,J24/H24),W24="2",IF((J24/N24)&gt;100%,100%,J24/N24),W24="3","0%",W24="4","")))=100%,100%,(IF(Tabla2[[#This Row],[Calculo1 ]]="1",_xlfn.IFS(W24="1",IF((J24/H24)&gt;100%,100%,J24/H24),W24="2",IF((J24/N24)&gt;100%,100%,J24/N24),W24="3","0%",W24="4","0")+Tabla2[[#This Row],[ III TRIM 20217]],_xlfn.IFS(W24="1",IF((J24/H24)&gt;100%,100%,J24/H24),W24="2",IF((J24/N24)&gt;100%,100%,J24/N24),W24="3","0%",W24="4",""))))</f>
        <v>0.75</v>
      </c>
      <c r="AA24" s="134">
        <v>0.25</v>
      </c>
      <c r="AB24" s="120">
        <v>1</v>
      </c>
      <c r="AC24" s="120">
        <v>1</v>
      </c>
      <c r="AD24" s="135" t="str">
        <f t="shared" si="11"/>
        <v/>
      </c>
      <c r="AE24" s="130">
        <f>IF(IF(F24="","ESPECÍFICAR TIPO DE META",_xlfn.IFNA(_xlfn.IFS(SUM(I24:L24)=0,0%,SUM(I24:L24)&gt;0.001,(_xlfn.IFS(F24="INCREMENTO",SUM(I24:L24)/H24,F24="MANTENIMIENTO",SUM(I24:L24)/(H24*Tabla2[[#This Row],[N.X]])))),"ESPECÍFICAR TIPO DE META"))&gt;1,"100%",IF(F24="","ESPECÍFICAR TIPO DE META",_xlfn.IFNA(_xlfn.IFS(SUM(I24:L24)=0,0%,SUM(I24:L24)&gt;0.001,(_xlfn.IFS(F24="INCREMENTO",SUM(I24:L24)/H24,F24="MANTENIMIENTO",SUM(I24:L24)/(H24*Tabla2[[#This Row],[N.X]])))),"ESPECÍFICAR TIPO DE META")))</f>
        <v>1</v>
      </c>
      <c r="AF24" s="83" t="str">
        <f>'MIPG INSTITUCIONAL'!N30</f>
        <v xml:space="preserve">Se realizó monitoreo al Mapa de Riesgos de Corrupción del proceso de Planeación y Direccionamiento estratégico con corte a 30 de septiembre 2021 y a 31 de diciembre de 2021.Se cuenta con actas de monitoreo </v>
      </c>
      <c r="AG24" s="75" t="str">
        <f>'MIPG INSTITUCIONAL'!O30</f>
        <v>Talento Humano, Recursos Físicos y Tecnológicos</v>
      </c>
      <c r="AH24" s="74" t="s">
        <v>618</v>
      </c>
      <c r="AI24" s="44" t="str">
        <f>'MIPG INSTITUCIONAL'!P30</f>
        <v>Profesional Especializado
(Secretaría de Planeación)</v>
      </c>
    </row>
    <row r="25" spans="2:35" s="25" customFormat="1" ht="51" customHeight="1">
      <c r="B25" s="73" t="s">
        <v>80</v>
      </c>
      <c r="C25" s="74" t="s">
        <v>81</v>
      </c>
      <c r="D25" s="75" t="str">
        <f t="shared" si="12"/>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5" s="75" t="str">
        <f>'MIPG INSTITUCIONAL'!G31</f>
        <v>Política de Administración de Riesgos 2021 actualizada</v>
      </c>
      <c r="F25" s="74" t="s">
        <v>656</v>
      </c>
      <c r="G25" s="84">
        <f t="shared" si="0"/>
        <v>1</v>
      </c>
      <c r="H25" s="76">
        <f>'MIPG INSTITUCIONAL'!H31</f>
        <v>1</v>
      </c>
      <c r="I25" s="65">
        <f>'MIPG INSTITUCIONAL'!I31</f>
        <v>1</v>
      </c>
      <c r="J25" s="65">
        <f>'MIPG INSTITUCIONAL'!J31</f>
        <v>0</v>
      </c>
      <c r="K25" s="65">
        <f>'MIPG INSTITUCIONAL'!K31</f>
        <v>0</v>
      </c>
      <c r="L25" s="65">
        <f>'MIPG INSTITUCIONAL'!L31</f>
        <v>0</v>
      </c>
      <c r="M25" s="77">
        <v>1</v>
      </c>
      <c r="N25" s="78"/>
      <c r="O25" s="78"/>
      <c r="P25" s="79"/>
      <c r="Q25" s="80" t="str">
        <f t="shared" si="2"/>
        <v>SI</v>
      </c>
      <c r="R25" s="145" t="str">
        <f>'MIPG INSTITUCIONAL'!Q31</f>
        <v>x</v>
      </c>
      <c r="S25" s="81">
        <f>'MIPG INSTITUCIONAL'!R31</f>
        <v>0</v>
      </c>
      <c r="T25" s="81">
        <f>'MIPG INSTITUCIONAL'!S31</f>
        <v>0</v>
      </c>
      <c r="U25" s="82">
        <f>'MIPG INSTITUCIONAL'!T31</f>
        <v>0</v>
      </c>
      <c r="V25" s="121" t="str">
        <f t="shared" si="7"/>
        <v>2</v>
      </c>
      <c r="W25" s="121" t="str">
        <f t="shared" si="8"/>
        <v>4</v>
      </c>
      <c r="X25" s="121" t="str">
        <f t="shared" si="9"/>
        <v>4</v>
      </c>
      <c r="Y25" s="121" t="str">
        <f t="shared" si="10"/>
        <v>4</v>
      </c>
      <c r="Z25" s="125" t="str">
        <f>IF((IF(Tabla2[[#This Row],[Calculo1 ]]="1",_xlfn.IFS(W25="1",IF((J25/H25)&gt;100%,100%,J25/H25),W25="2",IF((J25/N25)&gt;100%,100%,J25/N25),W25="3","0%",W25="4","0")+Tabla2[[#This Row],[ III TRIM 20217]],_xlfn.IFS(W25="1",IF((J25/H25)&gt;100%,100%,J25/H25),W25="2",IF((J25/N25)&gt;100%,100%,J25/N25),W25="3","0%",W25="4","")))=100%,100%,(IF(Tabla2[[#This Row],[Calculo1 ]]="1",_xlfn.IFS(W25="1",IF((J25/H25)&gt;100%,100%,J25/H25),W25="2",IF((J25/N25)&gt;100%,100%,J25/N25),W25="3","0%",W25="4","0")+Tabla2[[#This Row],[ III TRIM 20217]],_xlfn.IFS(W25="1",IF((J25/H25)&gt;100%,100%,J25/H25),W25="2",IF((J25/N25)&gt;100%,100%,J25/N25),W25="3","0%",W25="4",""))))</f>
        <v/>
      </c>
      <c r="AA25" s="134">
        <v>1</v>
      </c>
      <c r="AB25" s="120" t="s">
        <v>657</v>
      </c>
      <c r="AC25" s="120" t="s">
        <v>657</v>
      </c>
      <c r="AD25" s="135" t="str">
        <f t="shared" si="11"/>
        <v/>
      </c>
      <c r="AE25" s="130">
        <f>IF(IF(F25="","ESPECÍFICAR TIPO DE META",_xlfn.IFNA(_xlfn.IFS(SUM(I25:L25)=0,0%,SUM(I25:L25)&gt;0.001,(_xlfn.IFS(F25="INCREMENTO",SUM(I25:L25)/H25,F25="MANTENIMIENTO",SUM(I25:L25)/(H25*Tabla2[[#This Row],[N.X]])))),"ESPECÍFICAR TIPO DE META"))&gt;1,"100%",IF(F25="","ESPECÍFICAR TIPO DE META",_xlfn.IFNA(_xlfn.IFS(SUM(I25:L25)=0,0%,SUM(I25:L25)&gt;0.001,(_xlfn.IFS(F25="INCREMENTO",SUM(I25:L25)/H25,F25="MANTENIMIENTO",SUM(I25:L25)/(H25*Tabla2[[#This Row],[N.X]])))),"ESPECÍFICAR TIPO DE META")))</f>
        <v>1</v>
      </c>
      <c r="AF25" s="83" t="str">
        <f>'MIPG INSTITUCIONAL'!N31</f>
        <v>La Política de Administración de Riesgos se actualizó en el mes de julio de 2021 de acuerdo a los lineamientos del DAFP.</v>
      </c>
      <c r="AG25" s="75" t="str">
        <f>'MIPG INSTITUCIONAL'!O31</f>
        <v>Talento Humano, Recursos Físicos y Tecnológicos</v>
      </c>
      <c r="AH25" s="74" t="s">
        <v>618</v>
      </c>
      <c r="AI25" s="44" t="str">
        <f>'MIPG INSTITUCIONAL'!P31</f>
        <v>Profesional Especializado
(Secretaría de Planeación)</v>
      </c>
    </row>
    <row r="26" spans="2:35" s="25" customFormat="1" ht="51" customHeight="1">
      <c r="B26" s="73" t="s">
        <v>80</v>
      </c>
      <c r="C26" s="74" t="s">
        <v>81</v>
      </c>
      <c r="D26" s="75" t="str">
        <f t="shared" si="12"/>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6" s="75" t="str">
        <f>'MIPG INSTITUCIONAL'!G32</f>
        <v xml:space="preserve">Mapa de Riesgos de Gestión 2021 por proceso aprobados </v>
      </c>
      <c r="F26" s="74" t="s">
        <v>656</v>
      </c>
      <c r="G26" s="84">
        <f t="shared" si="0"/>
        <v>1</v>
      </c>
      <c r="H26" s="76">
        <f>'MIPG INSTITUCIONAL'!H32</f>
        <v>24</v>
      </c>
      <c r="I26" s="65">
        <f>'MIPG INSTITUCIONAL'!I32</f>
        <v>24</v>
      </c>
      <c r="J26" s="65">
        <f>'MIPG INSTITUCIONAL'!J32</f>
        <v>0</v>
      </c>
      <c r="K26" s="65">
        <f>'MIPG INSTITUCIONAL'!K32</f>
        <v>0</v>
      </c>
      <c r="L26" s="65">
        <f>'MIPG INSTITUCIONAL'!L32</f>
        <v>0</v>
      </c>
      <c r="M26" s="77">
        <v>24</v>
      </c>
      <c r="N26" s="78"/>
      <c r="O26" s="78"/>
      <c r="P26" s="79"/>
      <c r="Q26" s="80" t="str">
        <f t="shared" si="2"/>
        <v>SI</v>
      </c>
      <c r="R26" s="145" t="str">
        <f>'MIPG INSTITUCIONAL'!Q32</f>
        <v>x</v>
      </c>
      <c r="S26" s="81">
        <f>'MIPG INSTITUCIONAL'!R32</f>
        <v>0</v>
      </c>
      <c r="T26" s="81">
        <f>'MIPG INSTITUCIONAL'!S32</f>
        <v>0</v>
      </c>
      <c r="U26" s="82">
        <f>'MIPG INSTITUCIONAL'!T32</f>
        <v>0</v>
      </c>
      <c r="V26" s="121" t="str">
        <f t="shared" si="7"/>
        <v>2</v>
      </c>
      <c r="W26" s="121" t="str">
        <f t="shared" si="8"/>
        <v>4</v>
      </c>
      <c r="X26" s="121" t="str">
        <f t="shared" si="9"/>
        <v>4</v>
      </c>
      <c r="Y26" s="121" t="str">
        <f t="shared" si="10"/>
        <v>4</v>
      </c>
      <c r="Z26" s="125" t="str">
        <f>IF((IF(Tabla2[[#This Row],[Calculo1 ]]="1",_xlfn.IFS(W26="1",IF((J26/H26)&gt;100%,100%,J26/H26),W26="2",IF((J26/N26)&gt;100%,100%,J26/N26),W26="3","0%",W26="4","0")+Tabla2[[#This Row],[ III TRIM 20217]],_xlfn.IFS(W26="1",IF((J26/H26)&gt;100%,100%,J26/H26),W26="2",IF((J26/N26)&gt;100%,100%,J26/N26),W26="3","0%",W26="4","")))=100%,100%,(IF(Tabla2[[#This Row],[Calculo1 ]]="1",_xlfn.IFS(W26="1",IF((J26/H26)&gt;100%,100%,J26/H26),W26="2",IF((J26/N26)&gt;100%,100%,J26/N26),W26="3","0%",W26="4","0")+Tabla2[[#This Row],[ III TRIM 20217]],_xlfn.IFS(W26="1",IF((J26/H26)&gt;100%,100%,J26/H26),W26="2",IF((J26/N26)&gt;100%,100%,J26/N26),W26="3","0%",W26="4",""))))</f>
        <v/>
      </c>
      <c r="AA26" s="134">
        <v>1</v>
      </c>
      <c r="AB26" s="120" t="s">
        <v>657</v>
      </c>
      <c r="AC26" s="120" t="s">
        <v>657</v>
      </c>
      <c r="AD26" s="135" t="str">
        <f t="shared" si="11"/>
        <v/>
      </c>
      <c r="AE26" s="130">
        <f>IF(IF(F26="","ESPECÍFICAR TIPO DE META",_xlfn.IFNA(_xlfn.IFS(SUM(I26:L26)=0,0%,SUM(I26:L26)&gt;0.001,(_xlfn.IFS(F26="INCREMENTO",SUM(I26:L26)/H26,F26="MANTENIMIENTO",SUM(I26:L26)/(H26*Tabla2[[#This Row],[N.X]])))),"ESPECÍFICAR TIPO DE META"))&gt;1,"100%",IF(F26="","ESPECÍFICAR TIPO DE META",_xlfn.IFNA(_xlfn.IFS(SUM(I26:L26)=0,0%,SUM(I26:L26)&gt;0.001,(_xlfn.IFS(F26="INCREMENTO",SUM(I26:L26)/H26,F26="MANTENIMIENTO",SUM(I26:L26)/(H26*Tabla2[[#This Row],[N.X]])))),"ESPECÍFICAR TIPO DE META")))</f>
        <v>1</v>
      </c>
      <c r="AF26" s="83" t="str">
        <f>'MIPG INSTITUCIONAL'!N32</f>
        <v>Los Mapa de Riesgos de Gestión fueron aprobados por el Comité de Coordinación Institucional de Control Interno y por el Comité Institución de Gestión y desempeño - MIPG.</v>
      </c>
      <c r="AG26" s="75" t="str">
        <f>'MIPG INSTITUCIONAL'!O32</f>
        <v>Talento Humano, Recursos Físicos y Tecnológicos</v>
      </c>
      <c r="AH26" s="74" t="s">
        <v>618</v>
      </c>
      <c r="AI26" s="44" t="str">
        <f>'MIPG INSTITUCIONAL'!P32</f>
        <v>Profesional Especializado
(Secretaría de Planeación)</v>
      </c>
    </row>
    <row r="27" spans="2:35" s="25" customFormat="1" ht="51" customHeight="1">
      <c r="B27" s="73" t="s">
        <v>80</v>
      </c>
      <c r="C27" s="74" t="s">
        <v>81</v>
      </c>
      <c r="D27" s="75" t="str">
        <f t="shared" si="12"/>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7" s="75" t="str">
        <f>'MIPG INSTITUCIONAL'!G33</f>
        <v>Monitoreos al Mapa de Riesgos de Gestión 2021</v>
      </c>
      <c r="F27" s="74" t="s">
        <v>656</v>
      </c>
      <c r="G27" s="84">
        <f t="shared" si="0"/>
        <v>1</v>
      </c>
      <c r="H27" s="76">
        <f>'MIPG INSTITUCIONAL'!H33</f>
        <v>1</v>
      </c>
      <c r="I27" s="65">
        <f>'MIPG INSTITUCIONAL'!I33</f>
        <v>1</v>
      </c>
      <c r="J27" s="65">
        <f>'MIPG INSTITUCIONAL'!J33</f>
        <v>0</v>
      </c>
      <c r="K27" s="65">
        <f>'MIPG INSTITUCIONAL'!K33</f>
        <v>0</v>
      </c>
      <c r="L27" s="65">
        <f>'MIPG INSTITUCIONAL'!L33</f>
        <v>0</v>
      </c>
      <c r="M27" s="77"/>
      <c r="N27" s="78">
        <v>1</v>
      </c>
      <c r="O27" s="78"/>
      <c r="P27" s="79"/>
      <c r="Q27" s="80" t="str">
        <f t="shared" si="2"/>
        <v>SI</v>
      </c>
      <c r="R27" s="145">
        <f>'MIPG INSTITUCIONAL'!Q33</f>
        <v>0</v>
      </c>
      <c r="S27" s="81" t="str">
        <f>'MIPG INSTITUCIONAL'!R33</f>
        <v>x</v>
      </c>
      <c r="T27" s="81">
        <f>'MIPG INSTITUCIONAL'!S33</f>
        <v>0</v>
      </c>
      <c r="U27" s="82">
        <f>'MIPG INSTITUCIONAL'!T33</f>
        <v>0</v>
      </c>
      <c r="V27" s="121" t="str">
        <f t="shared" si="7"/>
        <v>1</v>
      </c>
      <c r="W27" s="121" t="str">
        <f t="shared" si="8"/>
        <v>3</v>
      </c>
      <c r="X27" s="121" t="str">
        <f t="shared" si="9"/>
        <v>4</v>
      </c>
      <c r="Y27" s="121" t="str">
        <f t="shared" si="10"/>
        <v>4</v>
      </c>
      <c r="Z27" s="125">
        <f>IF((IF(Tabla2[[#This Row],[Calculo1 ]]="1",_xlfn.IFS(W27="1",IF((J27/H27)&gt;100%,100%,J27/H27),W27="2",IF((J27/N27)&gt;100%,100%,J27/N27),W27="3","0%",W27="4","0")+Tabla2[[#This Row],[ III TRIM 20217]],_xlfn.IFS(W27="1",IF((J27/H27)&gt;100%,100%,J27/H27),W27="2",IF((J27/N27)&gt;100%,100%,J27/N27),W27="3","0%",W27="4","")))=100%,100%,(IF(Tabla2[[#This Row],[Calculo1 ]]="1",_xlfn.IFS(W27="1",IF((J27/H27)&gt;100%,100%,J27/H27),W27="2",IF((J27/N27)&gt;100%,100%,J27/N27),W27="3","0%",W27="4","0")+Tabla2[[#This Row],[ III TRIM 20217]],_xlfn.IFS(W27="1",IF((J27/H27)&gt;100%,100%,J27/H27),W27="2",IF((J27/N27)&gt;100%,100%,J27/N27),W27="3","0%",W27="4",""))))</f>
        <v>1</v>
      </c>
      <c r="AA27" s="134">
        <v>1</v>
      </c>
      <c r="AB27" s="120">
        <v>1</v>
      </c>
      <c r="AC27" s="120" t="s">
        <v>657</v>
      </c>
      <c r="AD27" s="135" t="str">
        <f t="shared" si="11"/>
        <v/>
      </c>
      <c r="AE27" s="130">
        <f>IF(IF(F27="","ESPECÍFICAR TIPO DE META",_xlfn.IFNA(_xlfn.IFS(SUM(I27:L27)=0,0%,SUM(I27:L27)&gt;0.001,(_xlfn.IFS(F27="INCREMENTO",SUM(I27:L27)/H27,F27="MANTENIMIENTO",SUM(I27:L27)/(H27*Tabla2[[#This Row],[N.X]])))),"ESPECÍFICAR TIPO DE META"))&gt;1,"100%",IF(F27="","ESPECÍFICAR TIPO DE META",_xlfn.IFNA(_xlfn.IFS(SUM(I27:L27)=0,0%,SUM(I27:L27)&gt;0.001,(_xlfn.IFS(F27="INCREMENTO",SUM(I27:L27)/H27,F27="MANTENIMIENTO",SUM(I27:L27)/(H27*Tabla2[[#This Row],[N.X]])))),"ESPECÍFICAR TIPO DE META")))</f>
        <v>1</v>
      </c>
      <c r="AF27" s="83" t="str">
        <f>'MIPG INSTITUCIONAL'!N33</f>
        <v>La Secretaría de Planeación realizó el monitoreo a los 24 Mapas de Riesgos de Gestión por proceso de acuerdo a los lineamientos del DAFP y la Política de Administración de Riesgos.</v>
      </c>
      <c r="AG27" s="75" t="str">
        <f>'MIPG INSTITUCIONAL'!O33</f>
        <v>Talento Humano, Recursos Físicos y Tecnológicos</v>
      </c>
      <c r="AH27" s="74" t="s">
        <v>618</v>
      </c>
      <c r="AI27" s="44" t="str">
        <f>'MIPG INSTITUCIONAL'!P33</f>
        <v>Profesional Especializado
(Secretaría de Planeación)</v>
      </c>
    </row>
    <row r="28" spans="2:35" s="25" customFormat="1" ht="51" customHeight="1">
      <c r="B28" s="73" t="s">
        <v>80</v>
      </c>
      <c r="C28" s="74" t="s">
        <v>81</v>
      </c>
      <c r="D28" s="75" t="str">
        <f t="shared" si="12"/>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8" s="75" t="str">
        <f>'MIPG INSTITUCIONAL'!G34</f>
        <v>Plan Anticorrupción y Atención al Ciudadano - PAAC 2022</v>
      </c>
      <c r="F28" s="74" t="s">
        <v>656</v>
      </c>
      <c r="G28" s="84">
        <f t="shared" si="0"/>
        <v>1</v>
      </c>
      <c r="H28" s="76">
        <f>'MIPG INSTITUCIONAL'!H34</f>
        <v>1</v>
      </c>
      <c r="I28" s="65">
        <f>'MIPG INSTITUCIONAL'!I34</f>
        <v>0</v>
      </c>
      <c r="J28" s="65">
        <f>'MIPG INSTITUCIONAL'!J34</f>
        <v>0</v>
      </c>
      <c r="K28" s="65">
        <f>'MIPG INSTITUCIONAL'!K34</f>
        <v>1</v>
      </c>
      <c r="L28" s="65">
        <f>'MIPG INSTITUCIONAL'!L34</f>
        <v>0</v>
      </c>
      <c r="M28" s="77"/>
      <c r="N28" s="78"/>
      <c r="O28" s="78">
        <v>1</v>
      </c>
      <c r="P28" s="79"/>
      <c r="Q28" s="80" t="str">
        <f t="shared" si="2"/>
        <v>SI</v>
      </c>
      <c r="R28" s="145">
        <f>'MIPG INSTITUCIONAL'!Q34</f>
        <v>0</v>
      </c>
      <c r="S28" s="81">
        <f>'MIPG INSTITUCIONAL'!R34</f>
        <v>0</v>
      </c>
      <c r="T28" s="81" t="str">
        <f>'MIPG INSTITUCIONAL'!S34</f>
        <v>x</v>
      </c>
      <c r="U28" s="82">
        <f>'MIPG INSTITUCIONAL'!T34</f>
        <v>0</v>
      </c>
      <c r="V28" s="121" t="str">
        <f t="shared" si="7"/>
        <v>4</v>
      </c>
      <c r="W28" s="121" t="str">
        <f t="shared" si="8"/>
        <v>4</v>
      </c>
      <c r="X28" s="121" t="str">
        <f t="shared" si="9"/>
        <v>2</v>
      </c>
      <c r="Y28" s="121" t="str">
        <f t="shared" si="10"/>
        <v>4</v>
      </c>
      <c r="Z28" s="125" t="str">
        <f>IF((IF(Tabla2[[#This Row],[Calculo1 ]]="1",_xlfn.IFS(W28="1",IF((J28/H28)&gt;100%,100%,J28/H28),W28="2",IF((J28/N28)&gt;100%,100%,J28/N28),W28="3","0%",W28="4","0")+Tabla2[[#This Row],[ III TRIM 20217]],_xlfn.IFS(W28="1",IF((J28/H28)&gt;100%,100%,J28/H28),W28="2",IF((J28/N28)&gt;100%,100%,J28/N28),W28="3","0%",W28="4","")))=100%,100%,(IF(Tabla2[[#This Row],[Calculo1 ]]="1",_xlfn.IFS(W28="1",IF((J28/H28)&gt;100%,100%,J28/H28),W28="2",IF((J28/N28)&gt;100%,100%,J28/N28),W28="3","0%",W28="4","0")+Tabla2[[#This Row],[ III TRIM 20217]],_xlfn.IFS(W28="1",IF((J28/H28)&gt;100%,100%,J28/H28),W28="2",IF((J28/N28)&gt;100%,100%,J28/N28),W28="3","0%",W28="4",""))))</f>
        <v/>
      </c>
      <c r="AA28" s="134" t="s">
        <v>657</v>
      </c>
      <c r="AB28" s="120" t="s">
        <v>657</v>
      </c>
      <c r="AC28" s="120">
        <v>1</v>
      </c>
      <c r="AD28" s="135" t="str">
        <f t="shared" si="11"/>
        <v/>
      </c>
      <c r="AE28" s="130">
        <f>IF(IF(F28="","ESPECÍFICAR TIPO DE META",_xlfn.IFNA(_xlfn.IFS(SUM(I28:L28)=0,0%,SUM(I28:L28)&gt;0.001,(_xlfn.IFS(F28="INCREMENTO",SUM(I28:L28)/H28,F28="MANTENIMIENTO",SUM(I28:L28)/(H28*Tabla2[[#This Row],[N.X]])))),"ESPECÍFICAR TIPO DE META"))&gt;1,"100%",IF(F28="","ESPECÍFICAR TIPO DE META",_xlfn.IFNA(_xlfn.IFS(SUM(I28:L28)=0,0%,SUM(I28:L28)&gt;0.001,(_xlfn.IFS(F28="INCREMENTO",SUM(I28:L28)/H28,F28="MANTENIMIENTO",SUM(I28:L28)/(H28*Tabla2[[#This Row],[N.X]])))),"ESPECÍFICAR TIPO DE META")))</f>
        <v>1</v>
      </c>
      <c r="AF28" s="83" t="str">
        <f>'MIPG INSTITUCIONAL'!N34</f>
        <v>La Secretaría de Planeación, mediante Circular No. 92 del 17 de noviembre de 2021,  programó mesas de trabajo para la construcción de los mapas de riesgos de corrupción 2022 con las 17 dependencias, como resultado del ejercicio se identificaron 42 riesgos de corrupción. Por otra parte, para la formulación del PAAC 2022, se emitió la Circular No. 98 del 3 de diciembre de 2021, mediante la cual se convocó a líderes y enlaces de las dependencias de la Administración Central, a las mesas de trabajo, donde se socializó los lineamientos metodológicos impartidos por el DAFP y se elaboraron los 6 componentes del PAAC 2022. De igual manera, se emitió la Circular No. 2 de enero de 2022, por medio de la cual se convocó a líderes de procesos, enlaces y equipos de trabajo para continuar con el proceso de construcción del Plan Anticorrupción 2022 para ajustar los componentes. El referido documento, se encuentra publicado en página web institucional; link https://www.bucaramanga.gov.co/transparencia/plan-anticorrupcion-y-de-atencion-al-ciudadano-2/</v>
      </c>
      <c r="AG28" s="75" t="str">
        <f>'MIPG INSTITUCIONAL'!O34</f>
        <v>Talento Humano, Recursos Físicos y Tecnológicos</v>
      </c>
      <c r="AH28" s="74" t="s">
        <v>618</v>
      </c>
      <c r="AI28" s="44" t="str">
        <f>'MIPG INSTITUCIONAL'!P34</f>
        <v>Profesional Especializado
(Secretaría de Planeación)</v>
      </c>
    </row>
    <row r="29" spans="2:35" s="25" customFormat="1" ht="51" customHeight="1">
      <c r="B29" s="73" t="s">
        <v>80</v>
      </c>
      <c r="C29" s="74" t="s">
        <v>81</v>
      </c>
      <c r="D29" s="75" t="str">
        <f t="shared" si="12"/>
        <v>Brindar asesoría y acompañamiento a los líderes de proceso en la aplicación de la política de administración de riesgos de la entidad y el monitoreo a los mapas de riesgos de gestión y de corrupción, así como para la construcción del Plan Anticorrupción con todos sus componentes de acuerdo a las directrices del DAFP.</v>
      </c>
      <c r="E29" s="75" t="str">
        <f>'MIPG INSTITUCIONAL'!G35</f>
        <v xml:space="preserve">Mapa de Riesgos de Gestión 2022 por proceso aprobados </v>
      </c>
      <c r="F29" s="74" t="s">
        <v>656</v>
      </c>
      <c r="G29" s="84">
        <f t="shared" si="0"/>
        <v>1</v>
      </c>
      <c r="H29" s="76">
        <f>'MIPG INSTITUCIONAL'!H35</f>
        <v>24</v>
      </c>
      <c r="I29" s="65">
        <f>'MIPG INSTITUCIONAL'!I35</f>
        <v>0</v>
      </c>
      <c r="J29" s="65">
        <f>'MIPG INSTITUCIONAL'!J35</f>
        <v>0</v>
      </c>
      <c r="K29" s="65">
        <f>'MIPG INSTITUCIONAL'!K35</f>
        <v>24</v>
      </c>
      <c r="L29" s="65">
        <f>'MIPG INSTITUCIONAL'!L35</f>
        <v>0</v>
      </c>
      <c r="M29" s="77"/>
      <c r="N29" s="78"/>
      <c r="O29" s="78">
        <v>24</v>
      </c>
      <c r="P29" s="79"/>
      <c r="Q29" s="80" t="str">
        <f t="shared" si="2"/>
        <v>SI</v>
      </c>
      <c r="R29" s="145">
        <f>'MIPG INSTITUCIONAL'!Q35</f>
        <v>0</v>
      </c>
      <c r="S29" s="81">
        <f>'MIPG INSTITUCIONAL'!R35</f>
        <v>0</v>
      </c>
      <c r="T29" s="81" t="str">
        <f>'MIPG INSTITUCIONAL'!S35</f>
        <v>x</v>
      </c>
      <c r="U29" s="82">
        <f>'MIPG INSTITUCIONAL'!T35</f>
        <v>0</v>
      </c>
      <c r="V29" s="121" t="str">
        <f t="shared" si="7"/>
        <v>4</v>
      </c>
      <c r="W29" s="121" t="str">
        <f t="shared" si="8"/>
        <v>4</v>
      </c>
      <c r="X29" s="121" t="str">
        <f t="shared" si="9"/>
        <v>2</v>
      </c>
      <c r="Y29" s="121" t="str">
        <f t="shared" si="10"/>
        <v>4</v>
      </c>
      <c r="Z29" s="125" t="str">
        <f>IF((IF(Tabla2[[#This Row],[Calculo1 ]]="1",_xlfn.IFS(W29="1",IF((J29/H29)&gt;100%,100%,J29/H29),W29="2",IF((J29/N29)&gt;100%,100%,J29/N29),W29="3","0%",W29="4","0")+Tabla2[[#This Row],[ III TRIM 20217]],_xlfn.IFS(W29="1",IF((J29/H29)&gt;100%,100%,J29/H29),W29="2",IF((J29/N29)&gt;100%,100%,J29/N29),W29="3","0%",W29="4","")))=100%,100%,(IF(Tabla2[[#This Row],[Calculo1 ]]="1",_xlfn.IFS(W29="1",IF((J29/H29)&gt;100%,100%,J29/H29),W29="2",IF((J29/N29)&gt;100%,100%,J29/N29),W29="3","0%",W29="4","0")+Tabla2[[#This Row],[ III TRIM 20217]],_xlfn.IFS(W29="1",IF((J29/H29)&gt;100%,100%,J29/H29),W29="2",IF((J29/N29)&gt;100%,100%,J29/N29),W29="3","0%",W29="4",""))))</f>
        <v/>
      </c>
      <c r="AA29" s="134" t="s">
        <v>657</v>
      </c>
      <c r="AB29" s="120" t="s">
        <v>657</v>
      </c>
      <c r="AC29" s="120">
        <v>1</v>
      </c>
      <c r="AD29" s="135" t="str">
        <f t="shared" si="11"/>
        <v/>
      </c>
      <c r="AE29" s="130">
        <f>IF(IF(F29="","ESPECÍFICAR TIPO DE META",_xlfn.IFNA(_xlfn.IFS(SUM(I29:L29)=0,0%,SUM(I29:L29)&gt;0.001,(_xlfn.IFS(F29="INCREMENTO",SUM(I29:L29)/H29,F29="MANTENIMIENTO",SUM(I29:L29)/(H29*Tabla2[[#This Row],[N.X]])))),"ESPECÍFICAR TIPO DE META"))&gt;1,"100%",IF(F29="","ESPECÍFICAR TIPO DE META",_xlfn.IFNA(_xlfn.IFS(SUM(I29:L29)=0,0%,SUM(I29:L29)&gt;0.001,(_xlfn.IFS(F29="INCREMENTO",SUM(I29:L29)/H29,F29="MANTENIMIENTO",SUM(I29:L29)/(H29*Tabla2[[#This Row],[N.X]])))),"ESPECÍFICAR TIPO DE META")))</f>
        <v>1</v>
      </c>
      <c r="AF29" s="83" t="str">
        <f>'MIPG INSTITUCIONAL'!N35</f>
        <v xml:space="preserve">Se emitió la Circular No. 2 de enero de 2022, por medio de la cual se convocó a líderes de procesos, enlaces y equipos de trabajo para continuar con el proceso de construcción del Plan Anticorrupción 2022 para ajustar los componentes, a fin de dar cumplimiento a la Circular Externa No. 100-020 del Departamento Administrativo de la Función Pública del 10 de diciembre de 2021, en la cual se estableció la actualización de la metodología para la construcción del PAAC 2022. Los Mapa de riesgos de Gestión de Gestión, fueron aprobados en el CICCI el 25 de enero de 2022 y en Comité Institucional de Gestión y Desempeño MIPG el 26 de enero de 2022. </v>
      </c>
      <c r="AG29" s="75" t="str">
        <f>'MIPG INSTITUCIONAL'!O35</f>
        <v>Talento Humano, Recursos Físicos y Tecnológicos</v>
      </c>
      <c r="AH29" s="74" t="s">
        <v>618</v>
      </c>
      <c r="AI29" s="44" t="str">
        <f>'MIPG INSTITUCIONAL'!P35</f>
        <v>Profesional Especializado
(Secretaría de Planeación)</v>
      </c>
    </row>
    <row r="30" spans="2:35" s="25" customFormat="1" ht="51" customHeight="1">
      <c r="B30" s="73" t="s">
        <v>80</v>
      </c>
      <c r="C30" s="74" t="s">
        <v>81</v>
      </c>
      <c r="D30" s="75" t="str">
        <f>'MIPG INSTITUCIONAL'!F36</f>
        <v>Realizar la publicación en la sección "transparencia y acceso a la información pública" de la página web oficial de la entidad, información actualizada sobre los planes estratégicos, sectoriales e institucionales según sea el caso.</v>
      </c>
      <c r="E30" s="75" t="str">
        <f>'MIPG INSTITUCIONAL'!G36</f>
        <v xml:space="preserve">Planes Estratégicos Sectoriales e Institucionales publicados                       </v>
      </c>
      <c r="F30" s="74" t="s">
        <v>658</v>
      </c>
      <c r="G30" s="74">
        <f t="shared" si="0"/>
        <v>4</v>
      </c>
      <c r="H30" s="85">
        <f>'MIPG INSTITUCIONAL'!H36</f>
        <v>1</v>
      </c>
      <c r="I30" s="155">
        <f>'MIPG INSTITUCIONAL'!I36</f>
        <v>1</v>
      </c>
      <c r="J30" s="155">
        <f>'MIPG INSTITUCIONAL'!J36</f>
        <v>1</v>
      </c>
      <c r="K30" s="155">
        <f>'MIPG INSTITUCIONAL'!K36</f>
        <v>1</v>
      </c>
      <c r="L30" s="155">
        <f>'MIPG INSTITUCIONAL'!L36</f>
        <v>1</v>
      </c>
      <c r="M30" s="87">
        <v>1</v>
      </c>
      <c r="N30" s="88">
        <v>1</v>
      </c>
      <c r="O30" s="88">
        <v>1</v>
      </c>
      <c r="P30" s="89">
        <v>1</v>
      </c>
      <c r="Q30" s="80" t="str">
        <f t="shared" si="2"/>
        <v>SI</v>
      </c>
      <c r="R30" s="145" t="str">
        <f>'MIPG INSTITUCIONAL'!Q36</f>
        <v>x</v>
      </c>
      <c r="S30" s="81" t="str">
        <f>'MIPG INSTITUCIONAL'!R36</f>
        <v>x</v>
      </c>
      <c r="T30" s="81" t="str">
        <f>'MIPG INSTITUCIONAL'!S36</f>
        <v>x</v>
      </c>
      <c r="U30" s="82" t="str">
        <f>'MIPG INSTITUCIONAL'!T36</f>
        <v>x</v>
      </c>
      <c r="V30" s="121" t="str">
        <f t="shared" si="7"/>
        <v>2</v>
      </c>
      <c r="W30" s="121" t="str">
        <f t="shared" si="8"/>
        <v>2</v>
      </c>
      <c r="X30" s="121" t="str">
        <f t="shared" si="9"/>
        <v>2</v>
      </c>
      <c r="Y30" s="121" t="str">
        <f t="shared" si="10"/>
        <v>2</v>
      </c>
      <c r="Z30" s="125">
        <f>IF((IF(Tabla2[[#This Row],[Calculo1 ]]="1",_xlfn.IFS(W30="1",IF((J30/H30)&gt;100%,100%,J30/H30),W30="2",IF((J30/N30)&gt;100%,100%,J30/N30),W30="3","0%",W30="4","0")+Tabla2[[#This Row],[ III TRIM 20217]],_xlfn.IFS(W30="1",IF((J30/H30)&gt;100%,100%,J30/H30),W30="2",IF((J30/N30)&gt;100%,100%,J30/N30),W30="3","0%",W30="4","")))=100%,100%,(IF(Tabla2[[#This Row],[Calculo1 ]]="1",_xlfn.IFS(W30="1",IF((J30/H30)&gt;100%,100%,J30/H30),W30="2",IF((J30/N30)&gt;100%,100%,J30/N30),W30="3","0%",W30="4","0")+Tabla2[[#This Row],[ III TRIM 20217]],_xlfn.IFS(W30="1",IF((J30/H30)&gt;100%,100%,J30/H30),W30="2",IF((J30/N30)&gt;100%,100%,J30/N30),W30="3","0%",W30="4",""))))</f>
        <v>1</v>
      </c>
      <c r="AA30" s="134">
        <v>1</v>
      </c>
      <c r="AB30" s="120">
        <v>1</v>
      </c>
      <c r="AC30" s="120">
        <v>1</v>
      </c>
      <c r="AD30" s="135">
        <f t="shared" si="11"/>
        <v>1</v>
      </c>
      <c r="AE30" s="130">
        <f>IF(IF(F30="","ESPECÍFICAR TIPO DE META",_xlfn.IFNA(_xlfn.IFS(SUM(I30:L30)=0,0%,SUM(I30:L30)&gt;0.001,(_xlfn.IFS(F30="INCREMENTO",SUM(I30:L30)/H30,F30="MANTENIMIENTO",SUM(I30:L30)/(H30*Tabla2[[#This Row],[N.X]])))),"ESPECÍFICAR TIPO DE META"))&gt;1,"100%",IF(F30="","ESPECÍFICAR TIPO DE META",_xlfn.IFNA(_xlfn.IFS(SUM(I30:L30)=0,0%,SUM(I30:L30)&gt;0.001,(_xlfn.IFS(F30="INCREMENTO",SUM(I30:L30)/H30,F30="MANTENIMIENTO",SUM(I30:L30)/(H30*Tabla2[[#This Row],[N.X]])))),"ESPECÍFICAR TIPO DE META")))</f>
        <v>1</v>
      </c>
      <c r="AF30" s="83" t="str">
        <f>'MIPG INSTITUCIONAL'!N36</f>
        <v>Los planes estratégicos sectoriales e interinstucionales se encuentran publicados en la página web de la alcaldía en el link : https://www.bucaramanga.gov.co/planes-institucionales-mipg/ 
Para el segundo trimestre 2022, se presentan las solicitudes de publicación recibidas por al correo webmaster@bucaramanga.gov.co.</v>
      </c>
      <c r="AG30" s="75" t="str">
        <f>'MIPG INSTITUCIONAL'!O36</f>
        <v>Talento Humano, Recursos Físicos y Tecnológicos</v>
      </c>
      <c r="AH30" s="74" t="s">
        <v>610</v>
      </c>
      <c r="AI30" s="44" t="str">
        <f>'MIPG INSTITUCIONAL'!P36</f>
        <v>Asesor TIC
(Oficina de las TIC)</v>
      </c>
    </row>
    <row r="31" spans="2:35" s="25" customFormat="1" ht="51" customHeight="1">
      <c r="B31" s="73" t="s">
        <v>80</v>
      </c>
      <c r="C31" s="74" t="s">
        <v>131</v>
      </c>
      <c r="D31" s="75" t="str">
        <f>'MIPG INSTITUCIONAL'!F37</f>
        <v xml:space="preserve">Informe mensual a todas las secretarías ejecutoras del gasto, indicando el seguimiento pormenorizado del avance de la ejecución monetaria y porcentual en cada uno de los rubros con el fin de evitar riesgos a final de año de la no ejecución de recursos programados para el normal cumplimiento de las metas trazadas en el plan de desarrollo municipal. </v>
      </c>
      <c r="E31" s="75" t="str">
        <f>'MIPG INSTITUCIONAL'!G37</f>
        <v>Informe pormenorizado de ejecución presupuestal.</v>
      </c>
      <c r="F31" s="74" t="s">
        <v>656</v>
      </c>
      <c r="G31" s="74">
        <f t="shared" si="0"/>
        <v>4</v>
      </c>
      <c r="H31" s="76">
        <f>'MIPG INSTITUCIONAL'!H37</f>
        <v>10</v>
      </c>
      <c r="I31" s="65">
        <f>'MIPG INSTITUCIONAL'!I37</f>
        <v>3</v>
      </c>
      <c r="J31" s="65">
        <f>'MIPG INSTITUCIONAL'!J37</f>
        <v>3</v>
      </c>
      <c r="K31" s="65">
        <f>'MIPG INSTITUCIONAL'!K37</f>
        <v>3</v>
      </c>
      <c r="L31" s="65">
        <f>'MIPG INSTITUCIONAL'!L37</f>
        <v>3</v>
      </c>
      <c r="M31" s="77">
        <v>3</v>
      </c>
      <c r="N31" s="78">
        <v>3</v>
      </c>
      <c r="O31" s="78">
        <v>2</v>
      </c>
      <c r="P31" s="79">
        <v>2</v>
      </c>
      <c r="Q31" s="80" t="str">
        <f t="shared" si="2"/>
        <v>SI</v>
      </c>
      <c r="R31" s="145" t="str">
        <f>'MIPG INSTITUCIONAL'!Q37</f>
        <v>x</v>
      </c>
      <c r="S31" s="81" t="str">
        <f>'MIPG INSTITUCIONAL'!R37</f>
        <v>x</v>
      </c>
      <c r="T31" s="81" t="str">
        <f>'MIPG INSTITUCIONAL'!S37</f>
        <v>x</v>
      </c>
      <c r="U31" s="82" t="str">
        <f>'MIPG INSTITUCIONAL'!T37</f>
        <v>x</v>
      </c>
      <c r="V31" s="121" t="str">
        <f t="shared" si="7"/>
        <v>2</v>
      </c>
      <c r="W31" s="121" t="str">
        <f t="shared" si="8"/>
        <v>2</v>
      </c>
      <c r="X31" s="121" t="str">
        <f t="shared" si="9"/>
        <v>2</v>
      </c>
      <c r="Y31" s="121" t="str">
        <f t="shared" si="10"/>
        <v>2</v>
      </c>
      <c r="Z31" s="125">
        <f>IF((IF(Tabla2[[#This Row],[Calculo1 ]]="1",_xlfn.IFS(W31="1",IF((J31/H31)&gt;100%,100%,J31/H31),W31="2",IF((J31/N31)&gt;100%,100%,J31/N31),W31="3","0%",W31="4","0")+Tabla2[[#This Row],[ III TRIM 20217]],_xlfn.IFS(W31="1",IF((J31/H31)&gt;100%,100%,J31/H31),W31="2",IF((J31/N31)&gt;100%,100%,J31/N31),W31="3","0%",W31="4","")))=100%,100%,(IF(Tabla2[[#This Row],[Calculo1 ]]="1",_xlfn.IFS(W31="1",IF((J31/H31)&gt;100%,100%,J31/H31),W31="2",IF((J31/N31)&gt;100%,100%,J31/N31),W31="3","0%",W31="4","0")+Tabla2[[#This Row],[ III TRIM 20217]],_xlfn.IFS(W31="1",IF((J31/H31)&gt;100%,100%,J31/H31),W31="2",IF((J31/N31)&gt;100%,100%,J31/N31),W31="3","0%",W31="4",""))))</f>
        <v>1</v>
      </c>
      <c r="AA31" s="134">
        <v>1</v>
      </c>
      <c r="AB31" s="120">
        <v>1</v>
      </c>
      <c r="AC31" s="120" t="s">
        <v>659</v>
      </c>
      <c r="AD31" s="135" t="str">
        <f t="shared" si="11"/>
        <v>100%</v>
      </c>
      <c r="AE31" s="130" t="str">
        <f>IF(IF(F31="","ESPECÍFICAR TIPO DE META",_xlfn.IFNA(_xlfn.IFS(SUM(I31:L31)=0,0%,SUM(I31:L31)&gt;0.001,(_xlfn.IFS(F31="INCREMENTO",SUM(I31:L31)/H31,F31="MANTENIMIENTO",SUM(I31:L31)/(H31*Tabla2[[#This Row],[N.X]])))),"ESPECÍFICAR TIPO DE META"))&gt;1,"100%",IF(F31="","ESPECÍFICAR TIPO DE META",_xlfn.IFNA(_xlfn.IFS(SUM(I31:L31)=0,0%,SUM(I31:L31)&gt;0.001,(_xlfn.IFS(F31="INCREMENTO",SUM(I31:L31)/H31,F31="MANTENIMIENTO",SUM(I31:L31)/(H31*Tabla2[[#This Row],[N.X]])))),"ESPECÍFICAR TIPO DE META")))</f>
        <v>100%</v>
      </c>
      <c r="AF31" s="83" t="str">
        <f>'MIPG INSTITUCIONAL'!N37</f>
        <v>Se efectua el seguimiento pormenorizado a las ejecuciones presupuestales, por medio de los informes de gestión de la oficina de presupuesto,el cual se socializa a través de Correos dirijidos a los Ordenadores de Gasto, con el fin de que se conozca el avance presupuestal y el porcentaje ejecutado a la fecha y se fijen metas para dar cumplimiento a la disponibilidades presupuestales pendientes de ejecución (Se adjunta evidencias;  informes de ejecución del mes de enero, febrero, marzo,abril y mayo del 2022) Presentacion Informe de Ejecucion del presupuesto a mayo 2022, dado que a la fecha (28/jun) el cierre del mes de junio/2022 no ha sucedido.</v>
      </c>
      <c r="AG31" s="75" t="str">
        <f>'MIPG INSTITUCIONAL'!O37</f>
        <v>Talento Humano, Recursos Físicos y Tecnológicos</v>
      </c>
      <c r="AH31" s="74" t="s">
        <v>615</v>
      </c>
      <c r="AI31" s="44" t="str">
        <f>'MIPG INSTITUCIONAL'!P37</f>
        <v>Oficina de Presupuesto
(Secretaría de Hacienda)</v>
      </c>
    </row>
    <row r="32" spans="2:35" s="25" customFormat="1" ht="51" customHeight="1">
      <c r="B32" s="73" t="s">
        <v>80</v>
      </c>
      <c r="C32" s="74" t="s">
        <v>131</v>
      </c>
      <c r="D32" s="75" t="str">
        <f>'MIPG INSTITUCIONAL'!F38</f>
        <v>Seguimiento a la implementación del procedimiento de deterioro de cartera dentro del aplicativo “coactivo”.</v>
      </c>
      <c r="E32" s="75" t="str">
        <f>'MIPG INSTITUCIONAL'!G38</f>
        <v>Procedimiento de deterioro de cartera implementado y mantenido.</v>
      </c>
      <c r="F32" s="74" t="s">
        <v>658</v>
      </c>
      <c r="G32" s="74">
        <f t="shared" si="0"/>
        <v>4</v>
      </c>
      <c r="H32" s="76">
        <f>'MIPG INSTITUCIONAL'!H38</f>
        <v>1</v>
      </c>
      <c r="I32" s="65">
        <f>'MIPG INSTITUCIONAL'!I38</f>
        <v>1</v>
      </c>
      <c r="J32" s="65">
        <f>'MIPG INSTITUCIONAL'!J38</f>
        <v>1</v>
      </c>
      <c r="K32" s="65">
        <f>'MIPG INSTITUCIONAL'!K38</f>
        <v>1</v>
      </c>
      <c r="L32" s="65">
        <f>'MIPG INSTITUCIONAL'!L38</f>
        <v>0</v>
      </c>
      <c r="M32" s="77">
        <v>1</v>
      </c>
      <c r="N32" s="78">
        <v>1</v>
      </c>
      <c r="O32" s="78">
        <v>1</v>
      </c>
      <c r="P32" s="79">
        <v>1</v>
      </c>
      <c r="Q32" s="80" t="str">
        <f t="shared" si="2"/>
        <v>SI</v>
      </c>
      <c r="R32" s="145" t="str">
        <f>'MIPG INSTITUCIONAL'!Q38</f>
        <v>x</v>
      </c>
      <c r="S32" s="81" t="str">
        <f>'MIPG INSTITUCIONAL'!R38</f>
        <v>x</v>
      </c>
      <c r="T32" s="81" t="str">
        <f>'MIPG INSTITUCIONAL'!S38</f>
        <v>x</v>
      </c>
      <c r="U32" s="82" t="str">
        <f>'MIPG INSTITUCIONAL'!T38</f>
        <v>x</v>
      </c>
      <c r="V32" s="121" t="str">
        <f t="shared" si="7"/>
        <v>2</v>
      </c>
      <c r="W32" s="121" t="str">
        <f t="shared" si="8"/>
        <v>2</v>
      </c>
      <c r="X32" s="121" t="str">
        <f t="shared" si="9"/>
        <v>2</v>
      </c>
      <c r="Y32" s="121" t="str">
        <f t="shared" si="10"/>
        <v>3</v>
      </c>
      <c r="Z32" s="125">
        <f>IF((IF(Tabla2[[#This Row],[Calculo1 ]]="1",_xlfn.IFS(W32="1",IF((J32/H32)&gt;100%,100%,J32/H32),W32="2",IF((J32/N32)&gt;100%,100%,J32/N32),W32="3","0%",W32="4","0")+Tabla2[[#This Row],[ III TRIM 20217]],_xlfn.IFS(W32="1",IF((J32/H32)&gt;100%,100%,J32/H32),W32="2",IF((J32/N32)&gt;100%,100%,J32/N32),W32="3","0%",W32="4","")))=100%,100%,(IF(Tabla2[[#This Row],[Calculo1 ]]="1",_xlfn.IFS(W32="1",IF((J32/H32)&gt;100%,100%,J32/H32),W32="2",IF((J32/N32)&gt;100%,100%,J32/N32),W32="3","0%",W32="4","0")+Tabla2[[#This Row],[ III TRIM 20217]],_xlfn.IFS(W32="1",IF((J32/H32)&gt;100%,100%,J32/H32),W32="2",IF((J32/N32)&gt;100%,100%,J32/N32),W32="3","0%",W32="4",""))))</f>
        <v>1</v>
      </c>
      <c r="AA32" s="134">
        <v>1</v>
      </c>
      <c r="AB32" s="120">
        <v>1</v>
      </c>
      <c r="AC32" s="120">
        <v>1</v>
      </c>
      <c r="AD32" s="135">
        <v>0.75</v>
      </c>
      <c r="AE32" s="130">
        <f>IF(IF(F32="","ESPECÍFICAR TIPO DE META",_xlfn.IFNA(_xlfn.IFS(SUM(I32:L32)=0,0%,SUM(I32:L32)&gt;0.001,(_xlfn.IFS(F32="INCREMENTO",SUM(I32:L32)/H32,F32="MANTENIMIENTO",SUM(I32:L32)/(H32*Tabla2[[#This Row],[N.X]])))),"ESPECÍFICAR TIPO DE META"))&gt;1,"100%",IF(F32="","ESPECÍFICAR TIPO DE META",_xlfn.IFNA(_xlfn.IFS(SUM(I32:L32)=0,0%,SUM(I32:L32)&gt;0.001,(_xlfn.IFS(F32="INCREMENTO",SUM(I32:L32)/H32,F32="MANTENIMIENTO",SUM(I32:L32)/(H32*Tabla2[[#This Row],[N.X]])))),"ESPECÍFICAR TIPO DE META")))</f>
        <v>0.75</v>
      </c>
      <c r="AF32" s="83" t="str">
        <f>'MIPG INSTITUCIONAL'!N38</f>
        <v>Este procedimiento comprende: Desde  el  análisis  de  grado  de  cobrabilidad  de  la  cartera  presente,  hasta  la  generación  del informe consolidado de deterioro de cartera de cuentas por cobrar que se envía a Contabilidad. La Tesorería General presenta Informe de seguimiento a la implementación del procedimiento del deterioro de Cartera dentro del aplicativo "COACTIVO" con corte a 30/MAYO/2022, teniendo en cuenta que a la fecha (28 de junio) no ha sucedido el cierre del mes de junio/2022.  Como evidencia se adjuntan el pdf de  INFORME DETERIORO a corte MAYO 2022.</v>
      </c>
      <c r="AG32" s="75" t="str">
        <f>'MIPG INSTITUCIONAL'!O38</f>
        <v>Talento Humano, Recursos Físicos y Tecnológicos</v>
      </c>
      <c r="AH32" s="74" t="s">
        <v>615</v>
      </c>
      <c r="AI32" s="44" t="str">
        <f>'MIPG INSTITUCIONAL'!P38</f>
        <v>Tesorero
(Secretaría de Hacienda)</v>
      </c>
    </row>
    <row r="33" spans="2:35" s="25" customFormat="1" ht="51" customHeight="1">
      <c r="B33" s="73" t="s">
        <v>80</v>
      </c>
      <c r="C33" s="74" t="s">
        <v>131</v>
      </c>
      <c r="D33" s="75" t="str">
        <f>D32</f>
        <v>Seguimiento a la implementación del procedimiento de deterioro de cartera dentro del aplicativo “coactivo”.</v>
      </c>
      <c r="E33" s="75" t="str">
        <f>'MIPG INSTITUCIONAL'!G39</f>
        <v>Matriz de deterioro incorporada al procedimiento de cobro coactivo, en desarrollo tecnológico, implementada.</v>
      </c>
      <c r="F33" s="74" t="s">
        <v>656</v>
      </c>
      <c r="G33" s="74">
        <f t="shared" si="0"/>
        <v>1</v>
      </c>
      <c r="H33" s="76">
        <f>'MIPG INSTITUCIONAL'!H39</f>
        <v>1</v>
      </c>
      <c r="I33" s="65">
        <f>'MIPG INSTITUCIONAL'!I39</f>
        <v>0</v>
      </c>
      <c r="J33" s="65">
        <f>'MIPG INSTITUCIONAL'!J39</f>
        <v>0</v>
      </c>
      <c r="K33" s="65">
        <f>'MIPG INSTITUCIONAL'!K39</f>
        <v>0</v>
      </c>
      <c r="L33" s="65">
        <f>'MIPG INSTITUCIONAL'!L39</f>
        <v>0.6</v>
      </c>
      <c r="M33" s="77"/>
      <c r="N33" s="78"/>
      <c r="O33" s="78">
        <v>1</v>
      </c>
      <c r="P33" s="79"/>
      <c r="Q33" s="80" t="str">
        <f t="shared" si="2"/>
        <v>SI</v>
      </c>
      <c r="R33" s="145">
        <f>'MIPG INSTITUCIONAL'!Q39</f>
        <v>0</v>
      </c>
      <c r="S33" s="81">
        <f>'MIPG INSTITUCIONAL'!R39</f>
        <v>0</v>
      </c>
      <c r="T33" s="81" t="str">
        <f>'MIPG INSTITUCIONAL'!S39</f>
        <v>x</v>
      </c>
      <c r="U33" s="82">
        <f>'MIPG INSTITUCIONAL'!T39</f>
        <v>0</v>
      </c>
      <c r="V33" s="121" t="str">
        <f t="shared" si="7"/>
        <v>4</v>
      </c>
      <c r="W33" s="121" t="str">
        <f t="shared" si="8"/>
        <v>4</v>
      </c>
      <c r="X33" s="121" t="str">
        <f t="shared" si="9"/>
        <v>3</v>
      </c>
      <c r="Y33" s="121" t="str">
        <f t="shared" si="10"/>
        <v>1</v>
      </c>
      <c r="Z33" s="125" t="str">
        <f>IF((IF(Tabla2[[#This Row],[Calculo1 ]]="1",_xlfn.IFS(W33="1",IF((J33/H33)&gt;100%,100%,J33/H33),W33="2",IF((J33/N33)&gt;100%,100%,J33/N33),W33="3","0%",W33="4","0")+Tabla2[[#This Row],[ III TRIM 20217]],_xlfn.IFS(W33="1",IF((J33/H33)&gt;100%,100%,J33/H33),W33="2",IF((J33/N33)&gt;100%,100%,J33/N33),W33="3","0%",W33="4","")))=100%,100%,(IF(Tabla2[[#This Row],[Calculo1 ]]="1",_xlfn.IFS(W33="1",IF((J33/H33)&gt;100%,100%,J33/H33),W33="2",IF((J33/N33)&gt;100%,100%,J33/N33),W33="3","0%",W33="4","0")+Tabla2[[#This Row],[ III TRIM 20217]],_xlfn.IFS(W33="1",IF((J33/H33)&gt;100%,100%,J33/H33),W33="2",IF((J33/N33)&gt;100%,100%,J33/N33),W33="3","0%",W33="4",""))))</f>
        <v/>
      </c>
      <c r="AA33" s="134" t="s">
        <v>657</v>
      </c>
      <c r="AB33" s="120" t="s">
        <v>657</v>
      </c>
      <c r="AC33" s="120" t="s">
        <v>660</v>
      </c>
      <c r="AD33" s="135">
        <v>0.6</v>
      </c>
      <c r="AE33" s="130">
        <v>0.6</v>
      </c>
      <c r="AF33" s="83" t="str">
        <f>'MIPG INSTITUCIONAL'!N39</f>
        <v xml:space="preserve">Desde la Oficina TIC se acompañó en el desarrollo de la solución para lo cual fue diseñado un procedimiento de almacenado que contiene la estructura de datos y la lógica de negocio. Queda pendiente revisión y pruebas por parte del equipo de desarrollo de la Oficina TIC y la Secretaría de Hacienda donde se tiene programada reunión para el día 29 de junio, lo anterior para realizar acciones que permitan coordinar la respectiva validación con el área de Tesorería
Como evidencia se adjuntan pantallazos del framework de desarrollo donde se codificó el procedimiento almacenado. </v>
      </c>
      <c r="AG33" s="75" t="str">
        <f>'MIPG INSTITUCIONAL'!O39</f>
        <v>Talento Humano, Recursos Físicos y Tecnológicos</v>
      </c>
      <c r="AH33" s="74" t="s">
        <v>610</v>
      </c>
      <c r="AI33" s="44" t="str">
        <f>'MIPG INSTITUCIONAL'!P39</f>
        <v>Asesor TIC
(Oficina de las TIC)</v>
      </c>
    </row>
    <row r="34" spans="2:35" s="25" customFormat="1" ht="71.099999999999994" customHeight="1">
      <c r="B34" s="73" t="s">
        <v>80</v>
      </c>
      <c r="C34" s="74" t="s">
        <v>131</v>
      </c>
      <c r="D34" s="75" t="str">
        <f>'MIPG INSTITUCIONAL'!F40</f>
        <v>Elaborar la información contable de manera oportuna</v>
      </c>
      <c r="E34" s="75" t="str">
        <f>'MIPG INSTITUCIONAL'!G40</f>
        <v>Información Contable Oportuna.</v>
      </c>
      <c r="F34" s="74" t="s">
        <v>656</v>
      </c>
      <c r="G34" s="74">
        <f t="shared" si="0"/>
        <v>2</v>
      </c>
      <c r="H34" s="76">
        <f>'MIPG INSTITUCIONAL'!H40</f>
        <v>4</v>
      </c>
      <c r="I34" s="65">
        <f>'MIPG INSTITUCIONAL'!I40</f>
        <v>1</v>
      </c>
      <c r="J34" s="65">
        <f>'MIPG INSTITUCIONAL'!J40</f>
        <v>1</v>
      </c>
      <c r="K34" s="65">
        <f>'MIPG INSTITUCIONAL'!K40</f>
        <v>1</v>
      </c>
      <c r="L34" s="65">
        <f>'MIPG INSTITUCIONAL'!L40</f>
        <v>1</v>
      </c>
      <c r="M34" s="77">
        <v>1</v>
      </c>
      <c r="N34" s="78">
        <v>1</v>
      </c>
      <c r="O34" s="78">
        <v>1</v>
      </c>
      <c r="P34" s="79">
        <v>1</v>
      </c>
      <c r="Q34" s="80" t="str">
        <f t="shared" si="2"/>
        <v>SI</v>
      </c>
      <c r="R34" s="145">
        <f>'MIPG INSTITUCIONAL'!Q40</f>
        <v>0</v>
      </c>
      <c r="S34" s="81">
        <f>'MIPG INSTITUCIONAL'!R40</f>
        <v>0</v>
      </c>
      <c r="T34" s="81" t="str">
        <f>'MIPG INSTITUCIONAL'!S40</f>
        <v>x</v>
      </c>
      <c r="U34" s="82" t="str">
        <f>'MIPG INSTITUCIONAL'!T40</f>
        <v>x</v>
      </c>
      <c r="V34" s="121" t="str">
        <f t="shared" si="7"/>
        <v>2</v>
      </c>
      <c r="W34" s="121" t="str">
        <f t="shared" si="8"/>
        <v>2</v>
      </c>
      <c r="X34" s="121" t="str">
        <f t="shared" si="9"/>
        <v>2</v>
      </c>
      <c r="Y34" s="121" t="str">
        <f t="shared" si="10"/>
        <v>2</v>
      </c>
      <c r="Z34" s="125">
        <f>IF((IF(Tabla2[[#This Row],[Calculo1 ]]="1",_xlfn.IFS(W34="1",IF((J34/H34)&gt;100%,100%,J34/H34),W34="2",IF((J34/N34)&gt;100%,100%,J34/N34),W34="3","0%",W34="4","0")+Tabla2[[#This Row],[ III TRIM 20217]],_xlfn.IFS(W34="1",IF((J34/H34)&gt;100%,100%,J34/H34),W34="2",IF((J34/N34)&gt;100%,100%,J34/N34),W34="3","0%",W34="4","")))=100%,100%,(IF(Tabla2[[#This Row],[Calculo1 ]]="1",_xlfn.IFS(W34="1",IF((J34/H34)&gt;100%,100%,J34/H34),W34="2",IF((J34/N34)&gt;100%,100%,J34/N34),W34="3","0%",W34="4","0")+Tabla2[[#This Row],[ III TRIM 20217]],_xlfn.IFS(W34="1",IF((J34/H34)&gt;100%,100%,J34/H34),W34="2",IF((J34/N34)&gt;100%,100%,J34/N34),W34="3","0%",W34="4",""))))</f>
        <v>1</v>
      </c>
      <c r="AA34" s="134">
        <v>1</v>
      </c>
      <c r="AB34" s="120">
        <v>1</v>
      </c>
      <c r="AC34" s="120">
        <v>1</v>
      </c>
      <c r="AD34" s="135">
        <f t="shared" si="11"/>
        <v>1</v>
      </c>
      <c r="AE34" s="130">
        <f>IF(IF(F34="","ESPECÍFICAR TIPO DE META",_xlfn.IFNA(_xlfn.IFS(SUM(I34:L34)=0,0%,SUM(I34:L34)&gt;0.001,(_xlfn.IFS(F34="INCREMENTO",SUM(I34:L34)/H34,F34="MANTENIMIENTO",SUM(I34:L34)/(H34*Tabla2[[#This Row],[N.X]])))),"ESPECÍFICAR TIPO DE META"))&gt;1,"100%",IF(F34="","ESPECÍFICAR TIPO DE META",_xlfn.IFNA(_xlfn.IFS(SUM(I34:L34)=0,0%,SUM(I34:L34)&gt;0.001,(_xlfn.IFS(F34="INCREMENTO",SUM(I34:L34)/H34,F34="MANTENIMIENTO",SUM(I34:L34)/(H34*Tabla2[[#This Row],[N.X]])))),"ESPECÍFICAR TIPO DE META")))</f>
        <v>1</v>
      </c>
      <c r="AF34" s="83" t="str">
        <f>'MIPG INSTITUCIONAL'!N40</f>
        <v>La información contable es subida trimestralmente en la plataforma CHIP de la Contaduría General CGN conforme al cronograma establecido por dicha entidad, quien es la Autoridad nacional contable. Presentamos rendición oportuna de la Información Contable a corte 31/MARZO/2022, para un cumplimiento del 100% y como evidencia se adjunta pdf de correo de aceptación de la CGN. Evidencia: 1 archivo en pdf</v>
      </c>
      <c r="AG34" s="75" t="str">
        <f>'MIPG INSTITUCIONAL'!O40</f>
        <v>Talento Humano, Recursos Físicos y Tecnológicos</v>
      </c>
      <c r="AH34" s="74" t="s">
        <v>615</v>
      </c>
      <c r="AI34" s="44" t="str">
        <f>'MIPG INSTITUCIONAL'!P40</f>
        <v>Profesional Especializado
(Secretaría de Hacienda)</v>
      </c>
    </row>
    <row r="35" spans="2:35" s="25" customFormat="1" ht="51" customHeight="1">
      <c r="B35" s="73" t="s">
        <v>149</v>
      </c>
      <c r="C35" s="74" t="s">
        <v>150</v>
      </c>
      <c r="D35" s="75" t="str">
        <f>'MIPG INSTITUCIONAL'!F41</f>
        <v>Establecer en la planta de personal de la entidad (o documento que contempla los empleos de la entidad) los empleos suficientes para cumplir con los planes y proyectos.</v>
      </c>
      <c r="E35" s="75" t="str">
        <f>'MIPG INSTITUCIONAL'!G41</f>
        <v>Fase III del diseño del proceso de modernización Alcaldía de Bucaramanga.</v>
      </c>
      <c r="F35" s="74" t="s">
        <v>656</v>
      </c>
      <c r="G35" s="74">
        <f t="shared" si="0"/>
        <v>1</v>
      </c>
      <c r="H35" s="76">
        <f>'MIPG INSTITUCIONAL'!H41</f>
        <v>1</v>
      </c>
      <c r="I35" s="65">
        <f>'MIPG INSTITUCIONAL'!I41</f>
        <v>1</v>
      </c>
      <c r="J35" s="65">
        <f>'MIPG INSTITUCIONAL'!J41</f>
        <v>0</v>
      </c>
      <c r="K35" s="65">
        <f>'MIPG INSTITUCIONAL'!K41</f>
        <v>0</v>
      </c>
      <c r="L35" s="65">
        <f>'MIPG INSTITUCIONAL'!L41</f>
        <v>0</v>
      </c>
      <c r="M35" s="77"/>
      <c r="N35" s="78"/>
      <c r="O35" s="78">
        <v>1</v>
      </c>
      <c r="P35" s="79"/>
      <c r="Q35" s="80" t="str">
        <f t="shared" si="2"/>
        <v>SI</v>
      </c>
      <c r="R35" s="145">
        <f>'MIPG INSTITUCIONAL'!Q41</f>
        <v>0</v>
      </c>
      <c r="S35" s="81">
        <f>'MIPG INSTITUCIONAL'!R41</f>
        <v>0</v>
      </c>
      <c r="T35" s="81" t="str">
        <f>'MIPG INSTITUCIONAL'!S41</f>
        <v>x</v>
      </c>
      <c r="U35" s="82">
        <f>'MIPG INSTITUCIONAL'!T41</f>
        <v>0</v>
      </c>
      <c r="V35" s="121" t="str">
        <f t="shared" si="7"/>
        <v>1</v>
      </c>
      <c r="W35" s="121" t="str">
        <f t="shared" si="8"/>
        <v>4</v>
      </c>
      <c r="X35" s="121" t="str">
        <f t="shared" si="9"/>
        <v>3</v>
      </c>
      <c r="Y35" s="121" t="str">
        <f t="shared" si="10"/>
        <v>4</v>
      </c>
      <c r="Z35" s="125">
        <f>IF((IF(Tabla2[[#This Row],[Calculo1 ]]="1",_xlfn.IFS(W35="1",IF((J35/H35)&gt;100%,100%,J35/H35),W35="2",IF((J35/N35)&gt;100%,100%,J35/N35),W35="3","0%",W35="4","0")+Tabla2[[#This Row],[ III TRIM 20217]],_xlfn.IFS(W35="1",IF((J35/H35)&gt;100%,100%,J35/H35),W35="2",IF((J35/N35)&gt;100%,100%,J35/N35),W35="3","0%",W35="4","")))=100%,100%,(IF(Tabla2[[#This Row],[Calculo1 ]]="1",_xlfn.IFS(W35="1",IF((J35/H35)&gt;100%,100%,J35/H35),W35="2",IF((J35/N35)&gt;100%,100%,J35/N35),W35="3","0%",W35="4","0")+Tabla2[[#This Row],[ III TRIM 20217]],_xlfn.IFS(W35="1",IF((J35/H35)&gt;100%,100%,J35/H35),W35="2",IF((J35/N35)&gt;100%,100%,J35/N35),W35="3","0%",W35="4",""))))</f>
        <v>1</v>
      </c>
      <c r="AA35" s="134">
        <v>1</v>
      </c>
      <c r="AB35" s="120">
        <v>1</v>
      </c>
      <c r="AC35" s="120">
        <v>1</v>
      </c>
      <c r="AD35" s="135" t="str">
        <f t="shared" si="11"/>
        <v/>
      </c>
      <c r="AE35" s="130">
        <f>IF(IF(F35="","ESPECÍFICAR TIPO DE META",_xlfn.IFNA(_xlfn.IFS(SUM(I35:L35)=0,0%,SUM(I35:L35)&gt;0.001,(_xlfn.IFS(F35="INCREMENTO",SUM(I35:L35)/H35,F35="MANTENIMIENTO",SUM(I35:L35)/(H35*Tabla2[[#This Row],[N.X]])))),"ESPECÍFICAR TIPO DE META"))&gt;1,"100%",IF(F35="","ESPECÍFICAR TIPO DE META",_xlfn.IFNA(_xlfn.IFS(SUM(I35:L35)=0,0%,SUM(I35:L35)&gt;0.001,(_xlfn.IFS(F35="INCREMENTO",SUM(I35:L35)/H35,F35="MANTENIMIENTO",SUM(I35:L35)/(H35*Tabla2[[#This Row],[N.X]])))),"ESPECÍFICAR TIPO DE META")))</f>
        <v>1</v>
      </c>
      <c r="AF35" s="83" t="str">
        <f>'MIPG INSTITUCIONAL'!N41</f>
        <v xml:space="preserve">En cuando a la Fase III del diseño del proceso de modernización de la Alcaldía de Bucaramanga se cumplió con el 100% en el tercer trimestre de 2021.Por ser un proceso que se efectuó en el transcurso del año 2021,  por cuanto se adjunta digitalmente  toda la evidencia relacionada en esta acción en el link </v>
      </c>
      <c r="AG35" s="75" t="str">
        <f>'MIPG INSTITUCIONAL'!O41</f>
        <v>Talento Humano, Recursos Físicos y Tecnológicos</v>
      </c>
      <c r="AH35" s="74" t="s">
        <v>613</v>
      </c>
      <c r="AI35" s="44" t="str">
        <f>'MIPG INSTITUCIONAL'!P41</f>
        <v>Subsecretario de Bienes y Servicios
(Secretaría Administrativa)</v>
      </c>
    </row>
    <row r="36" spans="2:35" s="25" customFormat="1" ht="51" customHeight="1">
      <c r="B36" s="73" t="s">
        <v>149</v>
      </c>
      <c r="C36" s="74" t="s">
        <v>150</v>
      </c>
      <c r="D36" s="75" t="str">
        <f>'MIPG INSTITUCIONAL'!F42</f>
        <v>Adoptar acciones o planes para optimizar el uso de vehículos institucionales.</v>
      </c>
      <c r="E36" s="75" t="str">
        <f>'MIPG INSTITUCIONAL'!G42</f>
        <v>Informe de instalación de horómetros a  las 5 volquetas de la Alcaldía de Bucaramanga.</v>
      </c>
      <c r="F36" s="74" t="s">
        <v>656</v>
      </c>
      <c r="G36" s="74">
        <f t="shared" si="0"/>
        <v>2</v>
      </c>
      <c r="H36" s="76">
        <f>'MIPG INSTITUCIONAL'!H42</f>
        <v>1</v>
      </c>
      <c r="I36" s="154">
        <f>'MIPG INSTITUCIONAL'!I42</f>
        <v>0.6</v>
      </c>
      <c r="J36" s="154">
        <f>'MIPG INSTITUCIONAL'!J42</f>
        <v>0.4</v>
      </c>
      <c r="K36" s="65">
        <f>'MIPG INSTITUCIONAL'!K42</f>
        <v>0</v>
      </c>
      <c r="L36" s="65">
        <f>'MIPG INSTITUCIONAL'!L42</f>
        <v>0</v>
      </c>
      <c r="M36" s="77"/>
      <c r="N36" s="78">
        <v>0.6</v>
      </c>
      <c r="O36" s="78">
        <v>0.4</v>
      </c>
      <c r="P36" s="79"/>
      <c r="Q36" s="80" t="str">
        <f t="shared" si="2"/>
        <v>SI</v>
      </c>
      <c r="R36" s="145">
        <f>'MIPG INSTITUCIONAL'!Q42</f>
        <v>0</v>
      </c>
      <c r="S36" s="81" t="str">
        <f>'MIPG INSTITUCIONAL'!R42</f>
        <v>x</v>
      </c>
      <c r="T36" s="81" t="str">
        <f>'MIPG INSTITUCIONAL'!S42</f>
        <v>x</v>
      </c>
      <c r="U36" s="82">
        <f>'MIPG INSTITUCIONAL'!T42</f>
        <v>0</v>
      </c>
      <c r="V36" s="121" t="str">
        <f t="shared" si="7"/>
        <v>1</v>
      </c>
      <c r="W36" s="121" t="str">
        <f t="shared" si="8"/>
        <v>2</v>
      </c>
      <c r="X36" s="121" t="str">
        <f t="shared" si="9"/>
        <v>3</v>
      </c>
      <c r="Y36" s="121" t="str">
        <f t="shared" si="10"/>
        <v>4</v>
      </c>
      <c r="Z36" s="125">
        <f>IF((IF(Tabla2[[#This Row],[Calculo1 ]]="1",_xlfn.IFS(W36="1",IF((J36/H36)&gt;100%,100%,J36/H36),W36="2",IF((J36/N36)&gt;100%,100%,J36/N36),W36="3","0%",W36="4","0")+Tabla2[[#This Row],[ III TRIM 20217]],_xlfn.IFS(W36="1",IF((J36/H36)&gt;100%,100%,J36/H36),W36="2",IF((J36/N36)&gt;100%,100%,J36/N36),W36="3","0%",W36="4","")))=100%,100%,(IF(Tabla2[[#This Row],[Calculo1 ]]="1",_xlfn.IFS(W36="1",IF((J36/H36)&gt;100%,100%,J36/H36),W36="2",IF((J36/N36)&gt;100%,100%,J36/N36),W36="3","0%",W36="4","0")+Tabla2[[#This Row],[ III TRIM 20217]],_xlfn.IFS(W36="1",IF((J36/H36)&gt;100%,100%,J36/H36),W36="2",IF((J36/N36)&gt;100%,100%,J36/N36),W36="3","0%",W36="4",""))))</f>
        <v>1.2666666666666666</v>
      </c>
      <c r="AA36" s="134">
        <v>0.6</v>
      </c>
      <c r="AB36" s="120">
        <v>1</v>
      </c>
      <c r="AC36" s="120">
        <v>1</v>
      </c>
      <c r="AD36" s="135" t="str">
        <f t="shared" si="11"/>
        <v/>
      </c>
      <c r="AE36" s="130">
        <f>IF(IF(F36="","ESPECÍFICAR TIPO DE META",_xlfn.IFNA(_xlfn.IFS(SUM(I36:L36)=0,0%,SUM(I36:L36)&gt;0.001,(_xlfn.IFS(F36="INCREMENTO",SUM(I36:L36)/H36,F36="MANTENIMIENTO",SUM(I36:L36)/(H36*Tabla2[[#This Row],[N.X]])))),"ESPECÍFICAR TIPO DE META"))&gt;1,"100%",IF(F36="","ESPECÍFICAR TIPO DE META",_xlfn.IFNA(_xlfn.IFS(SUM(I36:L36)=0,0%,SUM(I36:L36)&gt;0.001,(_xlfn.IFS(F36="INCREMENTO",SUM(I36:L36)/H36,F36="MANTENIMIENTO",SUM(I36:L36)/(H36*Tabla2[[#This Row],[N.X]])))),"ESPECÍFICAR TIPO DE META")))</f>
        <v>1</v>
      </c>
      <c r="AF36" s="83" t="str">
        <f>'MIPG INSTITUCIONAL'!N42</f>
        <v xml:space="preserve">Se elabora un informe con la instalación de 3 horómetros en el III trimestre del 24 de agosto al 30 de septiembre del 2021  y 2 horómetros en el IV trimestre desde el 01 de octubre al 22 de diciembre del 2021, a las volquetas de la administración municipal, cumpliendo así el 100% en la meta de la instalación de los 5 horómetros. </v>
      </c>
      <c r="AG36" s="75" t="str">
        <f>'MIPG INSTITUCIONAL'!O42</f>
        <v>Talento Humano, Recursos Físicos y Tecnológicos</v>
      </c>
      <c r="AH36" s="74" t="s">
        <v>613</v>
      </c>
      <c r="AI36" s="44" t="str">
        <f>'MIPG INSTITUCIONAL'!P42</f>
        <v>Subsecretario de Bienes y Servicios
(Secretaría Administrativa)</v>
      </c>
    </row>
    <row r="37" spans="2:35" s="25" customFormat="1" ht="51" customHeight="1">
      <c r="B37" s="73" t="s">
        <v>149</v>
      </c>
      <c r="C37" s="74" t="s">
        <v>150</v>
      </c>
      <c r="D37" s="75" t="str">
        <f>'MIPG INSTITUCIONAL'!F43</f>
        <v xml:space="preserve">Verificar que el inventario de bienes de la entidad coincide totalmente con lo registrado en la contabilidad. </v>
      </c>
      <c r="E37" s="75" t="str">
        <f>'MIPG INSTITUCIONAL'!G43</f>
        <v>Actas de tomas físicas de inventario a las dependencias de la Alcaldía de Bucaramanga.</v>
      </c>
      <c r="F37" s="74" t="s">
        <v>656</v>
      </c>
      <c r="G37" s="74">
        <f t="shared" ref="G37:G68" si="13">COUNTIF(R37:U37,"x")</f>
        <v>1</v>
      </c>
      <c r="H37" s="76">
        <f>'MIPG INSTITUCIONAL'!H43</f>
        <v>5</v>
      </c>
      <c r="I37" s="65">
        <f>'MIPG INSTITUCIONAL'!I43</f>
        <v>5</v>
      </c>
      <c r="J37" s="65">
        <f>'MIPG INSTITUCIONAL'!J43</f>
        <v>0</v>
      </c>
      <c r="K37" s="65">
        <f>'MIPG INSTITUCIONAL'!K43</f>
        <v>0</v>
      </c>
      <c r="L37" s="65">
        <f>'MIPG INSTITUCIONAL'!L43</f>
        <v>0</v>
      </c>
      <c r="M37" s="77"/>
      <c r="N37" s="78">
        <v>5</v>
      </c>
      <c r="O37" s="78"/>
      <c r="P37" s="79"/>
      <c r="Q37" s="80" t="str">
        <f t="shared" si="2"/>
        <v>SI</v>
      </c>
      <c r="R37" s="145">
        <f>'MIPG INSTITUCIONAL'!Q43</f>
        <v>0</v>
      </c>
      <c r="S37" s="81" t="str">
        <f>'MIPG INSTITUCIONAL'!R43</f>
        <v>x</v>
      </c>
      <c r="T37" s="81">
        <f>'MIPG INSTITUCIONAL'!S43</f>
        <v>0</v>
      </c>
      <c r="U37" s="82">
        <f>'MIPG INSTITUCIONAL'!T43</f>
        <v>0</v>
      </c>
      <c r="V37" s="121" t="str">
        <f t="shared" si="7"/>
        <v>1</v>
      </c>
      <c r="W37" s="121" t="str">
        <f t="shared" si="8"/>
        <v>3</v>
      </c>
      <c r="X37" s="121" t="str">
        <f t="shared" si="9"/>
        <v>4</v>
      </c>
      <c r="Y37" s="121" t="str">
        <f t="shared" si="10"/>
        <v>4</v>
      </c>
      <c r="Z37" s="125">
        <f>IF((IF(Tabla2[[#This Row],[Calculo1 ]]="1",_xlfn.IFS(W37="1",IF((J37/H37)&gt;100%,100%,J37/H37),W37="2",IF((J37/N37)&gt;100%,100%,J37/N37),W37="3","0%",W37="4","0")+Tabla2[[#This Row],[ III TRIM 20217]],_xlfn.IFS(W37="1",IF((J37/H37)&gt;100%,100%,J37/H37),W37="2",IF((J37/N37)&gt;100%,100%,J37/N37),W37="3","0%",W37="4","")))=100%,100%,(IF(Tabla2[[#This Row],[Calculo1 ]]="1",_xlfn.IFS(W37="1",IF((J37/H37)&gt;100%,100%,J37/H37),W37="2",IF((J37/N37)&gt;100%,100%,J37/N37),W37="3","0%",W37="4","0")+Tabla2[[#This Row],[ III TRIM 20217]],_xlfn.IFS(W37="1",IF((J37/H37)&gt;100%,100%,J37/H37),W37="2",IF((J37/N37)&gt;100%,100%,J37/N37),W37="3","0%",W37="4",""))))</f>
        <v>1</v>
      </c>
      <c r="AA37" s="134">
        <v>1</v>
      </c>
      <c r="AB37" s="120">
        <v>1</v>
      </c>
      <c r="AC37" s="120" t="s">
        <v>657</v>
      </c>
      <c r="AD37" s="135" t="str">
        <f t="shared" si="11"/>
        <v/>
      </c>
      <c r="AE37" s="130">
        <f>IF(IF(F37="","ESPECÍFICAR TIPO DE META",_xlfn.IFNA(_xlfn.IFS(SUM(I37:L37)=0,0%,SUM(I37:L37)&gt;0.001,(_xlfn.IFS(F37="INCREMENTO",SUM(I37:L37)/H37,F37="MANTENIMIENTO",SUM(I37:L37)/(H37*Tabla2[[#This Row],[N.X]])))),"ESPECÍFICAR TIPO DE META"))&gt;1,"100%",IF(F37="","ESPECÍFICAR TIPO DE META",_xlfn.IFNA(_xlfn.IFS(SUM(I37:L37)=0,0%,SUM(I37:L37)&gt;0.001,(_xlfn.IFS(F37="INCREMENTO",SUM(I37:L37)/H37,F37="MANTENIMIENTO",SUM(I37:L37)/(H37*Tabla2[[#This Row],[N.X]])))),"ESPECÍFICAR TIPO DE META")))</f>
        <v>1</v>
      </c>
      <c r="AF37" s="83" t="str">
        <f>'MIPG INSTITUCIONAL'!N43</f>
        <v>Entre el 22 de julio al 30 de septiembre se han llevado a cabo 32 tomas físicas de inventarios, para lo cual se cuenta con los formatos de tomas físicas diligenciados. Cumpliendo con el 100% de la presente actividad.</v>
      </c>
      <c r="AG37" s="75" t="str">
        <f>'MIPG INSTITUCIONAL'!O43</f>
        <v>Talento Humano, Recursos Físicos y Tecnológicos</v>
      </c>
      <c r="AH37" s="74" t="s">
        <v>613</v>
      </c>
      <c r="AI37" s="44" t="str">
        <f>'MIPG INSTITUCIONAL'!P43</f>
        <v>Almacenista
(Secretaría Administrativa)</v>
      </c>
    </row>
    <row r="38" spans="2:35" s="25" customFormat="1" ht="51" customHeight="1">
      <c r="B38" s="73" t="s">
        <v>149</v>
      </c>
      <c r="C38" s="74" t="s">
        <v>150</v>
      </c>
      <c r="D38" s="75" t="str">
        <f>'MIPG INSTITUCIONAL'!F44</f>
        <v>Establecer la política o lineamientos para el uso de bienes con material reciclado.</v>
      </c>
      <c r="E38" s="75" t="str">
        <f>'MIPG INSTITUCIONAL'!G44</f>
        <v>Lineamientos para el uso de bienes con material reciclado formulados y socializados.</v>
      </c>
      <c r="F38" s="74" t="s">
        <v>656</v>
      </c>
      <c r="G38" s="74">
        <f t="shared" si="13"/>
        <v>1</v>
      </c>
      <c r="H38" s="76">
        <f>'MIPG INSTITUCIONAL'!H44</f>
        <v>1</v>
      </c>
      <c r="I38" s="65">
        <f>'MIPG INSTITUCIONAL'!I44</f>
        <v>0</v>
      </c>
      <c r="J38" s="154">
        <f>'MIPG INSTITUCIONAL'!J44</f>
        <v>0.7</v>
      </c>
      <c r="K38" s="65">
        <f>'MIPG INSTITUCIONAL'!K44</f>
        <v>0</v>
      </c>
      <c r="L38" s="154">
        <f>'MIPG INSTITUCIONAL'!L44</f>
        <v>0.3</v>
      </c>
      <c r="M38" s="77"/>
      <c r="N38" s="78">
        <v>1</v>
      </c>
      <c r="O38" s="78"/>
      <c r="P38" s="79"/>
      <c r="Q38" s="80" t="str">
        <f t="shared" si="2"/>
        <v>SI</v>
      </c>
      <c r="R38" s="145">
        <f>'MIPG INSTITUCIONAL'!Q44</f>
        <v>0</v>
      </c>
      <c r="S38" s="81" t="str">
        <f>'MIPG INSTITUCIONAL'!R44</f>
        <v>x</v>
      </c>
      <c r="T38" s="81">
        <f>'MIPG INSTITUCIONAL'!S44</f>
        <v>0</v>
      </c>
      <c r="U38" s="82">
        <f>'MIPG INSTITUCIONAL'!T44</f>
        <v>0</v>
      </c>
      <c r="V38" s="121" t="str">
        <f t="shared" si="7"/>
        <v>4</v>
      </c>
      <c r="W38" s="121" t="str">
        <f t="shared" si="8"/>
        <v>2</v>
      </c>
      <c r="X38" s="121" t="str">
        <f t="shared" si="9"/>
        <v>4</v>
      </c>
      <c r="Y38" s="121" t="str">
        <f t="shared" si="10"/>
        <v>1</v>
      </c>
      <c r="Z38" s="125">
        <f>IF((IF(Tabla2[[#This Row],[Calculo1 ]]="1",_xlfn.IFS(W38="1",IF((J38/H38)&gt;100%,100%,J38/H38),W38="2",IF((J38/N38)&gt;100%,100%,J38/N38),W38="3","0%",W38="4","0")+Tabla2[[#This Row],[ III TRIM 20217]],_xlfn.IFS(W38="1",IF((J38/H38)&gt;100%,100%,J38/H38),W38="2",IF((J38/N38)&gt;100%,100%,J38/N38),W38="3","0%",W38="4","")))=100%,100%,(IF(Tabla2[[#This Row],[Calculo1 ]]="1",_xlfn.IFS(W38="1",IF((J38/H38)&gt;100%,100%,J38/H38),W38="2",IF((J38/N38)&gt;100%,100%,J38/N38),W38="3","0%",W38="4","0")+Tabla2[[#This Row],[ III TRIM 20217]],_xlfn.IFS(W38="1",IF((J38/H38)&gt;100%,100%,J38/H38),W38="2",IF((J38/N38)&gt;100%,100%,J38/N38),W38="3","0%",W38="4",""))))</f>
        <v>0.7</v>
      </c>
      <c r="AA38" s="134" t="s">
        <v>657</v>
      </c>
      <c r="AB38" s="120">
        <v>0.7</v>
      </c>
      <c r="AC38" s="120">
        <v>0.7</v>
      </c>
      <c r="AD38" s="135">
        <v>1</v>
      </c>
      <c r="AE38" s="130">
        <f>IF(IF(F38="","ESPECÍFICAR TIPO DE META",_xlfn.IFNA(_xlfn.IFS(SUM(I38:L38)=0,0%,SUM(I38:L38)&gt;0.001,(_xlfn.IFS(F38="INCREMENTO",SUM(I38:L38)/H38,F38="MANTENIMIENTO",SUM(I38:L38)/(H38*Tabla2[[#This Row],[N.X]])))),"ESPECÍFICAR TIPO DE META"))&gt;1,"100%",IF(F38="","ESPECÍFICAR TIPO DE META",_xlfn.IFNA(_xlfn.IFS(SUM(I38:L38)=0,0%,SUM(I38:L38)&gt;0.001,(_xlfn.IFS(F38="INCREMENTO",SUM(I38:L38)/H38,F38="MANTENIMIENTO",SUM(I38:L38)/(H38*Tabla2[[#This Row],[N.X]])))),"ESPECÍFICAR TIPO DE META")))</f>
        <v>1</v>
      </c>
      <c r="AF38" s="83" t="str">
        <f>'MIPG INSTITUCIONAL'!N44</f>
        <v>Se adjunta documento el cual será socializado con la Oficina TICS y Oficina Recursos de Bienes y Servicios ya que a Tics le corresponde la emisión de conceptos técnicos por el daño u obsolescencia de los equipos ya que es el encargado de diseñar u  organizar el programa, monitorearlo y retroalimentarlo  
Almacén General: es quien contribuye al diseño del plan, recepción y viabiliza los conceptos técnicos de la oficina de TICS, autoriza el desplazamiento de los RAEE (residuos de aparatos eléctricos y electrónicos) hasta su lugar de almacenamiento y realiza las labores administrativas legales para excluir el bien del inventario de la institución y entregarlo al aliado estratégico en la disposición final. 
Se presenta como evidencia Acta de reunión de fecha febrero 4 de 2022 referente a socialización y Lineamientos para la Gestión de residuos de aparatos eléctricos y electrónicos. Así mismo, se presenta correo electrónico de fecha 25 de abril de 2022 enviado a TIC y a Bienes y servicios referente a Lineamientos para la Gestión de residuos de aparatos eléctricos y electrónicos. De igual forma se relaciona Oficio S-SdSyA2605-2022 referente a remisión a la Secretaria Administrativa de los Lineamientos para la Gestión de residuos de aparatos eléctricos y electrónicos RAEE.
La Subsecretaría de Ambiente realizará entrega de los lineamientos para el uso de bienes con material reciclado a la Secretaría Administrativa, quien es la encargada de la disposición final de los RAEE a través de la oficina de bienes y servicios. Se presenta documento con Lineamientos para la Gestión de residuos de aparatos eléctricos y electrónicos RAEE.
La Secretaría de Salud y Ambiente con el objetivo de dar cumplimiento eficaz al producto programado se convocó a mesa de trabajo a los líderes Oficina Asesora TIC y  Secretaria Administrativa – Bienes y Servicios  para socializar y reiterar la aplicación de los lineamientos en la administración Municipal (Alcaldía de Bucaramanga) a cargo de la Secretaria Administrativa por ser tema de su competencia.
Se anexa acta de reunion de fecha 24 de junio de 2022</v>
      </c>
      <c r="AG38" s="75" t="str">
        <f>'MIPG INSTITUCIONAL'!O44</f>
        <v>Talento Humano, Recursos Físicos y Tecnológicos</v>
      </c>
      <c r="AH38" s="74" t="s">
        <v>619</v>
      </c>
      <c r="AI38" s="44" t="str">
        <f>'MIPG INSTITUCIONAL'!P44</f>
        <v>Subsecretario de Medio Ambiente
(Subsecretaría de Medio Ambiente)</v>
      </c>
    </row>
    <row r="39" spans="2:35" s="25" customFormat="1" ht="51" customHeight="1">
      <c r="B39" s="73" t="s">
        <v>149</v>
      </c>
      <c r="C39" s="74" t="s">
        <v>172</v>
      </c>
      <c r="D39" s="75" t="str">
        <f>'MIPG INSTITUCIONAL'!F45</f>
        <v>Actualizar  el plan Estratégico de Tecnologías de Información del Municipio de Bucaramanga  2020-2023.</v>
      </c>
      <c r="E39" s="75" t="str">
        <f>'MIPG INSTITUCIONAL'!G45</f>
        <v>PETI (Plan Estratégico de Tecnologías de Información del Municipio de Bucaramanga) actualizado vigencia 2020-2023.</v>
      </c>
      <c r="F39" s="74" t="s">
        <v>656</v>
      </c>
      <c r="G39" s="74">
        <f t="shared" si="13"/>
        <v>2</v>
      </c>
      <c r="H39" s="76">
        <f>'MIPG INSTITUCIONAL'!H45</f>
        <v>1</v>
      </c>
      <c r="I39" s="154">
        <f>'MIPG INSTITUCIONAL'!I45</f>
        <v>0.2</v>
      </c>
      <c r="J39" s="154">
        <f>'MIPG INSTITUCIONAL'!J45</f>
        <v>0.8</v>
      </c>
      <c r="K39" s="65">
        <f>'MIPG INSTITUCIONAL'!K45</f>
        <v>0</v>
      </c>
      <c r="L39" s="65">
        <f>'MIPG INSTITUCIONAL'!L45</f>
        <v>0</v>
      </c>
      <c r="M39" s="77"/>
      <c r="N39" s="78">
        <v>0.8</v>
      </c>
      <c r="O39" s="78">
        <v>0.2</v>
      </c>
      <c r="P39" s="79"/>
      <c r="Q39" s="80" t="str">
        <f t="shared" si="2"/>
        <v>SI</v>
      </c>
      <c r="R39" s="145">
        <f>'MIPG INSTITUCIONAL'!Q45</f>
        <v>0</v>
      </c>
      <c r="S39" s="81" t="str">
        <f>'MIPG INSTITUCIONAL'!R45</f>
        <v>x</v>
      </c>
      <c r="T39" s="81" t="str">
        <f>'MIPG INSTITUCIONAL'!S45</f>
        <v>x</v>
      </c>
      <c r="U39" s="82">
        <f>'MIPG INSTITUCIONAL'!T45</f>
        <v>0</v>
      </c>
      <c r="V39" s="121" t="str">
        <f t="shared" si="7"/>
        <v>1</v>
      </c>
      <c r="W39" s="121" t="str">
        <f t="shared" si="8"/>
        <v>2</v>
      </c>
      <c r="X39" s="121" t="str">
        <f t="shared" si="9"/>
        <v>3</v>
      </c>
      <c r="Y39" s="121" t="str">
        <f t="shared" si="10"/>
        <v>4</v>
      </c>
      <c r="Z39" s="125">
        <f>IF((IF(Tabla2[[#This Row],[Calculo1 ]]="1",_xlfn.IFS(W39="1",IF((J39/H39)&gt;100%,100%,J39/H39),W39="2",IF((J39/N39)&gt;100%,100%,J39/N39),W39="3","0%",W39="4","0")+Tabla2[[#This Row],[ III TRIM 20217]],_xlfn.IFS(W39="1",IF((J39/H39)&gt;100%,100%,J39/H39),W39="2",IF((J39/N39)&gt;100%,100%,J39/N39),W39="3","0%",W39="4","")))=100%,100%,(IF(Tabla2[[#This Row],[Calculo1 ]]="1",_xlfn.IFS(W39="1",IF((J39/H39)&gt;100%,100%,J39/H39),W39="2",IF((J39/N39)&gt;100%,100%,J39/N39),W39="3","0%",W39="4","0")+Tabla2[[#This Row],[ III TRIM 20217]],_xlfn.IFS(W39="1",IF((J39/H39)&gt;100%,100%,J39/H39),W39="2",IF((J39/N39)&gt;100%,100%,J39/N39),W39="3","0%",W39="4",""))))</f>
        <v>1.2</v>
      </c>
      <c r="AA39" s="134">
        <v>0.2</v>
      </c>
      <c r="AB39" s="120">
        <v>1</v>
      </c>
      <c r="AC39" s="120">
        <v>1</v>
      </c>
      <c r="AD39" s="135" t="str">
        <f t="shared" si="11"/>
        <v/>
      </c>
      <c r="AE39" s="130">
        <f>IF(IF(F39="","ESPECÍFICAR TIPO DE META",_xlfn.IFNA(_xlfn.IFS(SUM(I39:L39)=0,0%,SUM(I39:L39)&gt;0.001,(_xlfn.IFS(F39="INCREMENTO",SUM(I39:L39)/H39,F39="MANTENIMIENTO",SUM(I39:L39)/(H39*Tabla2[[#This Row],[N.X]])))),"ESPECÍFICAR TIPO DE META"))&gt;1,"100%",IF(F39="","ESPECÍFICAR TIPO DE META",_xlfn.IFNA(_xlfn.IFS(SUM(I39:L39)=0,0%,SUM(I39:L39)&gt;0.001,(_xlfn.IFS(F39="INCREMENTO",SUM(I39:L39)/H39,F39="MANTENIMIENTO",SUM(I39:L39)/(H39*Tabla2[[#This Row],[N.X]])))),"ESPECÍFICAR TIPO DE META")))</f>
        <v>1</v>
      </c>
      <c r="AF39" s="83" t="str">
        <f>'MIPG INSTITUCIONAL'!N45</f>
        <v>El documento fue publicado en la pagina Web conforme lo estipula el Departamento Admininistrativo de Función Pública y el Decreto 612 de 2018. Enlace: https://www.bucaramanga.gov.co/planes-institucionales-mipg/</v>
      </c>
      <c r="AG39" s="75" t="str">
        <f>'MIPG INSTITUCIONAL'!O45</f>
        <v>Talento Humano, Recursos Físicos y Tecnológicos</v>
      </c>
      <c r="AH39" s="74" t="s">
        <v>610</v>
      </c>
      <c r="AI39" s="44" t="str">
        <f>'MIPG INSTITUCIONAL'!P45</f>
        <v>Asesor Despacho
(Oficina TIC)</v>
      </c>
    </row>
    <row r="40" spans="2:35" s="25" customFormat="1" ht="51" customHeight="1">
      <c r="B40" s="73" t="s">
        <v>149</v>
      </c>
      <c r="C40" s="74" t="s">
        <v>172</v>
      </c>
      <c r="D40" s="75" t="str">
        <f>'MIPG INSTITUCIONAL'!F46</f>
        <v>Actualizar y documentar una arquitectura de referencia y una arquitectura de solución para todas las soluciones tecnológicas de la entidad, con el propósito de mejorar la gestión de sus sistemas de información.</v>
      </c>
      <c r="E40" s="75" t="str">
        <f>'MIPG INSTITUCIONAL'!G46</f>
        <v>Documento de arquitectura de referencia para los sistemas de información de la entidad</v>
      </c>
      <c r="F40" s="74" t="s">
        <v>656</v>
      </c>
      <c r="G40" s="74">
        <f t="shared" si="13"/>
        <v>1</v>
      </c>
      <c r="H40" s="76">
        <f>'MIPG INSTITUCIONAL'!H46</f>
        <v>1</v>
      </c>
      <c r="I40" s="154">
        <f>'MIPG INSTITUCIONAL'!I46</f>
        <v>0.2</v>
      </c>
      <c r="J40" s="154">
        <f>'MIPG INSTITUCIONAL'!J46</f>
        <v>0.2</v>
      </c>
      <c r="K40" s="154">
        <f>'MIPG INSTITUCIONAL'!K46</f>
        <v>0.4</v>
      </c>
      <c r="L40" s="65">
        <f>'MIPG INSTITUCIONAL'!L46</f>
        <v>0.1</v>
      </c>
      <c r="M40" s="77"/>
      <c r="N40" s="78">
        <v>1</v>
      </c>
      <c r="O40" s="78"/>
      <c r="P40" s="79"/>
      <c r="Q40" s="80" t="str">
        <f t="shared" si="2"/>
        <v>SI</v>
      </c>
      <c r="R40" s="145">
        <f>'MIPG INSTITUCIONAL'!Q46</f>
        <v>0</v>
      </c>
      <c r="S40" s="81" t="str">
        <f>'MIPG INSTITUCIONAL'!R46</f>
        <v>x</v>
      </c>
      <c r="T40" s="81">
        <f>'MIPG INSTITUCIONAL'!S46</f>
        <v>0</v>
      </c>
      <c r="U40" s="82">
        <f>'MIPG INSTITUCIONAL'!T46</f>
        <v>0</v>
      </c>
      <c r="V40" s="121" t="str">
        <f t="shared" si="7"/>
        <v>1</v>
      </c>
      <c r="W40" s="121" t="str">
        <f t="shared" si="8"/>
        <v>2</v>
      </c>
      <c r="X40" s="121" t="str">
        <f t="shared" si="9"/>
        <v>1</v>
      </c>
      <c r="Y40" s="121" t="str">
        <f t="shared" si="10"/>
        <v>1</v>
      </c>
      <c r="Z40" s="125">
        <f>IF((IF(Tabla2[[#This Row],[Calculo1 ]]="1",_xlfn.IFS(W40="1",IF((J40/H40)&gt;100%,100%,J40/H40),W40="2",IF((J40/N40)&gt;100%,100%,J40/N40),W40="3","0%",W40="4","0")+Tabla2[[#This Row],[ III TRIM 20217]],_xlfn.IFS(W40="1",IF((J40/H40)&gt;100%,100%,J40/H40),W40="2",IF((J40/N40)&gt;100%,100%,J40/N40),W40="3","0%",W40="4","")))=100%,100%,(IF(Tabla2[[#This Row],[Calculo1 ]]="1",_xlfn.IFS(W40="1",IF((J40/H40)&gt;100%,100%,J40/H40),W40="2",IF((J40/N40)&gt;100%,100%,J40/N40),W40="3","0%",W40="4","0")+Tabla2[[#This Row],[ III TRIM 20217]],_xlfn.IFS(W40="1",IF((J40/H40)&gt;100%,100%,J40/H40),W40="2",IF((J40/N40)&gt;100%,100%,J40/N40),W40="3","0%",W40="4",""))))</f>
        <v>0.4</v>
      </c>
      <c r="AA40" s="134">
        <v>0.2</v>
      </c>
      <c r="AB40" s="120">
        <v>0.4</v>
      </c>
      <c r="AC40" s="120">
        <v>0.8</v>
      </c>
      <c r="AD40" s="135">
        <v>0.9</v>
      </c>
      <c r="AE40" s="130">
        <f>IF(IF(F40="","ESPECÍFICAR TIPO DE META",_xlfn.IFNA(_xlfn.IFS(SUM(I40:L40)=0,0%,SUM(I40:L40)&gt;0.001,(_xlfn.IFS(F40="INCREMENTO",SUM(I40:L40)/H40,F40="MANTENIMIENTO",SUM(I40:L40)/(H40*Tabla2[[#This Row],[N.X]])))),"ESPECÍFICAR TIPO DE META"))&gt;1,"100%",IF(F40="","ESPECÍFICAR TIPO DE META",_xlfn.IFNA(_xlfn.IFS(SUM(I40:L40)=0,0%,SUM(I40:L40)&gt;0.001,(_xlfn.IFS(F40="INCREMENTO",SUM(I40:L40)/H40,F40="MANTENIMIENTO",SUM(I40:L40)/(H40*Tabla2[[#This Row],[N.X]])))),"ESPECÍFICAR TIPO DE META")))</f>
        <v>0.9</v>
      </c>
      <c r="AF40" s="83" t="str">
        <f>'MIPG INSTITUCIONAL'!N46</f>
        <v>Se cuenta con una versión inicial de la Guía metodológica de buenas prácticas para el desarrollo de software para ser revisada en conjunto con el equipo de desarrollo. Adicionalmente, se realizó el análisis GAP a nivel de los controles de Seguridad de la Información relacionados con los sistemas de información de la entidad, el cual es un complemento de la Guía Metológica.</v>
      </c>
      <c r="AG40" s="75" t="str">
        <f>'MIPG INSTITUCIONAL'!O46</f>
        <v>Talento Humano, Recursos Físicos y Tecnológicos</v>
      </c>
      <c r="AH40" s="74" t="s">
        <v>610</v>
      </c>
      <c r="AI40" s="44" t="str">
        <f>'MIPG INSTITUCIONAL'!P46</f>
        <v>Asesor Despacho
(Oficina TIC)</v>
      </c>
    </row>
    <row r="41" spans="2:35" s="25" customFormat="1" ht="51" customHeight="1">
      <c r="B41" s="73" t="s">
        <v>149</v>
      </c>
      <c r="C41" s="74" t="s">
        <v>172</v>
      </c>
      <c r="D41" s="75" t="str">
        <f>'MIPG INSTITUCIONAL'!F47</f>
        <v xml:space="preserve">Desarrollar el Piloto de servicios ciudadanos digitales alineado con el marco de interoperabilidad X-Road </v>
      </c>
      <c r="E41" s="75" t="str">
        <f>'MIPG INSTITUCIONAL'!G47</f>
        <v>Piloto de servicios ciudadanos digitales alineado al marco de interoperabilidad X-Road desarrollado.</v>
      </c>
      <c r="F41" s="74" t="s">
        <v>656</v>
      </c>
      <c r="G41" s="74">
        <f t="shared" si="13"/>
        <v>1</v>
      </c>
      <c r="H41" s="76">
        <f>'MIPG INSTITUCIONAL'!H47</f>
        <v>1</v>
      </c>
      <c r="I41" s="154">
        <f>'MIPG INSTITUCIONAL'!I47</f>
        <v>0.7</v>
      </c>
      <c r="J41" s="154">
        <f>'MIPG INSTITUCIONAL'!J47</f>
        <v>0.3</v>
      </c>
      <c r="K41" s="65">
        <f>'MIPG INSTITUCIONAL'!K47</f>
        <v>0</v>
      </c>
      <c r="L41" s="65">
        <f>'MIPG INSTITUCIONAL'!L47</f>
        <v>0</v>
      </c>
      <c r="M41" s="77"/>
      <c r="N41" s="78"/>
      <c r="O41" s="78">
        <v>1</v>
      </c>
      <c r="P41" s="79"/>
      <c r="Q41" s="80" t="str">
        <f t="shared" si="2"/>
        <v>SI</v>
      </c>
      <c r="R41" s="145">
        <f>'MIPG INSTITUCIONAL'!Q47</f>
        <v>0</v>
      </c>
      <c r="S41" s="81">
        <f>'MIPG INSTITUCIONAL'!R47</f>
        <v>0</v>
      </c>
      <c r="T41" s="81" t="str">
        <f>'MIPG INSTITUCIONAL'!S47</f>
        <v>x</v>
      </c>
      <c r="U41" s="82">
        <f>'MIPG INSTITUCIONAL'!T47</f>
        <v>0</v>
      </c>
      <c r="V41" s="121" t="str">
        <f t="shared" si="7"/>
        <v>1</v>
      </c>
      <c r="W41" s="121" t="str">
        <f t="shared" si="8"/>
        <v>1</v>
      </c>
      <c r="X41" s="121" t="str">
        <f t="shared" si="9"/>
        <v>3</v>
      </c>
      <c r="Y41" s="121" t="str">
        <f t="shared" si="10"/>
        <v>4</v>
      </c>
      <c r="Z41" s="125">
        <f>IF((IF(Tabla2[[#This Row],[Calculo1 ]]="1",_xlfn.IFS(W41="1",IF((J41/H41)&gt;100%,100%,J41/H41),W41="2",IF((J41/N41)&gt;100%,100%,J41/N41),W41="3","0%",W41="4","0")+Tabla2[[#This Row],[ III TRIM 20217]],_xlfn.IFS(W41="1",IF((J41/H41)&gt;100%,100%,J41/H41),W41="2",IF((J41/N41)&gt;100%,100%,J41/N41),W41="3","0%",W41="4","")))=100%,100%,(IF(Tabla2[[#This Row],[Calculo1 ]]="1",_xlfn.IFS(W41="1",IF((J41/H41)&gt;100%,100%,J41/H41),W41="2",IF((J41/N41)&gt;100%,100%,J41/N41),W41="3","0%",W41="4","0")+Tabla2[[#This Row],[ III TRIM 20217]],_xlfn.IFS(W41="1",IF((J41/H41)&gt;100%,100%,J41/H41),W41="2",IF((J41/N41)&gt;100%,100%,J41/N41),W41="3","0%",W41="4",""))))</f>
        <v>1</v>
      </c>
      <c r="AA41" s="134">
        <v>0.7</v>
      </c>
      <c r="AB41" s="120">
        <v>1</v>
      </c>
      <c r="AC41" s="120">
        <v>1</v>
      </c>
      <c r="AD41" s="135" t="str">
        <f t="shared" si="11"/>
        <v/>
      </c>
      <c r="AE41" s="130">
        <f>IF(IF(F41="","ESPECÍFICAR TIPO DE META",_xlfn.IFNA(_xlfn.IFS(SUM(I41:L41)=0,0%,SUM(I41:L41)&gt;0.001,(_xlfn.IFS(F41="INCREMENTO",SUM(I41:L41)/H41,F41="MANTENIMIENTO",SUM(I41:L41)/(H41*Tabla2[[#This Row],[N.X]])))),"ESPECÍFICAR TIPO DE META"))&gt;1,"100%",IF(F41="","ESPECÍFICAR TIPO DE META",_xlfn.IFNA(_xlfn.IFS(SUM(I41:L41)=0,0%,SUM(I41:L41)&gt;0.001,(_xlfn.IFS(F41="INCREMENTO",SUM(I41:L41)/H41,F41="MANTENIMIENTO",SUM(I41:L41)/(H41*Tabla2[[#This Row],[N.X]])))),"ESPECÍFICAR TIPO DE META")))</f>
        <v>1</v>
      </c>
      <c r="AF41" s="83" t="str">
        <f>'MIPG INSTITUCIONAL'!N47</f>
        <v xml:space="preserve">Meta cumplida en la vigencia 2021. Se finalizó el piloto establecido para el proceso de X-ROAD y se formalizó ante el MINTIC logrando la certificación de Nivel 3 por parte de la AND. </v>
      </c>
      <c r="AG41" s="75" t="str">
        <f>'MIPG INSTITUCIONAL'!O47</f>
        <v>Talento Humano, Recursos Físicos y Tecnológicos</v>
      </c>
      <c r="AH41" s="74" t="s">
        <v>610</v>
      </c>
      <c r="AI41" s="44" t="str">
        <f>'MIPG INSTITUCIONAL'!P47</f>
        <v>Asesor Despacho
(Oficina TIC)</v>
      </c>
    </row>
    <row r="42" spans="2:35" s="25" customFormat="1" ht="51" customHeight="1">
      <c r="B42" s="73" t="s">
        <v>149</v>
      </c>
      <c r="C42" s="74" t="s">
        <v>172</v>
      </c>
      <c r="D42" s="75" t="str">
        <f>'MIPG INSTITUCIONAL'!F48</f>
        <v>Contar con la consulta y radicación de peticiones, quejas, reclamos, solicitudes y denuncias (PQRSD) de la entidad, diseñada y habilitada para su uso en dispositivos móviles (ubicuidad o responsive).</v>
      </c>
      <c r="E42" s="75" t="str">
        <f>'MIPG INSTITUCIONAL'!G48</f>
        <v>Arquitectura de información del sitio web conforme al diseño de servicios ciudadanos digitales, cumpliendo normatividad A y AA de accesibilidad (ubicuidad o responsive).</v>
      </c>
      <c r="F42" s="74" t="s">
        <v>656</v>
      </c>
      <c r="G42" s="74">
        <f t="shared" si="13"/>
        <v>1</v>
      </c>
      <c r="H42" s="76">
        <f>'MIPG INSTITUCIONAL'!H48</f>
        <v>1</v>
      </c>
      <c r="I42" s="154">
        <f>'MIPG INSTITUCIONAL'!I48</f>
        <v>0.7</v>
      </c>
      <c r="J42" s="154">
        <f>'MIPG INSTITUCIONAL'!J48</f>
        <v>0.15</v>
      </c>
      <c r="K42" s="65">
        <f>'MIPG INSTITUCIONAL'!K48</f>
        <v>0</v>
      </c>
      <c r="L42" s="65">
        <f>'MIPG INSTITUCIONAL'!L48</f>
        <v>0.3</v>
      </c>
      <c r="M42" s="77"/>
      <c r="N42" s="78">
        <v>1</v>
      </c>
      <c r="O42" s="78"/>
      <c r="P42" s="79"/>
      <c r="Q42" s="80" t="str">
        <f t="shared" si="2"/>
        <v>SI</v>
      </c>
      <c r="R42" s="145">
        <f>'MIPG INSTITUCIONAL'!Q48</f>
        <v>0</v>
      </c>
      <c r="S42" s="81" t="str">
        <f>'MIPG INSTITUCIONAL'!R48</f>
        <v>x</v>
      </c>
      <c r="T42" s="81">
        <f>'MIPG INSTITUCIONAL'!S48</f>
        <v>0</v>
      </c>
      <c r="U42" s="82">
        <f>'MIPG INSTITUCIONAL'!T48</f>
        <v>0</v>
      </c>
      <c r="V42" s="121" t="str">
        <f t="shared" si="7"/>
        <v>1</v>
      </c>
      <c r="W42" s="121" t="str">
        <f t="shared" si="8"/>
        <v>2</v>
      </c>
      <c r="X42" s="121" t="str">
        <f t="shared" si="9"/>
        <v>4</v>
      </c>
      <c r="Y42" s="121" t="str">
        <f t="shared" si="10"/>
        <v>1</v>
      </c>
      <c r="Z42" s="125">
        <f>IF((IF(Tabla2[[#This Row],[Calculo1 ]]="1",_xlfn.IFS(W42="1",IF((J42/H42)&gt;100%,100%,J42/H42),W42="2",IF((J42/N42)&gt;100%,100%,J42/N42),W42="3","0%",W42="4","0")+Tabla2[[#This Row],[ III TRIM 20217]],_xlfn.IFS(W42="1",IF((J42/H42)&gt;100%,100%,J42/H42),W42="2",IF((J42/N42)&gt;100%,100%,J42/N42),W42="3","0%",W42="4","")))=100%,100%,(IF(Tabla2[[#This Row],[Calculo1 ]]="1",_xlfn.IFS(W42="1",IF((J42/H42)&gt;100%,100%,J42/H42),W42="2",IF((J42/N42)&gt;100%,100%,J42/N42),W42="3","0%",W42="4","0")+Tabla2[[#This Row],[ III TRIM 20217]],_xlfn.IFS(W42="1",IF((J42/H42)&gt;100%,100%,J42/H42),W42="2",IF((J42/N42)&gt;100%,100%,J42/N42),W42="3","0%",W42="4",""))))</f>
        <v>0.85</v>
      </c>
      <c r="AA42" s="134">
        <v>0.7</v>
      </c>
      <c r="AB42" s="120">
        <v>0.85</v>
      </c>
      <c r="AC42" s="120">
        <v>0.85</v>
      </c>
      <c r="AD42" s="135">
        <v>1</v>
      </c>
      <c r="AE42" s="130" t="str">
        <f>IF(IF(F42="","ESPECÍFICAR TIPO DE META",_xlfn.IFNA(_xlfn.IFS(SUM(I42:L42)=0,0%,SUM(I42:L42)&gt;0.001,(_xlfn.IFS(F42="INCREMENTO",SUM(I42:L42)/H42,F42="MANTENIMIENTO",SUM(I42:L42)/(H42*Tabla2[[#This Row],[N.X]])))),"ESPECÍFICAR TIPO DE META"))&gt;1,"100%",IF(F42="","ESPECÍFICAR TIPO DE META",_xlfn.IFNA(_xlfn.IFS(SUM(I42:L42)=0,0%,SUM(I42:L42)&gt;0.001,(_xlfn.IFS(F42="INCREMENTO",SUM(I42:L42)/H42,F42="MANTENIMIENTO",SUM(I42:L42)/(H42*Tabla2[[#This Row],[N.X]])))),"ESPECÍFICAR TIPO DE META")))</f>
        <v>100%</v>
      </c>
      <c r="AF42" s="83" t="str">
        <f>'MIPG INSTITUCIONAL'!N48</f>
        <v xml:space="preserve">El sitio web de la entidad  para el tramite de PQRs se ajustó de acuerdo a a la validación de la normatividad A y AA de la entidad. </v>
      </c>
      <c r="AG42" s="75" t="str">
        <f>'MIPG INSTITUCIONAL'!O48</f>
        <v>Talento Humano, Recursos Físicos y Tecnológicos</v>
      </c>
      <c r="AH42" s="74" t="s">
        <v>610</v>
      </c>
      <c r="AI42" s="44" t="str">
        <f>'MIPG INSTITUCIONAL'!P48</f>
        <v>Asesor Despacho
(Oficina TIC)</v>
      </c>
    </row>
    <row r="43" spans="2:35" s="25" customFormat="1" ht="51" customHeight="1">
      <c r="B43" s="73" t="s">
        <v>149</v>
      </c>
      <c r="C43" s="74" t="s">
        <v>172</v>
      </c>
      <c r="D43" s="75" t="str">
        <f>'MIPG INSTITUCIONAL'!F49</f>
        <v>Implementar primera fase proyecto de ciudades inteligentes en tema de conectividad.</v>
      </c>
      <c r="E43" s="75" t="str">
        <f>'MIPG INSTITUCIONAL'!G49</f>
        <v>Primera fase proyecto de ciudades inteligentes en tema de conectividad implementada.</v>
      </c>
      <c r="F43" s="74" t="s">
        <v>656</v>
      </c>
      <c r="G43" s="74">
        <f t="shared" si="13"/>
        <v>3</v>
      </c>
      <c r="H43" s="85">
        <f>'MIPG INSTITUCIONAL'!H49</f>
        <v>1</v>
      </c>
      <c r="I43" s="155">
        <f>'MIPG INSTITUCIONAL'!I49</f>
        <v>0</v>
      </c>
      <c r="J43" s="155">
        <f>'MIPG INSTITUCIONAL'!J49</f>
        <v>0.61</v>
      </c>
      <c r="K43" s="155">
        <f>'MIPG INSTITUCIONAL'!K49</f>
        <v>0.39</v>
      </c>
      <c r="L43" s="155">
        <f>'MIPG INSTITUCIONAL'!L49</f>
        <v>0</v>
      </c>
      <c r="M43" s="87"/>
      <c r="N43" s="88">
        <v>0.1</v>
      </c>
      <c r="O43" s="88">
        <v>0.2</v>
      </c>
      <c r="P43" s="89">
        <v>0.7</v>
      </c>
      <c r="Q43" s="80" t="str">
        <f t="shared" si="2"/>
        <v>SI</v>
      </c>
      <c r="R43" s="145">
        <f>'MIPG INSTITUCIONAL'!Q49</f>
        <v>0</v>
      </c>
      <c r="S43" s="81" t="str">
        <f>'MIPG INSTITUCIONAL'!R49</f>
        <v>x</v>
      </c>
      <c r="T43" s="81" t="str">
        <f>'MIPG INSTITUCIONAL'!S49</f>
        <v>x</v>
      </c>
      <c r="U43" s="82" t="str">
        <f>'MIPG INSTITUCIONAL'!T49</f>
        <v>x</v>
      </c>
      <c r="V43" s="121" t="str">
        <f t="shared" si="7"/>
        <v>4</v>
      </c>
      <c r="W43" s="121" t="str">
        <f t="shared" si="8"/>
        <v>2</v>
      </c>
      <c r="X43" s="121" t="str">
        <f t="shared" si="9"/>
        <v>2</v>
      </c>
      <c r="Y43" s="121" t="str">
        <f t="shared" si="10"/>
        <v>3</v>
      </c>
      <c r="Z43" s="125">
        <f>IF((IF(Tabla2[[#This Row],[Calculo1 ]]="1",_xlfn.IFS(W43="1",IF((J43/H43)&gt;100%,100%,J43/H43),W43="2",IF((J43/N43)&gt;100%,100%,J43/N43),W43="3","0%",W43="4","0")+Tabla2[[#This Row],[ III TRIM 20217]],_xlfn.IFS(W43="1",IF((J43/H43)&gt;100%,100%,J43/H43),W43="2",IF((J43/N43)&gt;100%,100%,J43/N43),W43="3","0%",W43="4","")))=100%,100%,(IF(Tabla2[[#This Row],[Calculo1 ]]="1",_xlfn.IFS(W43="1",IF((J43/H43)&gt;100%,100%,J43/H43),W43="2",IF((J43/N43)&gt;100%,100%,J43/N43),W43="3","0%",W43="4","0")+Tabla2[[#This Row],[ III TRIM 20217]],_xlfn.IFS(W43="1",IF((J43/H43)&gt;100%,100%,J43/H43),W43="2",IF((J43/N43)&gt;100%,100%,J43/N43),W43="3","0%",W43="4",""))))</f>
        <v>1</v>
      </c>
      <c r="AA43" s="134" t="s">
        <v>657</v>
      </c>
      <c r="AB43" s="120">
        <v>1</v>
      </c>
      <c r="AC43" s="120" t="s">
        <v>659</v>
      </c>
      <c r="AD43" s="135"/>
      <c r="AE43" s="130">
        <f>IF(IF(F43="","ESPECÍFICAR TIPO DE META",_xlfn.IFNA(_xlfn.IFS(SUM(I43:L43)=0,0%,SUM(I43:L43)&gt;0.001,(_xlfn.IFS(F43="INCREMENTO",SUM(I43:L43)/H43,F43="MANTENIMIENTO",SUM(I43:L43)/(H43*Tabla2[[#This Row],[N.X]])))),"ESPECÍFICAR TIPO DE META"))&gt;1,"100%",IF(F43="","ESPECÍFICAR TIPO DE META",_xlfn.IFNA(_xlfn.IFS(SUM(I43:L43)=0,0%,SUM(I43:L43)&gt;0.001,(_xlfn.IFS(F43="INCREMENTO",SUM(I43:L43)/H43,F43="MANTENIMIENTO",SUM(I43:L43)/(H43*Tabla2[[#This Row],[N.X]])))),"ESPECÍFICAR TIPO DE META")))</f>
        <v>1</v>
      </c>
      <c r="AF43" s="83" t="str">
        <f>'MIPG INSTITUCIONAL'!N49</f>
        <v xml:space="preserve">En el mes de febrero se logró la implementación del 100% al proyecto de ciudades inteligentes el cual contempla la  puesta en marcha de puntos de conectividad y zonas Wifi. </v>
      </c>
      <c r="AG43" s="75" t="str">
        <f>'MIPG INSTITUCIONAL'!O49</f>
        <v>Talento Humano, Recursos Físicos y Tecnológicos</v>
      </c>
      <c r="AH43" s="74" t="s">
        <v>610</v>
      </c>
      <c r="AI43" s="44" t="str">
        <f>'MIPG INSTITUCIONAL'!P49</f>
        <v>Asesor Despacho
(Oficina TIC)</v>
      </c>
    </row>
    <row r="44" spans="2:35" s="25" customFormat="1" ht="51" customHeight="1">
      <c r="B44" s="73" t="s">
        <v>149</v>
      </c>
      <c r="C44" s="74" t="s">
        <v>172</v>
      </c>
      <c r="D44" s="75" t="str">
        <f>'MIPG INSTITUCIONAL'!F50</f>
        <v>Implementar piloto de prueba para la transición del protocolo IPV6 en la entidad.</v>
      </c>
      <c r="E44" s="75" t="str">
        <f>'MIPG INSTITUCIONAL'!G50</f>
        <v>Piloto de prueba para la transición del protocolo IPv4 a IPv6 implementada.</v>
      </c>
      <c r="F44" s="74" t="s">
        <v>656</v>
      </c>
      <c r="G44" s="74">
        <f t="shared" si="13"/>
        <v>1</v>
      </c>
      <c r="H44" s="76">
        <f>'MIPG INSTITUCIONAL'!H50</f>
        <v>1</v>
      </c>
      <c r="I44" s="154">
        <f>'MIPG INSTITUCIONAL'!I50</f>
        <v>0.2</v>
      </c>
      <c r="J44" s="154">
        <f>'MIPG INSTITUCIONAL'!J50</f>
        <v>0.3</v>
      </c>
      <c r="K44" s="312">
        <f>'MIPG INSTITUCIONAL'!K50</f>
        <v>0.15</v>
      </c>
      <c r="L44" s="65">
        <f>'MIPG INSTITUCIONAL'!L50</f>
        <v>0.35</v>
      </c>
      <c r="M44" s="77"/>
      <c r="N44" s="78"/>
      <c r="O44" s="78"/>
      <c r="P44" s="79">
        <v>1</v>
      </c>
      <c r="Q44" s="80" t="str">
        <f t="shared" si="2"/>
        <v>SI</v>
      </c>
      <c r="R44" s="145">
        <f>'MIPG INSTITUCIONAL'!Q50</f>
        <v>0</v>
      </c>
      <c r="S44" s="81">
        <f>'MIPG INSTITUCIONAL'!R50</f>
        <v>0</v>
      </c>
      <c r="T44" s="81">
        <f>'MIPG INSTITUCIONAL'!S50</f>
        <v>0</v>
      </c>
      <c r="U44" s="82" t="str">
        <f>'MIPG INSTITUCIONAL'!T50</f>
        <v>x</v>
      </c>
      <c r="V44" s="121" t="str">
        <f t="shared" si="7"/>
        <v>1</v>
      </c>
      <c r="W44" s="121" t="str">
        <f t="shared" si="8"/>
        <v>1</v>
      </c>
      <c r="X44" s="121" t="str">
        <f t="shared" si="9"/>
        <v>1</v>
      </c>
      <c r="Y44" s="121" t="str">
        <f t="shared" si="10"/>
        <v>2</v>
      </c>
      <c r="Z44" s="125">
        <f>IF((IF(Tabla2[[#This Row],[Calculo1 ]]="1",_xlfn.IFS(W44="1",IF((J44/H44)&gt;100%,100%,J44/H44),W44="2",IF((J44/N44)&gt;100%,100%,J44/N44),W44="3","0%",W44="4","0")+Tabla2[[#This Row],[ III TRIM 20217]],_xlfn.IFS(W44="1",IF((J44/H44)&gt;100%,100%,J44/H44),W44="2",IF((J44/N44)&gt;100%,100%,J44/N44),W44="3","0%",W44="4","")))=100%,100%,(IF(Tabla2[[#This Row],[Calculo1 ]]="1",_xlfn.IFS(W44="1",IF((J44/H44)&gt;100%,100%,J44/H44),W44="2",IF((J44/N44)&gt;100%,100%,J44/N44),W44="3","0%",W44="4","0")+Tabla2[[#This Row],[ III TRIM 20217]],_xlfn.IFS(W44="1",IF((J44/H44)&gt;100%,100%,J44/H44),W44="2",IF((J44/N44)&gt;100%,100%,J44/N44),W44="3","0%",W44="4",""))))</f>
        <v>0.3</v>
      </c>
      <c r="AA44" s="134"/>
      <c r="AB44" s="120"/>
      <c r="AC44" s="120"/>
      <c r="AD44" s="135">
        <v>1</v>
      </c>
      <c r="AE44" s="130">
        <f>IF(IF(F44="","ESPECÍFICAR TIPO DE META",_xlfn.IFNA(_xlfn.IFS(SUM(I44:L44)=0,0%,SUM(I44:L44)&gt;0.001,(_xlfn.IFS(F44="INCREMENTO",SUM(I44:L44)/H44,F44="MANTENIMIENTO",SUM(I44:L44)/(H44*Tabla2[[#This Row],[N.X]])))),"ESPECÍFICAR TIPO DE META"))&gt;1,"100%",IF(F44="","ESPECÍFICAR TIPO DE META",_xlfn.IFNA(_xlfn.IFS(SUM(I44:L44)=0,0%,SUM(I44:L44)&gt;0.001,(_xlfn.IFS(F44="INCREMENTO",SUM(I44:L44)/H44,F44="MANTENIMIENTO",SUM(I44:L44)/(H44*Tabla2[[#This Row],[N.X]])))),"ESPECÍFICAR TIPO DE META")))</f>
        <v>1</v>
      </c>
      <c r="AF44" s="83" t="str">
        <f>'MIPG INSTITUCIONAL'!N50</f>
        <v>Con base en el documento del plan de implementación del proyecto de transición del IPv4 a IPv6, se realizó piloto de prueba con resultados satisfactorios.</v>
      </c>
      <c r="AG44" s="75" t="str">
        <f>'MIPG INSTITUCIONAL'!O50</f>
        <v>Talento Humano, Recursos Físicos y Tecnológicos</v>
      </c>
      <c r="AH44" s="74" t="s">
        <v>610</v>
      </c>
      <c r="AI44" s="44" t="str">
        <f>'MIPG INSTITUCIONAL'!P50</f>
        <v>Asesor Despacho
(Oficina TIC)</v>
      </c>
    </row>
    <row r="45" spans="2:35" s="25" customFormat="1" ht="51" customHeight="1">
      <c r="B45" s="73" t="s">
        <v>149</v>
      </c>
      <c r="C45" s="74" t="s">
        <v>172</v>
      </c>
      <c r="D45" s="75" t="str">
        <f>'MIPG INSTITUCIONAL'!F51</f>
        <v>Implementar el Sistema de Gestión de Documentos Electrónicos de Archivo -SGDEA en la entidad.</v>
      </c>
      <c r="E45" s="75" t="str">
        <f>'MIPG INSTITUCIONAL'!G51</f>
        <v>Plataforma de PQRSD adecuada ligada a la implementación del sistema de Gestión de Documento Electrónico de Archivo.</v>
      </c>
      <c r="F45" s="86" t="s">
        <v>656</v>
      </c>
      <c r="G45" s="74">
        <f t="shared" si="13"/>
        <v>2</v>
      </c>
      <c r="H45" s="85">
        <f>'MIPG INSTITUCIONAL'!H51</f>
        <v>0.5</v>
      </c>
      <c r="I45" s="155">
        <f>'MIPG INSTITUCIONAL'!I51</f>
        <v>0</v>
      </c>
      <c r="J45" s="155">
        <f>'MIPG INSTITUCIONAL'!J51</f>
        <v>0</v>
      </c>
      <c r="K45" s="155">
        <f>'MIPG INSTITUCIONAL'!K51</f>
        <v>0</v>
      </c>
      <c r="L45" s="155">
        <f>'MIPG INSTITUCIONAL'!L51</f>
        <v>0</v>
      </c>
      <c r="M45" s="87"/>
      <c r="N45" s="88"/>
      <c r="O45" s="88">
        <v>0.1</v>
      </c>
      <c r="P45" s="89">
        <v>0.4</v>
      </c>
      <c r="Q45" s="80" t="str">
        <f t="shared" si="2"/>
        <v>SI</v>
      </c>
      <c r="R45" s="145">
        <f>'MIPG INSTITUCIONAL'!Q51</f>
        <v>0</v>
      </c>
      <c r="S45" s="81">
        <f>'MIPG INSTITUCIONAL'!R51</f>
        <v>0</v>
      </c>
      <c r="T45" s="81" t="str">
        <f>'MIPG INSTITUCIONAL'!S51</f>
        <v>x</v>
      </c>
      <c r="U45" s="82" t="str">
        <f>'MIPG INSTITUCIONAL'!T51</f>
        <v>x</v>
      </c>
      <c r="V45" s="121" t="str">
        <f t="shared" si="7"/>
        <v>4</v>
      </c>
      <c r="W45" s="121" t="str">
        <f t="shared" si="8"/>
        <v>4</v>
      </c>
      <c r="X45" s="121" t="str">
        <f t="shared" si="9"/>
        <v>3</v>
      </c>
      <c r="Y45" s="121" t="str">
        <f t="shared" si="10"/>
        <v>3</v>
      </c>
      <c r="Z45" s="125" t="str">
        <f>IF((IF(Tabla2[[#This Row],[Calculo1 ]]="1",_xlfn.IFS(W45="1",IF((J45/H45)&gt;100%,100%,J45/H45),W45="2",IF((J45/N45)&gt;100%,100%,J45/N45),W45="3","0%",W45="4","0")+Tabla2[[#This Row],[ III TRIM 20217]],_xlfn.IFS(W45="1",IF((J45/H45)&gt;100%,100%,J45/H45),W45="2",IF((J45/N45)&gt;100%,100%,J45/N45),W45="3","0%",W45="4","")))=100%,100%,(IF(Tabla2[[#This Row],[Calculo1 ]]="1",_xlfn.IFS(W45="1",IF((J45/H45)&gt;100%,100%,J45/H45),W45="2",IF((J45/N45)&gt;100%,100%,J45/N45),W45="3","0%",W45="4","0")+Tabla2[[#This Row],[ III TRIM 20217]],_xlfn.IFS(W45="1",IF((J45/H45)&gt;100%,100%,J45/H45),W45="2",IF((J45/N45)&gt;100%,100%,J45/N45),W45="3","0%",W45="4",""))))</f>
        <v/>
      </c>
      <c r="AA45" s="134" t="s">
        <v>657</v>
      </c>
      <c r="AB45" s="120" t="s">
        <v>657</v>
      </c>
      <c r="AC45" s="120" t="s">
        <v>660</v>
      </c>
      <c r="AD45" s="135" t="str">
        <f t="shared" ref="AD45:AD74" si="14">_xlfn.IFS(Y45="1",IF((L45/K45)&gt;100%,"100%",L45/K45),Y45="2",IF((L45/P45)&gt;100%,"100%",L45/P45),Y45="3","0%",Y45="4","")</f>
        <v>0%</v>
      </c>
      <c r="AE45" s="130">
        <v>0</v>
      </c>
      <c r="AF45" s="83" t="str">
        <f>'MIPG INSTITUCIONAL'!N51</f>
        <v>El proyecto de SGDEA se inicio realizando el estudio de mercados y actualizando los requerimientos tecnicos del mismo, ya se realizo la solicitud de cotizaciones para genear el documento definitivo y hacer apertura del proceso durante el segundo trimestre de 2022. No fueron asignados los recursos para la adquisición planeada</v>
      </c>
      <c r="AG45" s="75" t="str">
        <f>'MIPG INSTITUCIONAL'!O51</f>
        <v>Talento Humano, Recursos Físicos y Tecnológicos</v>
      </c>
      <c r="AH45" s="74" t="s">
        <v>610</v>
      </c>
      <c r="AI45" s="44" t="str">
        <f>'MIPG INSTITUCIONAL'!P51</f>
        <v>Asesor Despacho
(Oficina TIC)</v>
      </c>
    </row>
    <row r="46" spans="2:35" s="25" customFormat="1" ht="51" customHeight="1">
      <c r="B46" s="73" t="s">
        <v>149</v>
      </c>
      <c r="C46" s="74" t="s">
        <v>172</v>
      </c>
      <c r="D46" s="75" t="str">
        <f>'MIPG INSTITUCIONAL'!F52</f>
        <v>Actualizar el catálogo de todos los sistemas de información.</v>
      </c>
      <c r="E46" s="75" t="str">
        <f>'MIPG INSTITUCIONAL'!G52</f>
        <v>Catálogo de sistemas de información actualizado</v>
      </c>
      <c r="F46" s="74" t="s">
        <v>656</v>
      </c>
      <c r="G46" s="74">
        <f t="shared" si="13"/>
        <v>1</v>
      </c>
      <c r="H46" s="76">
        <f>'MIPG INSTITUCIONAL'!H52</f>
        <v>1</v>
      </c>
      <c r="I46" s="65">
        <f>'MIPG INSTITUCIONAL'!I52</f>
        <v>1</v>
      </c>
      <c r="J46" s="65">
        <f>'MIPG INSTITUCIONAL'!J52</f>
        <v>0</v>
      </c>
      <c r="K46" s="65">
        <f>'MIPG INSTITUCIONAL'!K52</f>
        <v>0</v>
      </c>
      <c r="L46" s="65">
        <f>'MIPG INSTITUCIONAL'!L52</f>
        <v>0</v>
      </c>
      <c r="M46" s="77"/>
      <c r="N46" s="78">
        <v>1</v>
      </c>
      <c r="O46" s="78"/>
      <c r="P46" s="79"/>
      <c r="Q46" s="80" t="str">
        <f t="shared" si="2"/>
        <v>SI</v>
      </c>
      <c r="R46" s="145">
        <f>'MIPG INSTITUCIONAL'!Q52</f>
        <v>0</v>
      </c>
      <c r="S46" s="81" t="str">
        <f>'MIPG INSTITUCIONAL'!R52</f>
        <v>x</v>
      </c>
      <c r="T46" s="81">
        <f>'MIPG INSTITUCIONAL'!S52</f>
        <v>0</v>
      </c>
      <c r="U46" s="82">
        <f>'MIPG INSTITUCIONAL'!T52</f>
        <v>0</v>
      </c>
      <c r="V46" s="121" t="str">
        <f t="shared" si="7"/>
        <v>1</v>
      </c>
      <c r="W46" s="121" t="str">
        <f t="shared" si="8"/>
        <v>3</v>
      </c>
      <c r="X46" s="121" t="str">
        <f t="shared" si="9"/>
        <v>4</v>
      </c>
      <c r="Y46" s="121" t="str">
        <f t="shared" si="10"/>
        <v>4</v>
      </c>
      <c r="Z46" s="125">
        <f>IF((IF(Tabla2[[#This Row],[Calculo1 ]]="1",_xlfn.IFS(W46="1",IF((J46/H46)&gt;100%,100%,J46/H46),W46="2",IF((J46/N46)&gt;100%,100%,J46/N46),W46="3","0%",W46="4","0")+Tabla2[[#This Row],[ III TRIM 20217]],_xlfn.IFS(W46="1",IF((J46/H46)&gt;100%,100%,J46/H46),W46="2",IF((J46/N46)&gt;100%,100%,J46/N46),W46="3","0%",W46="4","")))=100%,100%,(IF(Tabla2[[#This Row],[Calculo1 ]]="1",_xlfn.IFS(W46="1",IF((J46/H46)&gt;100%,100%,J46/H46),W46="2",IF((J46/N46)&gt;100%,100%,J46/N46),W46="3","0%",W46="4","0")+Tabla2[[#This Row],[ III TRIM 20217]],_xlfn.IFS(W46="1",IF((J46/H46)&gt;100%,100%,J46/H46),W46="2",IF((J46/N46)&gt;100%,100%,J46/N46),W46="3","0%",W46="4",""))))</f>
        <v>1</v>
      </c>
      <c r="AA46" s="134">
        <v>1</v>
      </c>
      <c r="AB46" s="120">
        <v>1</v>
      </c>
      <c r="AC46" s="120" t="s">
        <v>657</v>
      </c>
      <c r="AD46" s="135" t="str">
        <f t="shared" si="14"/>
        <v/>
      </c>
      <c r="AE46" s="130">
        <f>IF(IF(F46="","ESPECÍFICAR TIPO DE META",_xlfn.IFNA(_xlfn.IFS(SUM(I46:L46)=0,0%,SUM(I46:L46)&gt;0.001,(_xlfn.IFS(F46="INCREMENTO",SUM(I46:L46)/H46,F46="MANTENIMIENTO",SUM(I46:L46)/(H46*Tabla2[[#This Row],[N.X]])))),"ESPECÍFICAR TIPO DE META"))&gt;1,"100%",IF(F46="","ESPECÍFICAR TIPO DE META",_xlfn.IFNA(_xlfn.IFS(SUM(I46:L46)=0,0%,SUM(I46:L46)&gt;0.001,(_xlfn.IFS(F46="INCREMENTO",SUM(I46:L46)/H46,F46="MANTENIMIENTO",SUM(I46:L46)/(H46*Tabla2[[#This Row],[N.X]])))),"ESPECÍFICAR TIPO DE META")))</f>
        <v>1</v>
      </c>
      <c r="AF46" s="83" t="str">
        <f>'MIPG INSTITUCIONAL'!N52</f>
        <v xml:space="preserve">El catálogo de sistema de información se encuentra actualizado a marzo de 2022 </v>
      </c>
      <c r="AG46" s="75" t="str">
        <f>'MIPG INSTITUCIONAL'!O52</f>
        <v>Talento Humano, Recursos Físicos y Tecnológicos</v>
      </c>
      <c r="AH46" s="74" t="s">
        <v>610</v>
      </c>
      <c r="AI46" s="44" t="str">
        <f>'MIPG INSTITUCIONAL'!P52</f>
        <v>Asesor Despacho
(Oficina TIC)</v>
      </c>
    </row>
    <row r="47" spans="2:35" s="25" customFormat="1" ht="51" customHeight="1">
      <c r="B47" s="73" t="s">
        <v>149</v>
      </c>
      <c r="C47" s="74" t="s">
        <v>172</v>
      </c>
      <c r="D47" s="75" t="str">
        <f>'MIPG INSTITUCIONAL'!F53</f>
        <v>Actualizar y aprobar el inventario de activos de seguridad y privacidad de la información de la entidad, de acuerdo con los criterios establecidos.</v>
      </c>
      <c r="E47" s="75" t="str">
        <f>'MIPG INSTITUCIONAL'!G53</f>
        <v>Inventario de seguridad y privacidad de la información de la entidad actualizado y aprobado.</v>
      </c>
      <c r="F47" s="74" t="s">
        <v>656</v>
      </c>
      <c r="G47" s="74">
        <f t="shared" si="13"/>
        <v>1</v>
      </c>
      <c r="H47" s="76">
        <f>'MIPG INSTITUCIONAL'!H53</f>
        <v>1</v>
      </c>
      <c r="I47" s="154">
        <f>'MIPG INSTITUCIONAL'!I53</f>
        <v>0.2</v>
      </c>
      <c r="J47" s="154">
        <f>'MIPG INSTITUCIONAL'!J53</f>
        <v>0.4</v>
      </c>
      <c r="K47" s="154">
        <f>'MIPG INSTITUCIONAL'!K53</f>
        <v>0.25</v>
      </c>
      <c r="L47" s="65">
        <f>'MIPG INSTITUCIONAL'!L53</f>
        <v>0.2</v>
      </c>
      <c r="M47" s="77"/>
      <c r="N47" s="78">
        <v>1</v>
      </c>
      <c r="O47" s="78"/>
      <c r="P47" s="79"/>
      <c r="Q47" s="80" t="str">
        <f t="shared" si="2"/>
        <v>SI</v>
      </c>
      <c r="R47" s="145">
        <f>'MIPG INSTITUCIONAL'!Q53</f>
        <v>0</v>
      </c>
      <c r="S47" s="81" t="str">
        <f>'MIPG INSTITUCIONAL'!R53</f>
        <v>x</v>
      </c>
      <c r="T47" s="81">
        <f>'MIPG INSTITUCIONAL'!S53</f>
        <v>0</v>
      </c>
      <c r="U47" s="82">
        <f>'MIPG INSTITUCIONAL'!T53</f>
        <v>0</v>
      </c>
      <c r="V47" s="121" t="str">
        <f t="shared" si="7"/>
        <v>1</v>
      </c>
      <c r="W47" s="121" t="str">
        <f t="shared" si="8"/>
        <v>2</v>
      </c>
      <c r="X47" s="121" t="str">
        <f t="shared" si="9"/>
        <v>1</v>
      </c>
      <c r="Y47" s="121" t="str">
        <f t="shared" si="10"/>
        <v>1</v>
      </c>
      <c r="Z47" s="125">
        <f>IF((IF(Tabla2[[#This Row],[Calculo1 ]]="1",_xlfn.IFS(W47="1",IF((J47/H47)&gt;100%,100%,J47/H47),W47="2",IF((J47/N47)&gt;100%,100%,J47/N47),W47="3","0%",W47="4","0")+Tabla2[[#This Row],[ III TRIM 20217]],_xlfn.IFS(W47="1",IF((J47/H47)&gt;100%,100%,J47/H47),W47="2",IF((J47/N47)&gt;100%,100%,J47/N47),W47="3","0%",W47="4","")))=100%,100%,(IF(Tabla2[[#This Row],[Calculo1 ]]="1",_xlfn.IFS(W47="1",IF((J47/H47)&gt;100%,100%,J47/H47),W47="2",IF((J47/N47)&gt;100%,100%,J47/N47),W47="3","0%",W47="4","0")+Tabla2[[#This Row],[ III TRIM 20217]],_xlfn.IFS(W47="1",IF((J47/H47)&gt;100%,100%,J47/H47),W47="2",IF((J47/N47)&gt;100%,100%,J47/N47),W47="3","0%",W47="4",""))))</f>
        <v>0.60000000000000009</v>
      </c>
      <c r="AA47" s="134">
        <v>0.2</v>
      </c>
      <c r="AB47" s="120">
        <v>0.6</v>
      </c>
      <c r="AC47" s="120">
        <v>0.85</v>
      </c>
      <c r="AD47" s="135">
        <v>1</v>
      </c>
      <c r="AE47" s="130" t="str">
        <f>IF(IF(F47="","ESPECÍFICAR TIPO DE META",_xlfn.IFNA(_xlfn.IFS(SUM(I47:L47)=0,0%,SUM(I47:L47)&gt;0.001,(_xlfn.IFS(F47="INCREMENTO",SUM(I47:L47)/H47,F47="MANTENIMIENTO",SUM(I47:L47)/(H47*Tabla2[[#This Row],[N.X]])))),"ESPECÍFICAR TIPO DE META"))&gt;1,"100%",IF(F47="","ESPECÍFICAR TIPO DE META",_xlfn.IFNA(_xlfn.IFS(SUM(I47:L47)=0,0%,SUM(I47:L47)&gt;0.001,(_xlfn.IFS(F47="INCREMENTO",SUM(I47:L47)/H47,F47="MANTENIMIENTO",SUM(I47:L47)/(H47*Tabla2[[#This Row],[N.X]])))),"ESPECÍFICAR TIPO DE META")))</f>
        <v>100%</v>
      </c>
      <c r="AF47" s="83" t="str">
        <f>'MIPG INSTITUCIONAL'!N53</f>
        <v>Se actualizó el inventario de activos de seguridad y privacidad de información de la entidad</v>
      </c>
      <c r="AG47" s="75" t="str">
        <f>'MIPG INSTITUCIONAL'!O53</f>
        <v>Talento Humano, Recursos Físicos y Tecnológicos</v>
      </c>
      <c r="AH47" s="74" t="s">
        <v>610</v>
      </c>
      <c r="AI47" s="44" t="str">
        <f>'MIPG INSTITUCIONAL'!P53</f>
        <v>Asesor Despacho
(Oficina TIC)</v>
      </c>
    </row>
    <row r="48" spans="2:35" s="25" customFormat="1" ht="51" customHeight="1">
      <c r="B48" s="73" t="s">
        <v>149</v>
      </c>
      <c r="C48" s="74" t="s">
        <v>172</v>
      </c>
      <c r="D48" s="75" t="str">
        <f>'MIPG INSTITUCIONAL'!F54</f>
        <v>Implementar un programa de correcta disposición final de los residuos tecnológicos de acuerdo con la normatividad del gobierno nacional.</v>
      </c>
      <c r="E48" s="75" t="str">
        <f>'MIPG INSTITUCIONAL'!G54</f>
        <v>Lineamientos de correcta disposición final de los residuos tecnológicos entregados a posibles compradores de desechos tecnológicos de la Alcaldía.</v>
      </c>
      <c r="F48" s="74" t="s">
        <v>656</v>
      </c>
      <c r="G48" s="74">
        <f t="shared" si="13"/>
        <v>1</v>
      </c>
      <c r="H48" s="76">
        <f>'MIPG INSTITUCIONAL'!H54</f>
        <v>1</v>
      </c>
      <c r="I48" s="65">
        <f>'MIPG INSTITUCIONAL'!I54</f>
        <v>0</v>
      </c>
      <c r="J48" s="154">
        <f>'MIPG INSTITUCIONAL'!J54</f>
        <v>0.5</v>
      </c>
      <c r="K48" s="65">
        <f>'MIPG INSTITUCIONAL'!K54</f>
        <v>0</v>
      </c>
      <c r="L48" s="65">
        <f>'MIPG INSTITUCIONAL'!L54</f>
        <v>0.5</v>
      </c>
      <c r="M48" s="77">
        <v>1</v>
      </c>
      <c r="N48" s="78"/>
      <c r="O48" s="78"/>
      <c r="P48" s="79"/>
      <c r="Q48" s="80" t="str">
        <f t="shared" si="2"/>
        <v>SI</v>
      </c>
      <c r="R48" s="145" t="str">
        <f>'MIPG INSTITUCIONAL'!Q54</f>
        <v>x</v>
      </c>
      <c r="S48" s="81">
        <f>'MIPG INSTITUCIONAL'!R54</f>
        <v>0</v>
      </c>
      <c r="T48" s="81">
        <f>'MIPG INSTITUCIONAL'!S54</f>
        <v>0</v>
      </c>
      <c r="U48" s="82">
        <f>'MIPG INSTITUCIONAL'!T54</f>
        <v>0</v>
      </c>
      <c r="V48" s="121" t="str">
        <f t="shared" si="7"/>
        <v>3</v>
      </c>
      <c r="W48" s="121" t="str">
        <f t="shared" si="8"/>
        <v>1</v>
      </c>
      <c r="X48" s="121" t="str">
        <f t="shared" si="9"/>
        <v>4</v>
      </c>
      <c r="Y48" s="121" t="str">
        <f t="shared" si="10"/>
        <v>1</v>
      </c>
      <c r="Z48" s="125">
        <f>IF((IF(Tabla2[[#This Row],[Calculo1 ]]="1",_xlfn.IFS(W48="1",IF((J48/H48)&gt;100%,100%,J48/H48),W48="2",IF((J48/N48)&gt;100%,100%,J48/N48),W48="3","0%",W48="4","0")+Tabla2[[#This Row],[ III TRIM 20217]],_xlfn.IFS(W48="1",IF((J48/H48)&gt;100%,100%,J48/H48),W48="2",IF((J48/N48)&gt;100%,100%,J48/N48),W48="3","0%",W48="4","")))=100%,100%,(IF(Tabla2[[#This Row],[Calculo1 ]]="1",_xlfn.IFS(W48="1",IF((J48/H48)&gt;100%,100%,J48/H48),W48="2",IF((J48/N48)&gt;100%,100%,J48/N48),W48="3","0%",W48="4","0")+Tabla2[[#This Row],[ III TRIM 20217]],_xlfn.IFS(W48="1",IF((J48/H48)&gt;100%,100%,J48/H48),W48="2",IF((J48/N48)&gt;100%,100%,J48/N48),W48="3","0%",W48="4",""))))</f>
        <v>0.5</v>
      </c>
      <c r="AA48" s="134" t="s">
        <v>660</v>
      </c>
      <c r="AB48" s="120">
        <v>0.5</v>
      </c>
      <c r="AC48" s="120">
        <v>0.5</v>
      </c>
      <c r="AD48" s="135">
        <v>1</v>
      </c>
      <c r="AE48" s="130">
        <f>IF(IF(F48="","ESPECÍFICAR TIPO DE META",_xlfn.IFNA(_xlfn.IFS(SUM(I48:L48)=0,0%,SUM(I48:L48)&gt;0.001,(_xlfn.IFS(F48="INCREMENTO",SUM(I48:L48)/H48,F48="MANTENIMIENTO",SUM(I48:L48)/(H48*Tabla2[[#This Row],[N.X]])))),"ESPECÍFICAR TIPO DE META"))&gt;1,"100%",IF(F48="","ESPECÍFICAR TIPO DE META",_xlfn.IFNA(_xlfn.IFS(SUM(I48:L48)=0,0%,SUM(I48:L48)&gt;0.001,(_xlfn.IFS(F48="INCREMENTO",SUM(I48:L48)/H48,F48="MANTENIMIENTO",SUM(I48:L48)/(H48*Tabla2[[#This Row],[N.X]])))),"ESPECÍFICAR TIPO DE META")))</f>
        <v>1</v>
      </c>
      <c r="AF48" s="83" t="str">
        <f>'MIPG INSTITUCIONAL'!N54</f>
        <v>La Subsecretaría de Medio Ambiente tiene pendiente con el agendamiento de la mesa de trabajo con TIC y Bienes y servicios para finiquitar los  Lineamientos para la Gestión de residuos de aparatos eléctricos y electrónicos RAEE de acuerdo con la normatividad legal vigente.</v>
      </c>
      <c r="AG48" s="75" t="str">
        <f>'MIPG INSTITUCIONAL'!O54</f>
        <v>Talento Humano, Recursos Físicos y Tecnológicos</v>
      </c>
      <c r="AH48" s="74" t="s">
        <v>619</v>
      </c>
      <c r="AI48" s="44" t="str">
        <f>'MIPG INSTITUCIONAL'!P54</f>
        <v>Secretario de Salud y Ambiente 
(Secretaría de Salud y Ambiente)</v>
      </c>
    </row>
    <row r="49" spans="2:35" s="25" customFormat="1" ht="51" customHeight="1">
      <c r="B49" s="73" t="s">
        <v>149</v>
      </c>
      <c r="C49" s="74" t="s">
        <v>172</v>
      </c>
      <c r="D49" s="75" t="str">
        <f>'MIPG INSTITUCIONAL'!F55</f>
        <v>Mantener actualizada la documentación técnica y funcional para cada uno de los sistemas de información de la entidad.</v>
      </c>
      <c r="E49" s="75" t="str">
        <f>'MIPG INSTITUCIONAL'!G55</f>
        <v>Documentación técnica y funcional para cada uno de los sistemas de información de la entidad actualizada.</v>
      </c>
      <c r="F49" s="74" t="s">
        <v>656</v>
      </c>
      <c r="G49" s="74">
        <f t="shared" si="13"/>
        <v>2</v>
      </c>
      <c r="H49" s="85">
        <f>'MIPG INSTITUCIONAL'!H55</f>
        <v>1</v>
      </c>
      <c r="I49" s="155">
        <f>'MIPG INSTITUCIONAL'!I55</f>
        <v>0.8</v>
      </c>
      <c r="J49" s="155">
        <f>'MIPG INSTITUCIONAL'!J55</f>
        <v>0.1</v>
      </c>
      <c r="K49" s="155">
        <f>'MIPG INSTITUCIONAL'!K55</f>
        <v>0.1</v>
      </c>
      <c r="L49" s="65">
        <f>'MIPG INSTITUCIONAL'!L55</f>
        <v>0</v>
      </c>
      <c r="M49" s="87">
        <v>0.8</v>
      </c>
      <c r="N49" s="88">
        <v>0.2</v>
      </c>
      <c r="O49" s="88"/>
      <c r="P49" s="89"/>
      <c r="Q49" s="80" t="str">
        <f t="shared" si="2"/>
        <v>SI</v>
      </c>
      <c r="R49" s="145" t="str">
        <f>'MIPG INSTITUCIONAL'!Q55</f>
        <v>x</v>
      </c>
      <c r="S49" s="81" t="str">
        <f>'MIPG INSTITUCIONAL'!R55</f>
        <v>x</v>
      </c>
      <c r="T49" s="81">
        <f>'MIPG INSTITUCIONAL'!S55</f>
        <v>0</v>
      </c>
      <c r="U49" s="82">
        <f>'MIPG INSTITUCIONAL'!T55</f>
        <v>0</v>
      </c>
      <c r="V49" s="121" t="str">
        <f t="shared" si="7"/>
        <v>2</v>
      </c>
      <c r="W49" s="121" t="str">
        <f t="shared" si="8"/>
        <v>2</v>
      </c>
      <c r="X49" s="121" t="str">
        <f t="shared" si="9"/>
        <v>1</v>
      </c>
      <c r="Y49" s="121" t="str">
        <f t="shared" si="10"/>
        <v>4</v>
      </c>
      <c r="Z49" s="125">
        <f>IF((IF(Tabla2[[#This Row],[Calculo1 ]]="1",_xlfn.IFS(W49="1",IF((J49/H49)&gt;100%,100%,J49/H49),W49="2",IF((J49/N49)&gt;100%,100%,J49/N49),W49="3","0%",W49="4","0")+Tabla2[[#This Row],[ III TRIM 20217]],_xlfn.IFS(W49="1",IF((J49/H49)&gt;100%,100%,J49/H49),W49="2",IF((J49/N49)&gt;100%,100%,J49/N49),W49="3","0%",W49="4","")))=100%,100%,(IF(Tabla2[[#This Row],[Calculo1 ]]="1",_xlfn.IFS(W49="1",IF((J49/H49)&gt;100%,100%,J49/H49),W49="2",IF((J49/N49)&gt;100%,100%,J49/N49),W49="3","0%",W49="4","0")+Tabla2[[#This Row],[ III TRIM 20217]],_xlfn.IFS(W49="1",IF((J49/H49)&gt;100%,100%,J49/H49),W49="2",IF((J49/N49)&gt;100%,100%,J49/N49),W49="3","0%",W49="4",""))))</f>
        <v>0.5</v>
      </c>
      <c r="AA49" s="134">
        <v>1</v>
      </c>
      <c r="AB49" s="120">
        <v>0.9</v>
      </c>
      <c r="AC49" s="120">
        <v>1</v>
      </c>
      <c r="AD49" s="135" t="str">
        <f t="shared" si="14"/>
        <v/>
      </c>
      <c r="AE49" s="130">
        <f>IF(IF(F49="","ESPECÍFICAR TIPO DE META",_xlfn.IFNA(_xlfn.IFS(SUM(I49:L49)=0,0%,SUM(I49:L49)&gt;0.001,(_xlfn.IFS(F49="INCREMENTO",SUM(I49:L49)/H49,F49="MANTENIMIENTO",SUM(I49:L49)/(H49*Tabla2[[#This Row],[N.X]])))),"ESPECÍFICAR TIPO DE META"))&gt;1,"100%",IF(F49="","ESPECÍFICAR TIPO DE META",_xlfn.IFNA(_xlfn.IFS(SUM(I49:L49)=0,0%,SUM(I49:L49)&gt;0.001,(_xlfn.IFS(F49="INCREMENTO",SUM(I49:L49)/H49,F49="MANTENIMIENTO",SUM(I49:L49)/(H49*Tabla2[[#This Row],[N.X]])))),"ESPECÍFICAR TIPO DE META")))</f>
        <v>1</v>
      </c>
      <c r="AF49" s="83" t="str">
        <f>'MIPG INSTITUCIONAL'!N55</f>
        <v>Cada uno de los sistemas de información cuenta con los manuales tecnicos y funcionales.
https://bucaramangagovco.sharepoint.com/:f:/r/sites/ProyectosOficinaTIC/Documentos%20compartidos/2020-</v>
      </c>
      <c r="AG49" s="75" t="str">
        <f>'MIPG INSTITUCIONAL'!O55</f>
        <v>Talento Humano, Recursos Físicos y Tecnológicos</v>
      </c>
      <c r="AH49" s="74" t="s">
        <v>610</v>
      </c>
      <c r="AI49" s="44" t="str">
        <f>'MIPG INSTITUCIONAL'!P55</f>
        <v>Asesor Despacho
(Oficina TIC)</v>
      </c>
    </row>
    <row r="50" spans="2:35" s="25" customFormat="1" ht="51" customHeight="1">
      <c r="B50" s="73" t="s">
        <v>149</v>
      </c>
      <c r="C50" s="74" t="s">
        <v>172</v>
      </c>
      <c r="D50" s="75" t="str">
        <f>'MIPG INSTITUCIONAL'!F56</f>
        <v>Actualización de la página web de la Alcaldía para que cumpla con la normatividad A y AA de acuerdo a la norma NTC5854</v>
      </c>
      <c r="E50" s="75" t="str">
        <f>'MIPG INSTITUCIONAL'!G56</f>
        <v>Página web de la Alcaldía actualizada y con cumplimiento de normatividad A y AA de acuerdo a la norma NTC5854</v>
      </c>
      <c r="F50" s="74" t="s">
        <v>656</v>
      </c>
      <c r="G50" s="74">
        <f t="shared" si="13"/>
        <v>2</v>
      </c>
      <c r="H50" s="85">
        <f>'MIPG INSTITUCIONAL'!H56</f>
        <v>1</v>
      </c>
      <c r="I50" s="155">
        <f>'MIPG INSTITUCIONAL'!I56</f>
        <v>0.8</v>
      </c>
      <c r="J50" s="155">
        <f>'MIPG INSTITUCIONAL'!J56</f>
        <v>0.2</v>
      </c>
      <c r="K50" s="65">
        <f>'MIPG INSTITUCIONAL'!K56</f>
        <v>0</v>
      </c>
      <c r="L50" s="65">
        <f>'MIPG INSTITUCIONAL'!L56</f>
        <v>0</v>
      </c>
      <c r="M50" s="87">
        <v>0.8</v>
      </c>
      <c r="N50" s="88">
        <v>0.2</v>
      </c>
      <c r="O50" s="88"/>
      <c r="P50" s="89"/>
      <c r="Q50" s="80" t="str">
        <f t="shared" si="2"/>
        <v>SI</v>
      </c>
      <c r="R50" s="145" t="str">
        <f>'MIPG INSTITUCIONAL'!Q56</f>
        <v>x</v>
      </c>
      <c r="S50" s="81" t="str">
        <f>'MIPG INSTITUCIONAL'!R56</f>
        <v>x</v>
      </c>
      <c r="T50" s="81">
        <f>'MIPG INSTITUCIONAL'!S56</f>
        <v>0</v>
      </c>
      <c r="U50" s="82">
        <f>'MIPG INSTITUCIONAL'!T56</f>
        <v>0</v>
      </c>
      <c r="V50" s="121" t="str">
        <f t="shared" si="7"/>
        <v>2</v>
      </c>
      <c r="W50" s="121" t="str">
        <f t="shared" si="8"/>
        <v>2</v>
      </c>
      <c r="X50" s="121" t="str">
        <f t="shared" si="9"/>
        <v>4</v>
      </c>
      <c r="Y50" s="121" t="str">
        <f t="shared" si="10"/>
        <v>4</v>
      </c>
      <c r="Z50" s="125">
        <f>IF((IF(Tabla2[[#This Row],[Calculo1 ]]="1",_xlfn.IFS(W50="1",IF((J50/H50)&gt;100%,100%,J50/H50),W50="2",IF((J50/N50)&gt;100%,100%,J50/N50),W50="3","0%",W50="4","0")+Tabla2[[#This Row],[ III TRIM 20217]],_xlfn.IFS(W50="1",IF((J50/H50)&gt;100%,100%,J50/H50),W50="2",IF((J50/N50)&gt;100%,100%,J50/N50),W50="3","0%",W50="4","")))=100%,100%,(IF(Tabla2[[#This Row],[Calculo1 ]]="1",_xlfn.IFS(W50="1",IF((J50/H50)&gt;100%,100%,J50/H50),W50="2",IF((J50/N50)&gt;100%,100%,J50/N50),W50="3","0%",W50="4","0")+Tabla2[[#This Row],[ III TRIM 20217]],_xlfn.IFS(W50="1",IF((J50/H50)&gt;100%,100%,J50/H50),W50="2",IF((J50/N50)&gt;100%,100%,J50/N50),W50="3","0%",W50="4",""))))</f>
        <v>1</v>
      </c>
      <c r="AA50" s="134">
        <v>1</v>
      </c>
      <c r="AB50" s="120">
        <v>1</v>
      </c>
      <c r="AC50" s="120"/>
      <c r="AD50" s="135" t="str">
        <f t="shared" si="14"/>
        <v/>
      </c>
      <c r="AE50" s="130">
        <f>IF(IF(F50="","ESPECÍFICAR TIPO DE META",_xlfn.IFNA(_xlfn.IFS(SUM(I50:L50)=0,0%,SUM(I50:L50)&gt;0.001,(_xlfn.IFS(F50="INCREMENTO",SUM(I50:L50)/H50,F50="MANTENIMIENTO",SUM(I50:L50)/(H50*Tabla2[[#This Row],[N.X]])))),"ESPECÍFICAR TIPO DE META"))&gt;1,"100%",IF(F50="","ESPECÍFICAR TIPO DE META",_xlfn.IFNA(_xlfn.IFS(SUM(I50:L50)=0,0%,SUM(I50:L50)&gt;0.001,(_xlfn.IFS(F50="INCREMENTO",SUM(I50:L50)/H50,F50="MANTENIMIENTO",SUM(I50:L50)/(H50*Tabla2[[#This Row],[N.X]])))),"ESPECÍFICAR TIPO DE META")))</f>
        <v>1</v>
      </c>
      <c r="AF50" s="83" t="str">
        <f>'MIPG INSTITUCIONAL'!N56</f>
        <v>Meta cumplida en la vigencia 2021. 
La página web de la alcaldía ya se encuentra actualizada y cumple con los estándares de accesibilidad de acuerdo a la norma NTC5854</v>
      </c>
      <c r="AG50" s="75" t="str">
        <f>'MIPG INSTITUCIONAL'!O56</f>
        <v>Talento Humano, Recursos Físicos y Tecnológicos</v>
      </c>
      <c r="AH50" s="74" t="s">
        <v>610</v>
      </c>
      <c r="AI50" s="44" t="str">
        <f>'MIPG INSTITUCIONAL'!P56</f>
        <v>Asesor Despacho
(Oficina TIC)</v>
      </c>
    </row>
    <row r="51" spans="2:35" s="25" customFormat="1" ht="51" customHeight="1">
      <c r="B51" s="73" t="s">
        <v>149</v>
      </c>
      <c r="C51" s="74" t="s">
        <v>172</v>
      </c>
      <c r="D51" s="75" t="str">
        <f>'MIPG INSTITUCIONAL'!F57</f>
        <v>Implementar criterios de usabilidad para vínculos visitados, campos de formulario y ventanas emergentes en el sitio web</v>
      </c>
      <c r="E51" s="75" t="str">
        <f>'MIPG INSTITUCIONAL'!G57</f>
        <v>Criterios de usabilidad para vínculos visitados, campos de formulario y ventanas emergentes en el sitio web implementados.</v>
      </c>
      <c r="F51" s="74" t="s">
        <v>656</v>
      </c>
      <c r="G51" s="74">
        <f t="shared" si="13"/>
        <v>2</v>
      </c>
      <c r="H51" s="85">
        <f>'MIPG INSTITUCIONAL'!H57</f>
        <v>1</v>
      </c>
      <c r="I51" s="155">
        <f>'MIPG INSTITUCIONAL'!I57</f>
        <v>0.8</v>
      </c>
      <c r="J51" s="155">
        <f>'MIPG INSTITUCIONAL'!J57</f>
        <v>0.2</v>
      </c>
      <c r="K51" s="65">
        <f>'MIPG INSTITUCIONAL'!K57</f>
        <v>0</v>
      </c>
      <c r="L51" s="65">
        <f>'MIPG INSTITUCIONAL'!L57</f>
        <v>0</v>
      </c>
      <c r="M51" s="87">
        <v>0.8</v>
      </c>
      <c r="N51" s="88">
        <v>0.2</v>
      </c>
      <c r="O51" s="88"/>
      <c r="P51" s="89"/>
      <c r="Q51" s="80" t="str">
        <f t="shared" si="2"/>
        <v>SI</v>
      </c>
      <c r="R51" s="145" t="str">
        <f>'MIPG INSTITUCIONAL'!Q57</f>
        <v>x</v>
      </c>
      <c r="S51" s="81" t="str">
        <f>'MIPG INSTITUCIONAL'!R57</f>
        <v>x</v>
      </c>
      <c r="T51" s="81">
        <f>'MIPG INSTITUCIONAL'!S57</f>
        <v>0</v>
      </c>
      <c r="U51" s="82">
        <f>'MIPG INSTITUCIONAL'!T57</f>
        <v>0</v>
      </c>
      <c r="V51" s="121" t="str">
        <f t="shared" si="7"/>
        <v>2</v>
      </c>
      <c r="W51" s="121" t="str">
        <f t="shared" si="8"/>
        <v>2</v>
      </c>
      <c r="X51" s="121" t="str">
        <f t="shared" si="9"/>
        <v>4</v>
      </c>
      <c r="Y51" s="121" t="str">
        <f t="shared" si="10"/>
        <v>4</v>
      </c>
      <c r="Z51" s="125">
        <f>IF((IF(Tabla2[[#This Row],[Calculo1 ]]="1",_xlfn.IFS(W51="1",IF((J51/H51)&gt;100%,100%,J51/H51),W51="2",IF((J51/N51)&gt;100%,100%,J51/N51),W51="3","0%",W51="4","0")+Tabla2[[#This Row],[ III TRIM 20217]],_xlfn.IFS(W51="1",IF((J51/H51)&gt;100%,100%,J51/H51),W51="2",IF((J51/N51)&gt;100%,100%,J51/N51),W51="3","0%",W51="4","")))=100%,100%,(IF(Tabla2[[#This Row],[Calculo1 ]]="1",_xlfn.IFS(W51="1",IF((J51/H51)&gt;100%,100%,J51/H51),W51="2",IF((J51/N51)&gt;100%,100%,J51/N51),W51="3","0%",W51="4","0")+Tabla2[[#This Row],[ III TRIM 20217]],_xlfn.IFS(W51="1",IF((J51/H51)&gt;100%,100%,J51/H51),W51="2",IF((J51/N51)&gt;100%,100%,J51/N51),W51="3","0%",W51="4",""))))</f>
        <v>1</v>
      </c>
      <c r="AA51" s="134">
        <v>1</v>
      </c>
      <c r="AB51" s="120">
        <v>1</v>
      </c>
      <c r="AC51" s="120" t="s">
        <v>657</v>
      </c>
      <c r="AD51" s="135" t="str">
        <f t="shared" si="14"/>
        <v/>
      </c>
      <c r="AE51" s="130">
        <f>IF(IF(F51="","ESPECÍFICAR TIPO DE META",_xlfn.IFNA(_xlfn.IFS(SUM(I51:L51)=0,0%,SUM(I51:L51)&gt;0.001,(_xlfn.IFS(F51="INCREMENTO",SUM(I51:L51)/H51,F51="MANTENIMIENTO",SUM(I51:L51)/(H51*Tabla2[[#This Row],[N.X]])))),"ESPECÍFICAR TIPO DE META"))&gt;1,"100%",IF(F51="","ESPECÍFICAR TIPO DE META",_xlfn.IFNA(_xlfn.IFS(SUM(I51:L51)=0,0%,SUM(I51:L51)&gt;0.001,(_xlfn.IFS(F51="INCREMENTO",SUM(I51:L51)/H51,F51="MANTENIMIENTO",SUM(I51:L51)/(H51*Tabla2[[#This Row],[N.X]])))),"ESPECÍFICAR TIPO DE META")))</f>
        <v>1</v>
      </c>
      <c r="AF51" s="83" t="str">
        <f>'MIPG INSTITUCIONAL'!N57</f>
        <v>Meta cumplida en la vigencia 2021. La página web ya cuenta con criterios de usabilidad implementados en conjunto con los estándares de gov.co, como parte del proceso de mejora continua los mismos serán revisados de manera periódica y ajustados de ser necesarios.</v>
      </c>
      <c r="AG51" s="75" t="str">
        <f>'MIPG INSTITUCIONAL'!O57</f>
        <v>Talento Humano, Recursos Físicos y Tecnológicos</v>
      </c>
      <c r="AH51" s="74" t="s">
        <v>610</v>
      </c>
      <c r="AI51" s="44" t="str">
        <f>'MIPG INSTITUCIONAL'!P57</f>
        <v>Asesor Despacho
(Oficina TIC)</v>
      </c>
    </row>
    <row r="52" spans="2:35" s="25" customFormat="1" ht="51" customHeight="1">
      <c r="B52" s="73" t="s">
        <v>149</v>
      </c>
      <c r="C52" s="74" t="s">
        <v>172</v>
      </c>
      <c r="D52" s="75" t="str">
        <f>'MIPG INSTITUCIONAL'!F58</f>
        <v>Definir Acuerdos de Nivel de Servicios (SLA por sus siglas en inglés) con terceros y Acuerdos de Niveles de Operación (OLA por sus siglas en inglés) para la gestión de tecnologías de la información (TI) de la entidad.</v>
      </c>
      <c r="E52" s="75" t="str">
        <f>'MIPG INSTITUCIONAL'!G58</f>
        <v>Acuerdos de nivel de servicios con terceros y acuerdos de niveles de operación implementados a través de los procesos de contratación.</v>
      </c>
      <c r="F52" s="74" t="s">
        <v>656</v>
      </c>
      <c r="G52" s="74">
        <f t="shared" si="13"/>
        <v>2</v>
      </c>
      <c r="H52" s="85">
        <f>'MIPG INSTITUCIONAL'!H58</f>
        <v>1</v>
      </c>
      <c r="I52" s="155">
        <f>'MIPG INSTITUCIONAL'!I58</f>
        <v>1</v>
      </c>
      <c r="J52" s="155">
        <f>'MIPG INSTITUCIONAL'!J58</f>
        <v>0</v>
      </c>
      <c r="K52" s="65">
        <f>'MIPG INSTITUCIONAL'!K58</f>
        <v>0</v>
      </c>
      <c r="L52" s="65">
        <f>'MIPG INSTITUCIONAL'!L58</f>
        <v>0</v>
      </c>
      <c r="M52" s="87">
        <v>0.8</v>
      </c>
      <c r="N52" s="88">
        <v>0.2</v>
      </c>
      <c r="O52" s="88"/>
      <c r="P52" s="89"/>
      <c r="Q52" s="80" t="str">
        <f t="shared" si="2"/>
        <v>SI</v>
      </c>
      <c r="R52" s="145" t="str">
        <f>'MIPG INSTITUCIONAL'!Q58</f>
        <v>x</v>
      </c>
      <c r="S52" s="81" t="str">
        <f>'MIPG INSTITUCIONAL'!R58</f>
        <v>x</v>
      </c>
      <c r="T52" s="81">
        <f>'MIPG INSTITUCIONAL'!S58</f>
        <v>0</v>
      </c>
      <c r="U52" s="82">
        <f>'MIPG INSTITUCIONAL'!T58</f>
        <v>0</v>
      </c>
      <c r="V52" s="121" t="str">
        <f t="shared" si="7"/>
        <v>2</v>
      </c>
      <c r="W52" s="121" t="str">
        <f t="shared" si="8"/>
        <v>3</v>
      </c>
      <c r="X52" s="121" t="str">
        <f t="shared" si="9"/>
        <v>4</v>
      </c>
      <c r="Y52" s="121" t="str">
        <f t="shared" si="10"/>
        <v>4</v>
      </c>
      <c r="Z52" s="125" t="str">
        <f>IF((IF(Tabla2[[#This Row],[Calculo1 ]]="1",_xlfn.IFS(W52="1",IF((J52/H52)&gt;100%,100%,J52/H52),W52="2",IF((J52/N52)&gt;100%,100%,J52/N52),W52="3","0%",W52="4","0")+Tabla2[[#This Row],[ III TRIM 20217]],_xlfn.IFS(W52="1",IF((J52/H52)&gt;100%,100%,J52/H52),W52="2",IF((J52/N52)&gt;100%,100%,J52/N52),W52="3","0%",W52="4","")))=100%,100%,(IF(Tabla2[[#This Row],[Calculo1 ]]="1",_xlfn.IFS(W52="1",IF((J52/H52)&gt;100%,100%,J52/H52),W52="2",IF((J52/N52)&gt;100%,100%,J52/N52),W52="3","0%",W52="4","0")+Tabla2[[#This Row],[ III TRIM 20217]],_xlfn.IFS(W52="1",IF((J52/H52)&gt;100%,100%,J52/H52),W52="2",IF((J52/N52)&gt;100%,100%,J52/N52),W52="3","0%",W52="4",""))))</f>
        <v>0%</v>
      </c>
      <c r="AA52" s="134" t="s">
        <v>659</v>
      </c>
      <c r="AB52" s="120">
        <v>1</v>
      </c>
      <c r="AC52" s="120" t="s">
        <v>657</v>
      </c>
      <c r="AD52" s="135" t="str">
        <f t="shared" si="14"/>
        <v/>
      </c>
      <c r="AE52" s="130">
        <f>IF(IF(F52="","ESPECÍFICAR TIPO DE META",_xlfn.IFNA(_xlfn.IFS(SUM(I52:L52)=0,0%,SUM(I52:L52)&gt;0.001,(_xlfn.IFS(F52="INCREMENTO",SUM(I52:L52)/H52,F52="MANTENIMIENTO",SUM(I52:L52)/(H52*Tabla2[[#This Row],[N.X]])))),"ESPECÍFICAR TIPO DE META"))&gt;1,"100%",IF(F52="","ESPECÍFICAR TIPO DE META",_xlfn.IFNA(_xlfn.IFS(SUM(I52:L52)=0,0%,SUM(I52:L52)&gt;0.001,(_xlfn.IFS(F52="INCREMENTO",SUM(I52:L52)/H52,F52="MANTENIMIENTO",SUM(I52:L52)/(H52*Tabla2[[#This Row],[N.X]])))),"ESPECÍFICAR TIPO DE META")))</f>
        <v>1</v>
      </c>
      <c r="AF52" s="83" t="str">
        <f>'MIPG INSTITUCIONAL'!N58</f>
        <v>Meta cumplida en la vigencia 2021 y a la fecha se ha continuado con su implementación.
Cada uno de los contratos realizados con terceros, así como las licitaciones que se realizan se hacen incluyendo acuerdos de niveles de servicio (ANS) que permitan garantizar que los procesos contratados se ejecuten de la mejor manera posible.</v>
      </c>
      <c r="AG52" s="75" t="str">
        <f>'MIPG INSTITUCIONAL'!O58</f>
        <v>Talento Humano, Recursos Físicos y Tecnológicos</v>
      </c>
      <c r="AH52" s="74" t="s">
        <v>610</v>
      </c>
      <c r="AI52" s="44" t="str">
        <f>'MIPG INSTITUCIONAL'!P58</f>
        <v>Asesor Despacho
(Oficina TIC)</v>
      </c>
    </row>
    <row r="53" spans="2:35" s="25" customFormat="1" ht="51" customHeight="1">
      <c r="B53" s="73" t="s">
        <v>149</v>
      </c>
      <c r="C53" s="74" t="s">
        <v>172</v>
      </c>
      <c r="D53" s="75" t="str">
        <f>'MIPG INSTITUCIONAL'!F59</f>
        <v>Mantener el procedimiento para atender los incidentes y requerimientos de soporte de los servicios de TI, tipo mesa de ayuda.</v>
      </c>
      <c r="E53" s="75" t="str">
        <f>'MIPG INSTITUCIONAL'!G59</f>
        <v>Procedimiento para atender requerimientos de soporte de los servicios de TI mantenido.</v>
      </c>
      <c r="F53" s="74" t="s">
        <v>658</v>
      </c>
      <c r="G53" s="74">
        <f t="shared" si="13"/>
        <v>4</v>
      </c>
      <c r="H53" s="76">
        <f>'MIPG INSTITUCIONAL'!H59</f>
        <v>1</v>
      </c>
      <c r="I53" s="65">
        <f>'MIPG INSTITUCIONAL'!I59</f>
        <v>1</v>
      </c>
      <c r="J53" s="65">
        <f>'MIPG INSTITUCIONAL'!J59</f>
        <v>1</v>
      </c>
      <c r="K53" s="65">
        <f>'MIPG INSTITUCIONAL'!K59</f>
        <v>1</v>
      </c>
      <c r="L53" s="65">
        <f>'MIPG INSTITUCIONAL'!L59</f>
        <v>1</v>
      </c>
      <c r="M53" s="77">
        <v>1</v>
      </c>
      <c r="N53" s="78">
        <v>1</v>
      </c>
      <c r="O53" s="78">
        <v>1</v>
      </c>
      <c r="P53" s="79">
        <v>1</v>
      </c>
      <c r="Q53" s="80" t="str">
        <f t="shared" si="2"/>
        <v>SI</v>
      </c>
      <c r="R53" s="145" t="str">
        <f>'MIPG INSTITUCIONAL'!Q59</f>
        <v>x</v>
      </c>
      <c r="S53" s="81" t="str">
        <f>'MIPG INSTITUCIONAL'!R59</f>
        <v>x</v>
      </c>
      <c r="T53" s="81" t="str">
        <f>'MIPG INSTITUCIONAL'!S59</f>
        <v>x</v>
      </c>
      <c r="U53" s="82" t="str">
        <f>'MIPG INSTITUCIONAL'!T59</f>
        <v>x</v>
      </c>
      <c r="V53" s="121" t="str">
        <f t="shared" si="7"/>
        <v>2</v>
      </c>
      <c r="W53" s="121" t="str">
        <f t="shared" si="8"/>
        <v>2</v>
      </c>
      <c r="X53" s="121" t="str">
        <f t="shared" si="9"/>
        <v>2</v>
      </c>
      <c r="Y53" s="121" t="str">
        <f t="shared" si="10"/>
        <v>2</v>
      </c>
      <c r="Z53" s="125">
        <f>IF((IF(Tabla2[[#This Row],[Calculo1 ]]="1",_xlfn.IFS(W53="1",IF((J53/H53)&gt;100%,100%,J53/H53),W53="2",IF((J53/N53)&gt;100%,100%,J53/N53),W53="3","0%",W53="4","0")+Tabla2[[#This Row],[ III TRIM 20217]],_xlfn.IFS(W53="1",IF((J53/H53)&gt;100%,100%,J53/H53),W53="2",IF((J53/N53)&gt;100%,100%,J53/N53),W53="3","0%",W53="4","")))=100%,100%,(IF(Tabla2[[#This Row],[Calculo1 ]]="1",_xlfn.IFS(W53="1",IF((J53/H53)&gt;100%,100%,J53/H53),W53="2",IF((J53/N53)&gt;100%,100%,J53/N53),W53="3","0%",W53="4","0")+Tabla2[[#This Row],[ III TRIM 20217]],_xlfn.IFS(W53="1",IF((J53/H53)&gt;100%,100%,J53/H53),W53="2",IF((J53/N53)&gt;100%,100%,J53/N53),W53="3","0%",W53="4",""))))</f>
        <v>1</v>
      </c>
      <c r="AA53" s="134">
        <v>1</v>
      </c>
      <c r="AB53" s="120">
        <v>1</v>
      </c>
      <c r="AC53" s="120">
        <v>1</v>
      </c>
      <c r="AD53" s="135">
        <f t="shared" si="14"/>
        <v>1</v>
      </c>
      <c r="AE53" s="130">
        <f>IF(IF(F53="","ESPECÍFICAR TIPO DE META",_xlfn.IFNA(_xlfn.IFS(SUM(I53:L53)=0,0%,SUM(I53:L53)&gt;0.001,(_xlfn.IFS(F53="INCREMENTO",SUM(I53:L53)/H53,F53="MANTENIMIENTO",SUM(I53:L53)/(H53*Tabla2[[#This Row],[N.X]])))),"ESPECÍFICAR TIPO DE META"))&gt;1,"100%",IF(F53="","ESPECÍFICAR TIPO DE META",_xlfn.IFNA(_xlfn.IFS(SUM(I53:L53)=0,0%,SUM(I53:L53)&gt;0.001,(_xlfn.IFS(F53="INCREMENTO",SUM(I53:L53)/H53,F53="MANTENIMIENTO",SUM(I53:L53)/(H53*Tabla2[[#This Row],[N.X]])))),"ESPECÍFICAR TIPO DE META")))</f>
        <v>1</v>
      </c>
      <c r="AF53" s="83" t="str">
        <f>'MIPG INSTITUCIONAL'!N59</f>
        <v>El procedimiento P-TIC-1400-170-009 Req Soporte Técnico, para atender los requerimientos de servicios de TI se encuentra actualizado y disponible en la nube.bucaramanga.gov.co</v>
      </c>
      <c r="AG53" s="75" t="str">
        <f>'MIPG INSTITUCIONAL'!O59</f>
        <v>Talento Humano, Recursos Físicos y Tecnológicos</v>
      </c>
      <c r="AH53" s="74" t="s">
        <v>610</v>
      </c>
      <c r="AI53" s="44" t="str">
        <f>'MIPG INSTITUCIONAL'!P59</f>
        <v>Asesor Despacho
(Oficina TIC)</v>
      </c>
    </row>
    <row r="54" spans="2:35" s="25" customFormat="1" ht="51" customHeight="1">
      <c r="B54" s="73" t="s">
        <v>149</v>
      </c>
      <c r="C54" s="74" t="s">
        <v>172</v>
      </c>
      <c r="D54" s="75" t="str">
        <f>'MIPG INSTITUCIONAL'!F60</f>
        <v>Actualizar el catálogo de servicios de TI para la gestión de tecnologías de la información (TI) de la entidad.</v>
      </c>
      <c r="E54" s="75" t="str">
        <f>'MIPG INSTITUCIONAL'!G60</f>
        <v>Catálogo de servicios de TI actualizado.</v>
      </c>
      <c r="F54" s="74" t="s">
        <v>656</v>
      </c>
      <c r="G54" s="74">
        <f t="shared" si="13"/>
        <v>1</v>
      </c>
      <c r="H54" s="76">
        <f>'MIPG INSTITUCIONAL'!H60</f>
        <v>1</v>
      </c>
      <c r="I54" s="154">
        <f>'MIPG INSTITUCIONAL'!I60</f>
        <v>0.8</v>
      </c>
      <c r="J54" s="312">
        <f>'MIPG INSTITUCIONAL'!J60</f>
        <v>0.15</v>
      </c>
      <c r="K54" s="154">
        <f>'MIPG INSTITUCIONAL'!K60</f>
        <v>0.05</v>
      </c>
      <c r="L54" s="65">
        <f>'MIPG INSTITUCIONAL'!L60</f>
        <v>0</v>
      </c>
      <c r="M54" s="77"/>
      <c r="N54" s="78">
        <v>1</v>
      </c>
      <c r="O54" s="78"/>
      <c r="P54" s="79"/>
      <c r="Q54" s="80" t="str">
        <f t="shared" si="2"/>
        <v>SI</v>
      </c>
      <c r="R54" s="145">
        <f>'MIPG INSTITUCIONAL'!Q60</f>
        <v>0</v>
      </c>
      <c r="S54" s="81" t="str">
        <f>'MIPG INSTITUCIONAL'!R60</f>
        <v>x</v>
      </c>
      <c r="T54" s="81">
        <f>'MIPG INSTITUCIONAL'!S60</f>
        <v>0</v>
      </c>
      <c r="U54" s="82">
        <f>'MIPG INSTITUCIONAL'!T60</f>
        <v>0</v>
      </c>
      <c r="V54" s="121" t="str">
        <f t="shared" si="7"/>
        <v>1</v>
      </c>
      <c r="W54" s="121" t="str">
        <f t="shared" si="8"/>
        <v>2</v>
      </c>
      <c r="X54" s="121" t="str">
        <f t="shared" si="9"/>
        <v>1</v>
      </c>
      <c r="Y54" s="121" t="str">
        <f t="shared" si="10"/>
        <v>4</v>
      </c>
      <c r="Z54" s="125">
        <f>IF((IF(Tabla2[[#This Row],[Calculo1 ]]="1",_xlfn.IFS(W54="1",IF((J54/H54)&gt;100%,100%,J54/H54),W54="2",IF((J54/N54)&gt;100%,100%,J54/N54),W54="3","0%",W54="4","0")+Tabla2[[#This Row],[ III TRIM 20217]],_xlfn.IFS(W54="1",IF((J54/H54)&gt;100%,100%,J54/H54),W54="2",IF((J54/N54)&gt;100%,100%,J54/N54),W54="3","0%",W54="4","")))=100%,100%,(IF(Tabla2[[#This Row],[Calculo1 ]]="1",_xlfn.IFS(W54="1",IF((J54/H54)&gt;100%,100%,J54/H54),W54="2",IF((J54/N54)&gt;100%,100%,J54/N54),W54="3","0%",W54="4","0")+Tabla2[[#This Row],[ III TRIM 20217]],_xlfn.IFS(W54="1",IF((J54/H54)&gt;100%,100%,J54/H54),W54="2",IF((J54/N54)&gt;100%,100%,J54/N54),W54="3","0%",W54="4",""))))</f>
        <v>0.95000000000000007</v>
      </c>
      <c r="AA54" s="134">
        <v>0.8</v>
      </c>
      <c r="AB54" s="120">
        <v>1</v>
      </c>
      <c r="AC54" s="120">
        <v>1</v>
      </c>
      <c r="AD54" s="135" t="str">
        <f t="shared" si="14"/>
        <v/>
      </c>
      <c r="AE54" s="130">
        <f>IF(IF(F54="","ESPECÍFICAR TIPO DE META",_xlfn.IFNA(_xlfn.IFS(SUM(I54:L54)=0,0%,SUM(I54:L54)&gt;0.001,(_xlfn.IFS(F54="INCREMENTO",SUM(I54:L54)/H54,F54="MANTENIMIENTO",SUM(I54:L54)/(H54*Tabla2[[#This Row],[N.X]])))),"ESPECÍFICAR TIPO DE META"))&gt;1,"100%",IF(F54="","ESPECÍFICAR TIPO DE META",_xlfn.IFNA(_xlfn.IFS(SUM(I54:L54)=0,0%,SUM(I54:L54)&gt;0.001,(_xlfn.IFS(F54="INCREMENTO",SUM(I54:L54)/H54,F54="MANTENIMIENTO",SUM(I54:L54)/(H54*Tabla2[[#This Row],[N.X]])))),"ESPECÍFICAR TIPO DE META")))</f>
        <v>1</v>
      </c>
      <c r="AF54" s="83" t="str">
        <f>'MIPG INSTITUCIONAL'!N60</f>
        <v>Se ha continuado con la actualziación del catalogo de servicios de TI, el catalogo se encuentra actualizado a Marzo de 2022.</v>
      </c>
      <c r="AG54" s="75" t="str">
        <f>'MIPG INSTITUCIONAL'!O60</f>
        <v>Talento Humano, Recursos Físicos y Tecnológicos</v>
      </c>
      <c r="AH54" s="74" t="s">
        <v>610</v>
      </c>
      <c r="AI54" s="44" t="str">
        <f>'MIPG INSTITUCIONAL'!P60</f>
        <v>Asesor Despacho
(Oficina TIC)</v>
      </c>
    </row>
    <row r="55" spans="2:35" ht="68.45" customHeight="1">
      <c r="B55" s="73" t="s">
        <v>149</v>
      </c>
      <c r="C55" s="74" t="s">
        <v>238</v>
      </c>
      <c r="D55" s="75" t="str">
        <f>'MIPG INSTITUCIONAL'!F61</f>
        <v>Elaborar informes de actualización de políticas de seguridad para la implementación del Protocolo de Internet versión 6 (IPV6) en la entidad.</v>
      </c>
      <c r="E55" s="94" t="str">
        <f>'MIPG INSTITUCIONAL'!G61</f>
        <v>Política de Seguridad y Privacidad de la Información actualizada.</v>
      </c>
      <c r="F55" s="149" t="s">
        <v>656</v>
      </c>
      <c r="G55" s="313">
        <f t="shared" si="13"/>
        <v>1</v>
      </c>
      <c r="H55" s="150">
        <f>'MIPG INSTITUCIONAL'!H61</f>
        <v>1</v>
      </c>
      <c r="I55" s="314">
        <f>'MIPG INSTITUCIONAL'!I61</f>
        <v>0.85</v>
      </c>
      <c r="J55" s="314">
        <f>'MIPG INSTITUCIONAL'!J61</f>
        <v>0.1</v>
      </c>
      <c r="K55" s="315">
        <f>'MIPG INSTITUCIONAL'!K61</f>
        <v>0</v>
      </c>
      <c r="L55" s="315">
        <f>'MIPG INSTITUCIONAL'!L61</f>
        <v>0</v>
      </c>
      <c r="M55" s="77">
        <v>1</v>
      </c>
      <c r="N55" s="78"/>
      <c r="O55" s="78"/>
      <c r="P55" s="79"/>
      <c r="Q55" s="80" t="str">
        <f t="shared" si="2"/>
        <v>SI</v>
      </c>
      <c r="R55" s="145" t="str">
        <f>'MIPG INSTITUCIONAL'!Q61</f>
        <v>x</v>
      </c>
      <c r="S55" s="81">
        <f>'MIPG INSTITUCIONAL'!R61</f>
        <v>0</v>
      </c>
      <c r="T55" s="81">
        <f>'MIPG INSTITUCIONAL'!S61</f>
        <v>0</v>
      </c>
      <c r="U55" s="82">
        <f>'MIPG INSTITUCIONAL'!T61</f>
        <v>0</v>
      </c>
      <c r="V55" s="121" t="str">
        <f t="shared" si="7"/>
        <v>2</v>
      </c>
      <c r="W55" s="121" t="str">
        <f t="shared" si="8"/>
        <v>1</v>
      </c>
      <c r="X55" s="121" t="str">
        <f t="shared" si="9"/>
        <v>4</v>
      </c>
      <c r="Y55" s="121" t="str">
        <f t="shared" si="10"/>
        <v>4</v>
      </c>
      <c r="Z55" s="125">
        <f>IF((IF(Tabla2[[#This Row],[Calculo1 ]]="1",_xlfn.IFS(W55="1",IF((J55/H55)&gt;100%,100%,J55/H55),W55="2",IF((J55/N55)&gt;100%,100%,J55/N55),W55="3","0%",W55="4","0")+Tabla2[[#This Row],[ III TRIM 20217]],_xlfn.IFS(W55="1",IF((J55/H55)&gt;100%,100%,J55/H55),W55="2",IF((J55/N55)&gt;100%,100%,J55/N55),W55="3","0%",W55="4","")))=100%,100%,(IF(Tabla2[[#This Row],[Calculo1 ]]="1",_xlfn.IFS(W55="1",IF((J55/H55)&gt;100%,100%,J55/H55),W55="2",IF((J55/N55)&gt;100%,100%,J55/N55),W55="3","0%",W55="4","0")+Tabla2[[#This Row],[ III TRIM 20217]],_xlfn.IFS(W55="1",IF((J55/H55)&gt;100%,100%,J55/H55),W55="2",IF((J55/N55)&gt;100%,100%,J55/N55),W55="3","0%",W55="4",""))))</f>
        <v>0.1</v>
      </c>
      <c r="AA55" s="134">
        <v>0.85</v>
      </c>
      <c r="AB55" s="120">
        <v>0.95</v>
      </c>
      <c r="AC55" s="120">
        <v>0.95</v>
      </c>
      <c r="AD55" s="135" t="str">
        <f t="shared" si="14"/>
        <v/>
      </c>
      <c r="AE55" s="130">
        <f>IF(IF(F55="","ESPECÍFICAR TIPO DE META",_xlfn.IFNA(_xlfn.IFS(SUM(I55:L55)=0,0%,SUM(I55:L55)&gt;0.001,(_xlfn.IFS(F55="INCREMENTO",SUM(I55:L55)/H55,F55="MANTENIMIENTO",SUM(I55:L55)/(H55*Tabla2[[#This Row],[N.X]])))),"ESPECÍFICAR TIPO DE META"))&gt;1,"100%",IF(F55="","ESPECÍFICAR TIPO DE META",_xlfn.IFNA(_xlfn.IFS(SUM(I55:L55)=0,0%,SUM(I55:L55)&gt;0.001,(_xlfn.IFS(F55="INCREMENTO",SUM(I55:L55)/H55,F55="MANTENIMIENTO",SUM(I55:L55)/(H55*Tabla2[[#This Row],[N.X]])))),"ESPECÍFICAR TIPO DE META")))</f>
        <v>0.95</v>
      </c>
      <c r="AF55" s="83" t="str">
        <f>'MIPG INSTITUCIONAL'!N61</f>
        <v>La política de seguridad y privacidad de la información fue actualizada y aprobada tanto por el comité de control interno como el de MIPG, se está avanzado en la actualización de la Resolución, en coordinación con el área juridica. Esta política se encuentra actualizada incluyendo el impacto con la implementación del protocolo IPV6. https://www.bucaramanga.gov.co/planes-institucionales-mipg/</v>
      </c>
      <c r="AG55" s="75" t="str">
        <f>'MIPG INSTITUCIONAL'!O61</f>
        <v>Talento Humano, Recursos Físicos y Tecnológicos</v>
      </c>
      <c r="AH55" s="74" t="s">
        <v>610</v>
      </c>
      <c r="AI55" s="44" t="str">
        <f>'MIPG INSTITUCIONAL'!P61</f>
        <v>Asesor Despacho
(Oficina TIC)</v>
      </c>
    </row>
    <row r="56" spans="2:35" ht="68.45" customHeight="1">
      <c r="B56" s="73" t="s">
        <v>149</v>
      </c>
      <c r="C56" s="74" t="s">
        <v>238</v>
      </c>
      <c r="D56" s="75" t="str">
        <f>'MIPG INSTITUCIONAL'!F62</f>
        <v>Implementar un Sistema de Gestión de Seguridad de la Información (SGSI) en la entidad a partir de las necesidades identificadas, y formalizarlo mediante un acto administrativo.</v>
      </c>
      <c r="E56" s="75" t="str">
        <f>'MIPG INSTITUCIONAL'!G62</f>
        <v>Sistema de Gestión de Seguridad de la Información (SGSI)</v>
      </c>
      <c r="F56" s="74" t="s">
        <v>656</v>
      </c>
      <c r="G56" s="90">
        <f t="shared" si="13"/>
        <v>4</v>
      </c>
      <c r="H56" s="85">
        <f>'MIPG INSTITUCIONAL'!H62</f>
        <v>1</v>
      </c>
      <c r="I56" s="155">
        <f>'MIPG INSTITUCIONAL'!I62</f>
        <v>0.15</v>
      </c>
      <c r="J56" s="155">
        <f>'MIPG INSTITUCIONAL'!J62</f>
        <v>0.15</v>
      </c>
      <c r="K56" s="155">
        <f>'MIPG INSTITUCIONAL'!K62</f>
        <v>0</v>
      </c>
      <c r="L56" s="155">
        <f>'MIPG INSTITUCIONAL'!L62</f>
        <v>0.2</v>
      </c>
      <c r="M56" s="87">
        <v>0.25</v>
      </c>
      <c r="N56" s="88">
        <v>0.25</v>
      </c>
      <c r="O56" s="88">
        <v>0.25</v>
      </c>
      <c r="P56" s="89">
        <v>0.25</v>
      </c>
      <c r="Q56" s="80" t="str">
        <f t="shared" si="2"/>
        <v>SI</v>
      </c>
      <c r="R56" s="145" t="str">
        <f>'MIPG INSTITUCIONAL'!Q62</f>
        <v>x</v>
      </c>
      <c r="S56" s="81" t="str">
        <f>'MIPG INSTITUCIONAL'!R62</f>
        <v>x</v>
      </c>
      <c r="T56" s="81" t="str">
        <f>'MIPG INSTITUCIONAL'!S62</f>
        <v>x</v>
      </c>
      <c r="U56" s="82" t="str">
        <f>'MIPG INSTITUCIONAL'!T62</f>
        <v>x</v>
      </c>
      <c r="V56" s="121" t="str">
        <f t="shared" si="7"/>
        <v>2</v>
      </c>
      <c r="W56" s="121" t="str">
        <f t="shared" si="8"/>
        <v>2</v>
      </c>
      <c r="X56" s="121" t="str">
        <f t="shared" si="9"/>
        <v>3</v>
      </c>
      <c r="Y56" s="121" t="str">
        <f t="shared" si="10"/>
        <v>2</v>
      </c>
      <c r="Z56" s="125">
        <f>IF((IF(Tabla2[[#This Row],[Calculo1 ]]="1",_xlfn.IFS(W56="1",IF((J56/H56)&gt;100%,100%,J56/H56),W56="2",IF((J56/N56)&gt;100%,100%,J56/N56),W56="3","0%",W56="4","0")+Tabla2[[#This Row],[ III TRIM 20217]],_xlfn.IFS(W56="1",IF((J56/H56)&gt;100%,100%,J56/H56),W56="2",IF((J56/N56)&gt;100%,100%,J56/N56),W56="3","0%",W56="4","")))=100%,100%,(IF(Tabla2[[#This Row],[Calculo1 ]]="1",_xlfn.IFS(W56="1",IF((J56/H56)&gt;100%,100%,J56/H56),W56="2",IF((J56/N56)&gt;100%,100%,J56/N56),W56="3","0%",W56="4","0")+Tabla2[[#This Row],[ III TRIM 20217]],_xlfn.IFS(W56="1",IF((J56/H56)&gt;100%,100%,J56/H56),W56="2",IF((J56/N56)&gt;100%,100%,J56/N56),W56="3","0%",W56="4",""))))</f>
        <v>0.6</v>
      </c>
      <c r="AA56" s="134">
        <v>0.6</v>
      </c>
      <c r="AB56" s="120">
        <v>0.6</v>
      </c>
      <c r="AC56" s="120">
        <v>0.4</v>
      </c>
      <c r="AD56" s="135">
        <f t="shared" si="14"/>
        <v>0.8</v>
      </c>
      <c r="AE56" s="130">
        <f>IF(IF(F56="","ESPECÍFICAR TIPO DE META",_xlfn.IFNA(_xlfn.IFS(SUM(I56:L56)=0,0%,SUM(I56:L56)&gt;0.001,(_xlfn.IFS(F56="INCREMENTO",SUM(I56:L56)/H56,F56="MANTENIMIENTO",SUM(I56:L56)/(H56*Tabla2[[#This Row],[N.X]])))),"ESPECÍFICAR TIPO DE META"))&gt;1,"100%",IF(F56="","ESPECÍFICAR TIPO DE META",_xlfn.IFNA(_xlfn.IFS(SUM(I56:L56)=0,0%,SUM(I56:L56)&gt;0.001,(_xlfn.IFS(F56="INCREMENTO",SUM(I56:L56)/H56,F56="MANTENIMIENTO",SUM(I56:L56)/(H56*Tabla2[[#This Row],[N.X]])))),"ESPECÍFICAR TIPO DE META")))</f>
        <v>0.5</v>
      </c>
      <c r="AF56" s="83" t="str">
        <f>'MIPG INSTITUCIONAL'!N62</f>
        <v>Se continuó avanzando en las autoevaluaciones y el diseño de la estrategia de implementación del SGSI. Se cuenta con autodiagóstico base y se validó el mismo con la Oficina de Control Interno de Gestión. ACTA</v>
      </c>
      <c r="AG56" s="75" t="str">
        <f>'MIPG INSTITUCIONAL'!O62</f>
        <v>Talento Humano, Recursos Físicos y Tecnológicos</v>
      </c>
      <c r="AH56" s="74" t="s">
        <v>610</v>
      </c>
      <c r="AI56" s="44" t="str">
        <f>'MIPG INSTITUCIONAL'!P62</f>
        <v>Asesor Despacho
(Oficina TIC)</v>
      </c>
    </row>
    <row r="57" spans="2:35" ht="68.45" customHeight="1">
      <c r="B57" s="73" t="s">
        <v>149</v>
      </c>
      <c r="C57" s="74" t="s">
        <v>238</v>
      </c>
      <c r="D57" s="75" t="str">
        <f>'MIPG INSTITUCIONAL'!F63</f>
        <v>Actualizar los conjuntos de datos abiertos estratégicos de la entidad en el catálogo de datos del Estado Colombiano www.datos.gov.co.</v>
      </c>
      <c r="E57" s="75" t="str">
        <f>'MIPG INSTITUCIONAL'!G63</f>
        <v>Conjuntos de datos abiertos estratégicos de la entidad actualizados en el catálogo de datos del Estado Colombiano www.datos.gov.co</v>
      </c>
      <c r="F57" s="74" t="s">
        <v>656</v>
      </c>
      <c r="G57" s="90">
        <f t="shared" si="13"/>
        <v>1</v>
      </c>
      <c r="H57" s="85">
        <f>'MIPG INSTITUCIONAL'!H63</f>
        <v>1</v>
      </c>
      <c r="I57" s="65">
        <f>'MIPG INSTITUCIONAL'!I63</f>
        <v>1</v>
      </c>
      <c r="J57" s="65">
        <f>'MIPG INSTITUCIONAL'!J63</f>
        <v>1</v>
      </c>
      <c r="K57" s="65">
        <f>'MIPG INSTITUCIONAL'!K63</f>
        <v>1</v>
      </c>
      <c r="L57" s="65">
        <f>'MIPG INSTITUCIONAL'!L63</f>
        <v>1</v>
      </c>
      <c r="M57" s="87">
        <v>1</v>
      </c>
      <c r="N57" s="88"/>
      <c r="O57" s="88"/>
      <c r="P57" s="89"/>
      <c r="Q57" s="80" t="str">
        <f t="shared" si="2"/>
        <v>SI</v>
      </c>
      <c r="R57" s="145" t="str">
        <f>'MIPG INSTITUCIONAL'!Q63</f>
        <v>x</v>
      </c>
      <c r="S57" s="81">
        <f>'MIPG INSTITUCIONAL'!R63</f>
        <v>0</v>
      </c>
      <c r="T57" s="81">
        <f>'MIPG INSTITUCIONAL'!S63</f>
        <v>0</v>
      </c>
      <c r="U57" s="82">
        <f>'MIPG INSTITUCIONAL'!T63</f>
        <v>0</v>
      </c>
      <c r="V57" s="121" t="str">
        <f t="shared" si="7"/>
        <v>2</v>
      </c>
      <c r="W57" s="121" t="str">
        <f t="shared" si="8"/>
        <v>1</v>
      </c>
      <c r="X57" s="121" t="str">
        <f t="shared" si="9"/>
        <v>1</v>
      </c>
      <c r="Y57" s="121" t="str">
        <f t="shared" si="10"/>
        <v>1</v>
      </c>
      <c r="Z57" s="125">
        <f>IF((IF(Tabla2[[#This Row],[Calculo1 ]]="1",_xlfn.IFS(W57="1",IF((J57/H57)&gt;100%,100%,J57/H57),W57="2",IF((J57/N57)&gt;100%,100%,J57/N57),W57="3","0%",W57="4","0")+Tabla2[[#This Row],[ III TRIM 20217]],_xlfn.IFS(W57="1",IF((J57/H57)&gt;100%,100%,J57/H57),W57="2",IF((J57/N57)&gt;100%,100%,J57/N57),W57="3","0%",W57="4","")))=100%,100%,(IF(Tabla2[[#This Row],[Calculo1 ]]="1",_xlfn.IFS(W57="1",IF((J57/H57)&gt;100%,100%,J57/H57),W57="2",IF((J57/N57)&gt;100%,100%,J57/N57),W57="3","0%",W57="4","0")+Tabla2[[#This Row],[ III TRIM 20217]],_xlfn.IFS(W57="1",IF((J57/H57)&gt;100%,100%,J57/H57),W57="2",IF((J57/N57)&gt;100%,100%,J57/N57),W57="3","0%",W57="4",""))))</f>
        <v>1</v>
      </c>
      <c r="AA57" s="134">
        <v>1</v>
      </c>
      <c r="AB57" s="120">
        <v>1</v>
      </c>
      <c r="AC57" s="120">
        <v>1</v>
      </c>
      <c r="AD57" s="135">
        <f t="shared" si="14"/>
        <v>1</v>
      </c>
      <c r="AE57" s="130" t="str">
        <f>IF(IF(F57="","ESPECÍFICAR TIPO DE META",_xlfn.IFNA(_xlfn.IFS(SUM(I57:L57)=0,0%,SUM(I57:L57)&gt;0.001,(_xlfn.IFS(F57="INCREMENTO",SUM(I57:L57)/H57,F57="MANTENIMIENTO",SUM(I57:L57)/(H57*Tabla2[[#This Row],[N.X]])))),"ESPECÍFICAR TIPO DE META"))&gt;1,"100%",IF(F57="","ESPECÍFICAR TIPO DE META",_xlfn.IFNA(_xlfn.IFS(SUM(I57:L57)=0,0%,SUM(I57:L57)&gt;0.001,(_xlfn.IFS(F57="INCREMENTO",SUM(I57:L57)/H57,F57="MANTENIMIENTO",SUM(I57:L57)/(H57*Tabla2[[#This Row],[N.X]])))),"ESPECÍFICAR TIPO DE META")))</f>
        <v>100%</v>
      </c>
      <c r="AF57" s="83" t="str">
        <f>'MIPG INSTITUCIONAL'!N63</f>
        <v>Los datos publicados se encuentran actualizados en el portal de datos abiertos www.gov.co conforme a  las solicitudes compartidas por cada area responsable y de acuerdo a los procesos ejecutados por el equipo de trabajo del Centro de Analítica</v>
      </c>
      <c r="AG57" s="75" t="str">
        <f>'MIPG INSTITUCIONAL'!O63</f>
        <v>Talento Humano, Recursos Físicos y Tecnológicos</v>
      </c>
      <c r="AH57" s="74" t="s">
        <v>610</v>
      </c>
      <c r="AI57" s="44" t="str">
        <f>'MIPG INSTITUCIONAL'!P63</f>
        <v>Asesor Despacho
(Oficina TIC)</v>
      </c>
    </row>
    <row r="58" spans="2:35" ht="68.45" customHeight="1">
      <c r="B58" s="73" t="s">
        <v>149</v>
      </c>
      <c r="C58" s="74" t="s">
        <v>238</v>
      </c>
      <c r="D58" s="75" t="str">
        <f>'MIPG INSTITUCIONAL'!F64</f>
        <v>Actualizar e implementar el plan operacional de seguridad y privacidad de la información de la entidad</v>
      </c>
      <c r="E58" s="75" t="str">
        <f>'MIPG INSTITUCIONAL'!G64</f>
        <v>Plan operacional de seguridad y privacidad de la información de la entidad implementado.</v>
      </c>
      <c r="F58" s="74" t="s">
        <v>656</v>
      </c>
      <c r="G58" s="90">
        <f t="shared" si="13"/>
        <v>3</v>
      </c>
      <c r="H58" s="85">
        <f>'MIPG INSTITUCIONAL'!H64</f>
        <v>1</v>
      </c>
      <c r="I58" s="155">
        <f>'MIPG INSTITUCIONAL'!I64</f>
        <v>0.25</v>
      </c>
      <c r="J58" s="155">
        <f>'MIPG INSTITUCIONAL'!J64</f>
        <v>0.1</v>
      </c>
      <c r="K58" s="155">
        <f>'MIPG INSTITUCIONAL'!K64</f>
        <v>0.1</v>
      </c>
      <c r="L58" s="65">
        <f>'MIPG INSTITUCIONAL'!L64</f>
        <v>0.1</v>
      </c>
      <c r="M58" s="87">
        <v>0.33</v>
      </c>
      <c r="N58" s="88">
        <v>0.33</v>
      </c>
      <c r="O58" s="88">
        <v>0.34</v>
      </c>
      <c r="P58" s="89"/>
      <c r="Q58" s="80" t="str">
        <f t="shared" si="2"/>
        <v>SI</v>
      </c>
      <c r="R58" s="145" t="str">
        <f>'MIPG INSTITUCIONAL'!Q64</f>
        <v>x</v>
      </c>
      <c r="S58" s="81" t="str">
        <f>'MIPG INSTITUCIONAL'!R64</f>
        <v>x</v>
      </c>
      <c r="T58" s="81" t="str">
        <f>'MIPG INSTITUCIONAL'!S64</f>
        <v>x</v>
      </c>
      <c r="U58" s="82">
        <f>'MIPG INSTITUCIONAL'!T64</f>
        <v>0</v>
      </c>
      <c r="V58" s="121" t="str">
        <f t="shared" si="7"/>
        <v>2</v>
      </c>
      <c r="W58" s="121" t="str">
        <f t="shared" si="8"/>
        <v>2</v>
      </c>
      <c r="X58" s="121" t="str">
        <f t="shared" si="9"/>
        <v>2</v>
      </c>
      <c r="Y58" s="121" t="str">
        <f t="shared" si="10"/>
        <v>1</v>
      </c>
      <c r="Z58" s="125">
        <f>IF((IF(Tabla2[[#This Row],[Calculo1 ]]="1",_xlfn.IFS(W58="1",IF((J58/H58)&gt;100%,100%,J58/H58),W58="2",IF((J58/N58)&gt;100%,100%,J58/N58),W58="3","0%",W58="4","0")+Tabla2[[#This Row],[ III TRIM 20217]],_xlfn.IFS(W58="1",IF((J58/H58)&gt;100%,100%,J58/H58),W58="2",IF((J58/N58)&gt;100%,100%,J58/N58),W58="3","0%",W58="4","")))=100%,100%,(IF(Tabla2[[#This Row],[Calculo1 ]]="1",_xlfn.IFS(W58="1",IF((J58/H58)&gt;100%,100%,J58/H58),W58="2",IF((J58/N58)&gt;100%,100%,J58/N58),W58="3","0%",W58="4","0")+Tabla2[[#This Row],[ III TRIM 20217]],_xlfn.IFS(W58="1",IF((J58/H58)&gt;100%,100%,J58/H58),W58="2",IF((J58/N58)&gt;100%,100%,J58/N58),W58="3","0%",W58="4",""))))</f>
        <v>0.30303030303030304</v>
      </c>
      <c r="AA58" s="134">
        <v>0.75757575757575757</v>
      </c>
      <c r="AB58" s="120">
        <v>0.30299999999999999</v>
      </c>
      <c r="AC58" s="120">
        <v>0.29411764705882354</v>
      </c>
      <c r="AD58" s="135">
        <f t="shared" si="14"/>
        <v>1</v>
      </c>
      <c r="AE58" s="130">
        <f>IF(IF(F58="","ESPECÍFICAR TIPO DE META",_xlfn.IFNA(_xlfn.IFS(SUM(I58:L58)=0,0%,SUM(I58:L58)&gt;0.001,(_xlfn.IFS(F58="INCREMENTO",SUM(I58:L58)/H58,F58="MANTENIMIENTO",SUM(I58:L58)/(H58*Tabla2[[#This Row],[N.X]])))),"ESPECÍFICAR TIPO DE META"))&gt;1,"100%",IF(F58="","ESPECÍFICAR TIPO DE META",_xlfn.IFNA(_xlfn.IFS(SUM(I58:L58)=0,0%,SUM(I58:L58)&gt;0.001,(_xlfn.IFS(F58="INCREMENTO",SUM(I58:L58)/H58,F58="MANTENIMIENTO",SUM(I58:L58)/(H58*Tabla2[[#This Row],[N.X]])))),"ESPECÍFICAR TIPO DE META")))</f>
        <v>0.54999999999999993</v>
      </c>
      <c r="AF58" s="83" t="str">
        <f>'MIPG INSTITUCIONAL'!N64</f>
        <v xml:space="preserve">Esta actividad es el resultado final de una serie de acciones que se realizan en las siguientes productos MIPG:  Documento de arquitectura de referencia para los sistemas de información de la entidad; Política de Seguridad y Privacidad de la Información actualizada.; Sistema de Gestión de Seguridad de la Información (SGSI). </v>
      </c>
      <c r="AG58" s="75" t="str">
        <f>'MIPG INSTITUCIONAL'!O64</f>
        <v>Talento Humano, Recursos Físicos y Tecnológicos</v>
      </c>
      <c r="AH58" s="74" t="s">
        <v>610</v>
      </c>
      <c r="AI58" s="44" t="str">
        <f>'MIPG INSTITUCIONAL'!P64</f>
        <v>Asesor Despacho
(Oficina TIC)</v>
      </c>
    </row>
    <row r="59" spans="2:35" ht="68.45" customHeight="1">
      <c r="B59" s="73" t="s">
        <v>149</v>
      </c>
      <c r="C59" s="74" t="s">
        <v>238</v>
      </c>
      <c r="D59" s="75" t="str">
        <f>'MIPG INSTITUCIONAL'!F65</f>
        <v>Fortalecer las capacidades en seguridad digital de la entidad a través de ejercicios de simulación de incidentes de seguridad digital al interior de la entidad.</v>
      </c>
      <c r="E59" s="75" t="str">
        <f>'MIPG INSTITUCIONAL'!G65</f>
        <v>Documentos de resultados de análisis de vulnerabilidad realizados.</v>
      </c>
      <c r="F59" s="74" t="s">
        <v>656</v>
      </c>
      <c r="G59" s="90">
        <f t="shared" si="13"/>
        <v>2</v>
      </c>
      <c r="H59" s="76">
        <f>'MIPG INSTITUCIONAL'!H65</f>
        <v>2</v>
      </c>
      <c r="I59" s="65">
        <f>'MIPG INSTITUCIONAL'!I65</f>
        <v>1</v>
      </c>
      <c r="J59" s="65">
        <f>'MIPG INSTITUCIONAL'!J65</f>
        <v>1</v>
      </c>
      <c r="K59" s="65">
        <f>'MIPG INSTITUCIONAL'!K65</f>
        <v>0</v>
      </c>
      <c r="L59" s="65">
        <f>'MIPG INSTITUCIONAL'!L65</f>
        <v>1</v>
      </c>
      <c r="M59" s="77">
        <v>1</v>
      </c>
      <c r="N59" s="78"/>
      <c r="O59" s="78">
        <v>1</v>
      </c>
      <c r="P59" s="79"/>
      <c r="Q59" s="80" t="str">
        <f t="shared" si="2"/>
        <v>SI</v>
      </c>
      <c r="R59" s="145" t="str">
        <f>'MIPG INSTITUCIONAL'!Q65</f>
        <v>x</v>
      </c>
      <c r="S59" s="81">
        <f>'MIPG INSTITUCIONAL'!R65</f>
        <v>0</v>
      </c>
      <c r="T59" s="81" t="str">
        <f>'MIPG INSTITUCIONAL'!S65</f>
        <v>x</v>
      </c>
      <c r="U59" s="82">
        <f>'MIPG INSTITUCIONAL'!T65</f>
        <v>0</v>
      </c>
      <c r="V59" s="121" t="str">
        <f t="shared" si="7"/>
        <v>2</v>
      </c>
      <c r="W59" s="121" t="str">
        <f t="shared" si="8"/>
        <v>1</v>
      </c>
      <c r="X59" s="121" t="str">
        <f t="shared" si="9"/>
        <v>3</v>
      </c>
      <c r="Y59" s="121" t="str">
        <f t="shared" si="10"/>
        <v>1</v>
      </c>
      <c r="Z59" s="125">
        <f>IF((IF(Tabla2[[#This Row],[Calculo1 ]]="1",_xlfn.IFS(W59="1",IF((J59/H59)&gt;100%,100%,J59/H59),W59="2",IF((J59/N59)&gt;100%,100%,J59/N59),W59="3","0%",W59="4","0")+Tabla2[[#This Row],[ III TRIM 20217]],_xlfn.IFS(W59="1",IF((J59/H59)&gt;100%,100%,J59/H59),W59="2",IF((J59/N59)&gt;100%,100%,J59/N59),W59="3","0%",W59="4","")))=100%,100%,(IF(Tabla2[[#This Row],[Calculo1 ]]="1",_xlfn.IFS(W59="1",IF((J59/H59)&gt;100%,100%,J59/H59),W59="2",IF((J59/N59)&gt;100%,100%,J59/N59),W59="3","0%",W59="4","0")+Tabla2[[#This Row],[ III TRIM 20217]],_xlfn.IFS(W59="1",IF((J59/H59)&gt;100%,100%,J59/H59),W59="2",IF((J59/N59)&gt;100%,100%,J59/N59),W59="3","0%",W59="4",""))))</f>
        <v>0.5</v>
      </c>
      <c r="AA59" s="134">
        <v>1</v>
      </c>
      <c r="AB59" s="120">
        <v>1</v>
      </c>
      <c r="AC59" s="120">
        <v>1</v>
      </c>
      <c r="AD59" s="135">
        <v>1</v>
      </c>
      <c r="AE59" s="130" t="str">
        <f>IF(IF(F59="","ESPECÍFICAR TIPO DE META",_xlfn.IFNA(_xlfn.IFS(SUM(I59:L59)=0,0%,SUM(I59:L59)&gt;0.001,(_xlfn.IFS(F59="INCREMENTO",SUM(I59:L59)/H59,F59="MANTENIMIENTO",SUM(I59:L59)/(H59*Tabla2[[#This Row],[N.X]])))),"ESPECÍFICAR TIPO DE META"))&gt;1,"100%",IF(F59="","ESPECÍFICAR TIPO DE META",_xlfn.IFNA(_xlfn.IFS(SUM(I59:L59)=0,0%,SUM(I59:L59)&gt;0.001,(_xlfn.IFS(F59="INCREMENTO",SUM(I59:L59)/H59,F59="MANTENIMIENTO",SUM(I59:L59)/(H59*Tabla2[[#This Row],[N.X]])))),"ESPECÍFICAR TIPO DE META")))</f>
        <v>100%</v>
      </c>
      <c r="AF59" s="83" t="str">
        <f>'MIPG INSTITUCIONAL'!N65</f>
        <v>El día 2 de junio de 2022 se realizó un análisis de vulnerabilidad para establecer el compartamiento de los niveles de seguridad de la entidad. Las recomendaciones y resultados del mismo fueron tenidos en cuenta para ajustar los niveles de seguridad de la información de la entidad.</v>
      </c>
      <c r="AG59" s="75" t="str">
        <f>'MIPG INSTITUCIONAL'!O65</f>
        <v>Talento Humano, Recursos Físicos y Tecnológicos</v>
      </c>
      <c r="AH59" s="74" t="s">
        <v>610</v>
      </c>
      <c r="AI59" s="44" t="str">
        <f>'MIPG INSTITUCIONAL'!P65</f>
        <v>Asesor Despacho
(Oficina TIC)</v>
      </c>
    </row>
    <row r="60" spans="2:35" ht="68.45" customHeight="1">
      <c r="B60" s="73" t="s">
        <v>149</v>
      </c>
      <c r="C60" s="74" t="s">
        <v>260</v>
      </c>
      <c r="D60" s="75" t="str">
        <f>'MIPG INSTITUCIONAL'!F66</f>
        <v>Continuar trabajando para mantener los resultados alcanzados y propender por un mejoramiento continuo.</v>
      </c>
      <c r="E60" s="75" t="str">
        <f>'MIPG INSTITUCIONAL'!G66</f>
        <v>Tasa de éxito procesal.</v>
      </c>
      <c r="F60" s="74" t="s">
        <v>656</v>
      </c>
      <c r="G60" s="90">
        <f t="shared" si="13"/>
        <v>1</v>
      </c>
      <c r="H60" s="76">
        <f>'MIPG INSTITUCIONAL'!H66</f>
        <v>1</v>
      </c>
      <c r="I60" s="65">
        <f>'MIPG INSTITUCIONAL'!I66</f>
        <v>0</v>
      </c>
      <c r="J60" s="65">
        <f>'MIPG INSTITUCIONAL'!J66</f>
        <v>0</v>
      </c>
      <c r="K60" s="65">
        <f>'MIPG INSTITUCIONAL'!K66</f>
        <v>1</v>
      </c>
      <c r="L60" s="65">
        <f>'MIPG INSTITUCIONAL'!L66</f>
        <v>0</v>
      </c>
      <c r="M60" s="77"/>
      <c r="N60" s="78"/>
      <c r="O60" s="78">
        <v>1</v>
      </c>
      <c r="P60" s="79"/>
      <c r="Q60" s="80" t="str">
        <f t="shared" si="2"/>
        <v>SI</v>
      </c>
      <c r="R60" s="145">
        <f>'MIPG INSTITUCIONAL'!Q66</f>
        <v>0</v>
      </c>
      <c r="S60" s="81">
        <f>'MIPG INSTITUCIONAL'!R66</f>
        <v>0</v>
      </c>
      <c r="T60" s="81" t="str">
        <f>'MIPG INSTITUCIONAL'!S66</f>
        <v>x</v>
      </c>
      <c r="U60" s="82">
        <f>'MIPG INSTITUCIONAL'!T66</f>
        <v>0</v>
      </c>
      <c r="V60" s="121" t="str">
        <f t="shared" si="7"/>
        <v>4</v>
      </c>
      <c r="W60" s="121" t="str">
        <f t="shared" si="8"/>
        <v>4</v>
      </c>
      <c r="X60" s="121" t="str">
        <f t="shared" si="9"/>
        <v>2</v>
      </c>
      <c r="Y60" s="121" t="str">
        <f t="shared" si="10"/>
        <v>4</v>
      </c>
      <c r="Z60" s="125" t="str">
        <f>IF((IF(Tabla2[[#This Row],[Calculo1 ]]="1",_xlfn.IFS(W60="1",IF((J60/H60)&gt;100%,100%,J60/H60),W60="2",IF((J60/N60)&gt;100%,100%,J60/N60),W60="3","0%",W60="4","0")+Tabla2[[#This Row],[ III TRIM 20217]],_xlfn.IFS(W60="1",IF((J60/H60)&gt;100%,100%,J60/H60),W60="2",IF((J60/N60)&gt;100%,100%,J60/N60),W60="3","0%",W60="4","")))=100%,100%,(IF(Tabla2[[#This Row],[Calculo1 ]]="1",_xlfn.IFS(W60="1",IF((J60/H60)&gt;100%,100%,J60/H60),W60="2",IF((J60/N60)&gt;100%,100%,J60/N60),W60="3","0%",W60="4","0")+Tabla2[[#This Row],[ III TRIM 20217]],_xlfn.IFS(W60="1",IF((J60/H60)&gt;100%,100%,J60/H60),W60="2",IF((J60/N60)&gt;100%,100%,J60/N60),W60="3","0%",W60="4",""))))</f>
        <v/>
      </c>
      <c r="AA60" s="134" t="s">
        <v>657</v>
      </c>
      <c r="AB60" s="120" t="s">
        <v>657</v>
      </c>
      <c r="AC60" s="120">
        <v>1</v>
      </c>
      <c r="AD60" s="135" t="str">
        <f t="shared" si="14"/>
        <v/>
      </c>
      <c r="AE60" s="130">
        <f>IF(IF(F60="","ESPECÍFICAR TIPO DE META",_xlfn.IFNA(_xlfn.IFS(SUM(I60:L60)=0,0%,SUM(I60:L60)&gt;0.001,(_xlfn.IFS(F60="INCREMENTO",SUM(I60:L60)/H60,F60="MANTENIMIENTO",SUM(I60:L60)/(H60*Tabla2[[#This Row],[N.X]])))),"ESPECÍFICAR TIPO DE META"))&gt;1,"100%",IF(F60="","ESPECÍFICAR TIPO DE META",_xlfn.IFNA(_xlfn.IFS(SUM(I60:L60)=0,0%,SUM(I60:L60)&gt;0.001,(_xlfn.IFS(F60="INCREMENTO",SUM(I60:L60)/H60,F60="MANTENIMIENTO",SUM(I60:L60)/(H60*Tabla2[[#This Row],[N.X]])))),"ESPECÍFICAR TIPO DE META")))</f>
        <v>1</v>
      </c>
      <c r="AF60" s="83" t="str">
        <f>'MIPG INSTITUCIONAL'!N66</f>
        <v>Se realizó el cálculo de la tasa de éxito procesal con corte 31 de diciembre de 2021, lo cual se puede consultar en la nube, ya que es medida mediante e indicadores adoptados en el SIGC, actividad realizada el 2 de febrero de 2022.</v>
      </c>
      <c r="AG60" s="75" t="str">
        <f>'MIPG INSTITUCIONAL'!O66</f>
        <v>Talento Humano, Recursos Físicos y Tecnológicos</v>
      </c>
      <c r="AH60" s="74" t="s">
        <v>620</v>
      </c>
      <c r="AI60" s="44" t="str">
        <f>'MIPG INSTITUCIONAL'!P66</f>
        <v>Asesor de Despacho 
(Secretaría Jurídica)</v>
      </c>
    </row>
    <row r="61" spans="2:35" ht="68.45" customHeight="1">
      <c r="B61" s="73" t="s">
        <v>149</v>
      </c>
      <c r="C61" s="74" t="s">
        <v>260</v>
      </c>
      <c r="D61" s="75" t="str">
        <f>D60</f>
        <v>Continuar trabajando para mantener los resultados alcanzados y propender por un mejoramiento continuo.</v>
      </c>
      <c r="E61" s="75" t="str">
        <f>'MIPG INSTITUCIONAL'!G67</f>
        <v>Plan de acción del comité de conciliación vigencia 2022.</v>
      </c>
      <c r="F61" s="74" t="s">
        <v>656</v>
      </c>
      <c r="G61" s="90">
        <f t="shared" si="13"/>
        <v>1</v>
      </c>
      <c r="H61" s="76">
        <f>'MIPG INSTITUCIONAL'!H67</f>
        <v>1</v>
      </c>
      <c r="I61" s="65">
        <f>'MIPG INSTITUCIONAL'!I67</f>
        <v>0</v>
      </c>
      <c r="J61" s="65">
        <f>'MIPG INSTITUCIONAL'!J67</f>
        <v>1</v>
      </c>
      <c r="K61" s="65">
        <f>'MIPG INSTITUCIONAL'!K67</f>
        <v>0</v>
      </c>
      <c r="L61" s="65">
        <f>'MIPG INSTITUCIONAL'!L67</f>
        <v>0</v>
      </c>
      <c r="M61" s="77"/>
      <c r="N61" s="78">
        <v>1</v>
      </c>
      <c r="O61" s="78"/>
      <c r="P61" s="79"/>
      <c r="Q61" s="80" t="str">
        <f t="shared" si="2"/>
        <v>SI</v>
      </c>
      <c r="R61" s="145">
        <f>'MIPG INSTITUCIONAL'!Q67</f>
        <v>0</v>
      </c>
      <c r="S61" s="81" t="str">
        <f>'MIPG INSTITUCIONAL'!R67</f>
        <v>x</v>
      </c>
      <c r="T61" s="81">
        <f>'MIPG INSTITUCIONAL'!S67</f>
        <v>0</v>
      </c>
      <c r="U61" s="82">
        <f>'MIPG INSTITUCIONAL'!T67</f>
        <v>0</v>
      </c>
      <c r="V61" s="121" t="str">
        <f t="shared" si="7"/>
        <v>4</v>
      </c>
      <c r="W61" s="121" t="str">
        <f t="shared" si="8"/>
        <v>2</v>
      </c>
      <c r="X61" s="121" t="str">
        <f t="shared" si="9"/>
        <v>4</v>
      </c>
      <c r="Y61" s="121" t="str">
        <f t="shared" si="10"/>
        <v>4</v>
      </c>
      <c r="Z61" s="125">
        <f>IF((IF(Tabla2[[#This Row],[Calculo1 ]]="1",_xlfn.IFS(W61="1",IF((J61/H61)&gt;100%,100%,J61/H61),W61="2",IF((J61/N61)&gt;100%,100%,J61/N61),W61="3","0%",W61="4","0")+Tabla2[[#This Row],[ III TRIM 20217]],_xlfn.IFS(W61="1",IF((J61/H61)&gt;100%,100%,J61/H61),W61="2",IF((J61/N61)&gt;100%,100%,J61/N61),W61="3","0%",W61="4","")))=100%,100%,(IF(Tabla2[[#This Row],[Calculo1 ]]="1",_xlfn.IFS(W61="1",IF((J61/H61)&gt;100%,100%,J61/H61),W61="2",IF((J61/N61)&gt;100%,100%,J61/N61),W61="3","0%",W61="4","0")+Tabla2[[#This Row],[ III TRIM 20217]],_xlfn.IFS(W61="1",IF((J61/H61)&gt;100%,100%,J61/H61),W61="2",IF((J61/N61)&gt;100%,100%,J61/N61),W61="3","0%",W61="4",""))))</f>
        <v>1</v>
      </c>
      <c r="AA61" s="134" t="s">
        <v>657</v>
      </c>
      <c r="AB61" s="120">
        <v>1</v>
      </c>
      <c r="AC61" s="120" t="s">
        <v>657</v>
      </c>
      <c r="AD61" s="135" t="str">
        <f t="shared" si="14"/>
        <v/>
      </c>
      <c r="AE61" s="130">
        <f>IF(IF(F61="","ESPECÍFICAR TIPO DE META",_xlfn.IFNA(_xlfn.IFS(SUM(I61:L61)=0,0%,SUM(I61:L61)&gt;0.001,(_xlfn.IFS(F61="INCREMENTO",SUM(I61:L61)/H61,F61="MANTENIMIENTO",SUM(I61:L61)/(H61*Tabla2[[#This Row],[N.X]])))),"ESPECÍFICAR TIPO DE META"))&gt;1,"100%",IF(F61="","ESPECÍFICAR TIPO DE META",_xlfn.IFNA(_xlfn.IFS(SUM(I61:L61)=0,0%,SUM(I61:L61)&gt;0.001,(_xlfn.IFS(F61="INCREMENTO",SUM(I61:L61)/H61,F61="MANTENIMIENTO",SUM(I61:L61)/(H61*Tabla2[[#This Row],[N.X]])))),"ESPECÍFICAR TIPO DE META")))</f>
        <v>1</v>
      </c>
      <c r="AF61" s="83" t="str">
        <f>'MIPG INSTITUCIONAL'!N67</f>
        <v>El plan de acción del comité de conciliaciones para la vigencia 2022 se realizó durante el último trimestre de 2021 como lo establece el cronograma del presente plan, el cual reposa en el subproceso de conciliaciones y se encuentra firmado por el secretario técnico del comité de conciliaciones. Se anexa plan de acción de conciliaciones de fecha 17 de diciembre de 2021.</v>
      </c>
      <c r="AG61" s="75" t="str">
        <f>'MIPG INSTITUCIONAL'!O67</f>
        <v>Talento Humano, Recursos Físicos y Tecnológicos</v>
      </c>
      <c r="AH61" s="74" t="s">
        <v>620</v>
      </c>
      <c r="AI61" s="44" t="str">
        <f>'MIPG INSTITUCIONAL'!P67</f>
        <v>Profesional Especializado
(Secretaría Jurídica)</v>
      </c>
    </row>
    <row r="62" spans="2:35" ht="68.45" customHeight="1">
      <c r="B62" s="73" t="s">
        <v>149</v>
      </c>
      <c r="C62" s="74" t="s">
        <v>270</v>
      </c>
      <c r="D62" s="75" t="str">
        <f>'MIPG INSTITUCIONAL'!F68</f>
        <v xml:space="preserve">Realizar de forma periódica un análisis de la suficiencia del talento humano asignado a cada uno de los canales de atención. </v>
      </c>
      <c r="E62" s="75" t="str">
        <f>'MIPG INSTITUCIONAL'!G68</f>
        <v>Diagnóstico de talento humano y/o herramientas para los diferentes canales de atención.</v>
      </c>
      <c r="F62" s="90" t="s">
        <v>656</v>
      </c>
      <c r="G62" s="90">
        <f t="shared" si="13"/>
        <v>1</v>
      </c>
      <c r="H62" s="76">
        <f>'MIPG INSTITUCIONAL'!H68</f>
        <v>1</v>
      </c>
      <c r="I62" s="65">
        <f>'MIPG INSTITUCIONAL'!I68</f>
        <v>0</v>
      </c>
      <c r="J62" s="65">
        <f>'MIPG INSTITUCIONAL'!J68</f>
        <v>0</v>
      </c>
      <c r="K62" s="65">
        <f>'MIPG INSTITUCIONAL'!K68</f>
        <v>1</v>
      </c>
      <c r="L62" s="65">
        <f>'MIPG INSTITUCIONAL'!L68</f>
        <v>0</v>
      </c>
      <c r="M62" s="77"/>
      <c r="N62" s="78"/>
      <c r="O62" s="78">
        <v>1</v>
      </c>
      <c r="P62" s="79"/>
      <c r="Q62" s="80" t="str">
        <f t="shared" si="2"/>
        <v>SI</v>
      </c>
      <c r="R62" s="145">
        <f>'MIPG INSTITUCIONAL'!Q68</f>
        <v>0</v>
      </c>
      <c r="S62" s="81">
        <f>'MIPG INSTITUCIONAL'!R68</f>
        <v>0</v>
      </c>
      <c r="T62" s="81" t="str">
        <f>'MIPG INSTITUCIONAL'!S68</f>
        <v>X</v>
      </c>
      <c r="U62" s="82">
        <f>'MIPG INSTITUCIONAL'!T68</f>
        <v>0</v>
      </c>
      <c r="V62" s="121" t="str">
        <f t="shared" si="7"/>
        <v>4</v>
      </c>
      <c r="W62" s="121" t="str">
        <f t="shared" si="8"/>
        <v>4</v>
      </c>
      <c r="X62" s="121" t="str">
        <f t="shared" si="9"/>
        <v>2</v>
      </c>
      <c r="Y62" s="121" t="str">
        <f t="shared" si="10"/>
        <v>4</v>
      </c>
      <c r="Z62" s="125" t="str">
        <f>IF((IF(Tabla2[[#This Row],[Calculo1 ]]="1",_xlfn.IFS(W62="1",IF((J62/H62)&gt;100%,100%,J62/H62),W62="2",IF((J62/N62)&gt;100%,100%,J62/N62),W62="3","0%",W62="4","0")+Tabla2[[#This Row],[ III TRIM 20217]],_xlfn.IFS(W62="1",IF((J62/H62)&gt;100%,100%,J62/H62),W62="2",IF((J62/N62)&gt;100%,100%,J62/N62),W62="3","0%",W62="4","")))=100%,100%,(IF(Tabla2[[#This Row],[Calculo1 ]]="1",_xlfn.IFS(W62="1",IF((J62/H62)&gt;100%,100%,J62/H62),W62="2",IF((J62/N62)&gt;100%,100%,J62/N62),W62="3","0%",W62="4","0")+Tabla2[[#This Row],[ III TRIM 20217]],_xlfn.IFS(W62="1",IF((J62/H62)&gt;100%,100%,J62/H62),W62="2",IF((J62/N62)&gt;100%,100%,J62/N62),W62="3","0%",W62="4",""))))</f>
        <v/>
      </c>
      <c r="AA62" s="134" t="s">
        <v>657</v>
      </c>
      <c r="AB62" s="120" t="s">
        <v>657</v>
      </c>
      <c r="AC62" s="120">
        <v>1</v>
      </c>
      <c r="AD62" s="135" t="str">
        <f t="shared" si="14"/>
        <v/>
      </c>
      <c r="AE62" s="130">
        <f>IF(IF(F62="","ESPECÍFICAR TIPO DE META",_xlfn.IFNA(_xlfn.IFS(SUM(I62:L62)=0,0%,SUM(I62:L62)&gt;0.001,(_xlfn.IFS(F62="INCREMENTO",SUM(I62:L62)/H62,F62="MANTENIMIENTO",SUM(I62:L62)/(H62*Tabla2[[#This Row],[N.X]])))),"ESPECÍFICAR TIPO DE META"))&gt;1,"100%",IF(F62="","ESPECÍFICAR TIPO DE META",_xlfn.IFNA(_xlfn.IFS(SUM(I62:L62)=0,0%,SUM(I62:L62)&gt;0.001,(_xlfn.IFS(F62="INCREMENTO",SUM(I62:L62)/H62,F62="MANTENIMIENTO",SUM(I62:L62)/(H62*Tabla2[[#This Row],[N.X]])))),"ESPECÍFICAR TIPO DE META")))</f>
        <v>1</v>
      </c>
      <c r="AF62" s="83" t="str">
        <f>'MIPG INSTITUCIONAL'!N68</f>
        <v>Durante el I trimestre 2022 se realizó diagnóstico de talento humano y/o herramientas para los diferentes canales de atención, de fecha 28 de marzo de 2022.</v>
      </c>
      <c r="AG62" s="75" t="str">
        <f>'MIPG INSTITUCIONAL'!O68</f>
        <v>Talento Humano, Recursos Físicos y Tecnológicos</v>
      </c>
      <c r="AH62" s="74" t="s">
        <v>613</v>
      </c>
      <c r="AI62" s="44" t="str">
        <f>'MIPG INSTITUCIONAL'!P68</f>
        <v>Profesional Especializado
(Secretaría Administrativa)</v>
      </c>
    </row>
    <row r="63" spans="2:35" ht="68.45" customHeight="1">
      <c r="B63" s="73" t="s">
        <v>149</v>
      </c>
      <c r="C63" s="74" t="s">
        <v>270</v>
      </c>
      <c r="D63" s="75" t="str">
        <f>'MIPG INSTITUCIONAL'!F69</f>
        <v>Alinear la política o estrategia de servicio al ciudadano con el plan sectorial, Plan Nacional de Desarrollo y/o Plan de Desarrollo Territorial.</v>
      </c>
      <c r="E63" s="75" t="str">
        <f>'MIPG INSTITUCIONAL'!G69</f>
        <v>Estrategia de servicio al ciudadano articulada con el Plan de Desarrollo Municipal e implementada.</v>
      </c>
      <c r="F63" s="90" t="s">
        <v>658</v>
      </c>
      <c r="G63" s="90">
        <f t="shared" si="13"/>
        <v>4</v>
      </c>
      <c r="H63" s="76">
        <f>'MIPG INSTITUCIONAL'!H69</f>
        <v>1</v>
      </c>
      <c r="I63" s="65">
        <f>'MIPG INSTITUCIONAL'!I69</f>
        <v>1</v>
      </c>
      <c r="J63" s="65">
        <f>'MIPG INSTITUCIONAL'!J69</f>
        <v>1</v>
      </c>
      <c r="K63" s="65">
        <f>'MIPG INSTITUCIONAL'!K69</f>
        <v>1</v>
      </c>
      <c r="L63" s="65">
        <f>'MIPG INSTITUCIONAL'!L69</f>
        <v>1</v>
      </c>
      <c r="M63" s="77">
        <v>1</v>
      </c>
      <c r="N63" s="78">
        <v>1</v>
      </c>
      <c r="O63" s="78">
        <v>1</v>
      </c>
      <c r="P63" s="79">
        <v>1</v>
      </c>
      <c r="Q63" s="80" t="str">
        <f t="shared" si="2"/>
        <v>SI</v>
      </c>
      <c r="R63" s="145" t="str">
        <f>'MIPG INSTITUCIONAL'!Q69</f>
        <v>x</v>
      </c>
      <c r="S63" s="81" t="str">
        <f>'MIPG INSTITUCIONAL'!R69</f>
        <v>x</v>
      </c>
      <c r="T63" s="81" t="str">
        <f>'MIPG INSTITUCIONAL'!S69</f>
        <v>x</v>
      </c>
      <c r="U63" s="82" t="str">
        <f>'MIPG INSTITUCIONAL'!T69</f>
        <v>x</v>
      </c>
      <c r="V63" s="121" t="str">
        <f t="shared" si="7"/>
        <v>2</v>
      </c>
      <c r="W63" s="121" t="str">
        <f t="shared" si="8"/>
        <v>2</v>
      </c>
      <c r="X63" s="121" t="str">
        <f t="shared" si="9"/>
        <v>2</v>
      </c>
      <c r="Y63" s="121" t="str">
        <f t="shared" si="10"/>
        <v>2</v>
      </c>
      <c r="Z63" s="125">
        <f>IF((IF(Tabla2[[#This Row],[Calculo1 ]]="1",_xlfn.IFS(W63="1",IF((J63/H63)&gt;100%,100%,J63/H63),W63="2",IF((J63/N63)&gt;100%,100%,J63/N63),W63="3","0%",W63="4","0")+Tabla2[[#This Row],[ III TRIM 20217]],_xlfn.IFS(W63="1",IF((J63/H63)&gt;100%,100%,J63/H63),W63="2",IF((J63/N63)&gt;100%,100%,J63/N63),W63="3","0%",W63="4","")))=100%,100%,(IF(Tabla2[[#This Row],[Calculo1 ]]="1",_xlfn.IFS(W63="1",IF((J63/H63)&gt;100%,100%,J63/H63),W63="2",IF((J63/N63)&gt;100%,100%,J63/N63),W63="3","0%",W63="4","0")+Tabla2[[#This Row],[ III TRIM 20217]],_xlfn.IFS(W63="1",IF((J63/H63)&gt;100%,100%,J63/H63),W63="2",IF((J63/N63)&gt;100%,100%,J63/N63),W63="3","0%",W63="4",""))))</f>
        <v>1</v>
      </c>
      <c r="AA63" s="134">
        <v>1</v>
      </c>
      <c r="AB63" s="120">
        <v>1</v>
      </c>
      <c r="AC63" s="120">
        <v>1</v>
      </c>
      <c r="AD63" s="135">
        <f t="shared" si="14"/>
        <v>1</v>
      </c>
      <c r="AE63" s="130">
        <f>IF(IF(F63="","ESPECÍFICAR TIPO DE META",_xlfn.IFNA(_xlfn.IFS(SUM(I63:L63)=0,0%,SUM(I63:L63)&gt;0.001,(_xlfn.IFS(F63="INCREMENTO",SUM(I63:L63)/H63,F63="MANTENIMIENTO",SUM(I63:L63)/(H63*Tabla2[[#This Row],[N.X]])))),"ESPECÍFICAR TIPO DE META"))&gt;1,"100%",IF(F63="","ESPECÍFICAR TIPO DE META",_xlfn.IFNA(_xlfn.IFS(SUM(I63:L63)=0,0%,SUM(I63:L63)&gt;0.001,(_xlfn.IFS(F63="INCREMENTO",SUM(I63:L63)/H63,F63="MANTENIMIENTO",SUM(I63:L63)/(H63*Tabla2[[#This Row],[N.X]])))),"ESPECÍFICAR TIPO DE META")))</f>
        <v>1</v>
      </c>
      <c r="AF63" s="83" t="str">
        <f>'MIPG INSTITUCIONAL'!N69</f>
        <v>El día 18 de agosto de 2021 se adoptó la estrategia para la implementación de acciones de mejora en la atención y servicio a la ciudadanía de la Alcaldía de Bucaramanga 2021-2023, la cual se encuentra alineada con las metas del plan de desarrollo Bucaramanga, ciudad de oportunidades 2020-2023 y se está implementando.
I TRIMESTRE2022: La estrategia ya se actualizó a la versión 001 y se encuentra implementándose. los soportes están en el SharePoint</v>
      </c>
      <c r="AG63" s="75" t="str">
        <f>'MIPG INSTITUCIONAL'!O69</f>
        <v>Talento Humano, Recursos Físicos y Tecnológicos</v>
      </c>
      <c r="AH63" s="74" t="s">
        <v>613</v>
      </c>
      <c r="AI63" s="44" t="str">
        <f>'MIPG INSTITUCIONAL'!P69</f>
        <v>Secretario Administrativo 
(Secretaría Administrativa)</v>
      </c>
    </row>
    <row r="64" spans="2:35" ht="68.45" customHeight="1">
      <c r="B64" s="73" t="s">
        <v>149</v>
      </c>
      <c r="C64" s="74" t="s">
        <v>270</v>
      </c>
      <c r="D64" s="75" t="str">
        <f>'MIPG INSTITUCIONAL'!F70</f>
        <v>Aprobar recursos para la contratación de talento humano que atienda las necesidades de los grupos de valor, con el fin de promover la accesibilidad y atender las necesidades particulares.</v>
      </c>
      <c r="E64" s="75" t="str">
        <f>'MIPG INSTITUCIONAL'!G70</f>
        <v>Contrato de servicios de interpretación de Lengua de Señas Colombiana.</v>
      </c>
      <c r="F64" s="90" t="s">
        <v>656</v>
      </c>
      <c r="G64" s="90">
        <f t="shared" si="13"/>
        <v>1</v>
      </c>
      <c r="H64" s="76">
        <f>'MIPG INSTITUCIONAL'!H70</f>
        <v>1</v>
      </c>
      <c r="I64" s="65">
        <f>'MIPG INSTITUCIONAL'!I70</f>
        <v>0.1</v>
      </c>
      <c r="J64" s="65">
        <f>'MIPG INSTITUCIONAL'!J70</f>
        <v>0.9</v>
      </c>
      <c r="K64" s="65">
        <f>'MIPG INSTITUCIONAL'!K70</f>
        <v>0</v>
      </c>
      <c r="L64" s="65">
        <f>'MIPG INSTITUCIONAL'!L70</f>
        <v>0</v>
      </c>
      <c r="M64" s="77"/>
      <c r="N64" s="78">
        <v>1</v>
      </c>
      <c r="O64" s="78"/>
      <c r="P64" s="79"/>
      <c r="Q64" s="80" t="str">
        <f t="shared" si="2"/>
        <v>SI</v>
      </c>
      <c r="R64" s="145">
        <f>'MIPG INSTITUCIONAL'!Q70</f>
        <v>0</v>
      </c>
      <c r="S64" s="81" t="str">
        <f>'MIPG INSTITUCIONAL'!R70</f>
        <v>x</v>
      </c>
      <c r="T64" s="81">
        <f>'MIPG INSTITUCIONAL'!S70</f>
        <v>0</v>
      </c>
      <c r="U64" s="82">
        <f>'MIPG INSTITUCIONAL'!T70</f>
        <v>0</v>
      </c>
      <c r="V64" s="121" t="str">
        <f t="shared" si="7"/>
        <v>1</v>
      </c>
      <c r="W64" s="121" t="str">
        <f t="shared" si="8"/>
        <v>2</v>
      </c>
      <c r="X64" s="121" t="str">
        <f t="shared" si="9"/>
        <v>4</v>
      </c>
      <c r="Y64" s="121" t="str">
        <f t="shared" si="10"/>
        <v>4</v>
      </c>
      <c r="Z64" s="125">
        <f>IF((IF(Tabla2[[#This Row],[Calculo1 ]]="1",_xlfn.IFS(W64="1",IF((J64/H64)&gt;100%,100%,J64/H64),W64="2",IF((J64/N64)&gt;100%,100%,J64/N64),W64="3","0%",W64="4","0")+Tabla2[[#This Row],[ III TRIM 20217]],_xlfn.IFS(W64="1",IF((J64/H64)&gt;100%,100%,J64/H64),W64="2",IF((J64/N64)&gt;100%,100%,J64/N64),W64="3","0%",W64="4","")))=100%,100%,(IF(Tabla2[[#This Row],[Calculo1 ]]="1",_xlfn.IFS(W64="1",IF((J64/H64)&gt;100%,100%,J64/H64),W64="2",IF((J64/N64)&gt;100%,100%,J64/N64),W64="3","0%",W64="4","0")+Tabla2[[#This Row],[ III TRIM 20217]],_xlfn.IFS(W64="1",IF((J64/H64)&gt;100%,100%,J64/H64),W64="2",IF((J64/N64)&gt;100%,100%,J64/N64),W64="3","0%",W64="4",""))))</f>
        <v>1</v>
      </c>
      <c r="AA64" s="134">
        <v>0.1</v>
      </c>
      <c r="AB64" s="120">
        <v>1</v>
      </c>
      <c r="AC64" s="120" t="s">
        <v>657</v>
      </c>
      <c r="AD64" s="135" t="str">
        <f t="shared" si="14"/>
        <v/>
      </c>
      <c r="AE64" s="130">
        <f>IF(IF(F64="","ESPECÍFICAR TIPO DE META",_xlfn.IFNA(_xlfn.IFS(SUM(I64:L64)=0,0%,SUM(I64:L64)&gt;0.001,(_xlfn.IFS(F64="INCREMENTO",SUM(I64:L64)/H64,F64="MANTENIMIENTO",SUM(I64:L64)/(H64*Tabla2[[#This Row],[N.X]])))),"ESPECÍFICAR TIPO DE META"))&gt;1,"100%",IF(F64="","ESPECÍFICAR TIPO DE META",_xlfn.IFNA(_xlfn.IFS(SUM(I64:L64)=0,0%,SUM(I64:L64)&gt;0.001,(_xlfn.IFS(F64="INCREMENTO",SUM(I64:L64)/H64,F64="MANTENIMIENTO",SUM(I64:L64)/(H64*Tabla2[[#This Row],[N.X]])))),"ESPECÍFICAR TIPO DE META")))</f>
        <v>1</v>
      </c>
      <c r="AF64" s="83" t="str">
        <f>'MIPG INSTITUCIONAL'!N70</f>
        <v>Se aprobó el proyecto BPIN No. 2021680010139, para realizar la contratación de prestación de servicios para 2 personas (interprete de lengua de señas colombiana). contrato 2938 del 24 de noviembre del del 2021 y 1862 del 05 de noviembre del 2021</v>
      </c>
      <c r="AG64" s="75" t="str">
        <f>'MIPG INSTITUCIONAL'!O70</f>
        <v>Talento Humano, Recursos Físicos y Tecnológicos</v>
      </c>
      <c r="AH64" s="74" t="s">
        <v>613</v>
      </c>
      <c r="AI64" s="44" t="str">
        <f>'MIPG INSTITUCIONAL'!P70</f>
        <v>Profesional Especializado
(Secretaría Administrativa)</v>
      </c>
    </row>
    <row r="65" spans="2:35" ht="68.45" customHeight="1">
      <c r="B65" s="73" t="s">
        <v>149</v>
      </c>
      <c r="C65" s="74" t="s">
        <v>270</v>
      </c>
      <c r="D65" s="75" t="str">
        <f>'MIPG INSTITUCIONAL'!F71</f>
        <v>Aprobar recursos para la adquisición e instalación de tecnología que permita y facilite la comunicación de personas con discapacidad auditiva, con el fin de promover la accesibilidad y atender las necesidades particulares.</v>
      </c>
      <c r="E65" s="75" t="str">
        <f>'MIPG INSTITUCIONAL'!G71</f>
        <v>Video traducido en el Lengua de Señas Colombiana.</v>
      </c>
      <c r="F65" s="90" t="s">
        <v>656</v>
      </c>
      <c r="G65" s="90">
        <f t="shared" si="13"/>
        <v>1</v>
      </c>
      <c r="H65" s="76">
        <f>'MIPG INSTITUCIONAL'!H71</f>
        <v>1</v>
      </c>
      <c r="I65" s="65">
        <f>'MIPG INSTITUCIONAL'!I71</f>
        <v>0.1</v>
      </c>
      <c r="J65" s="65">
        <f>'MIPG INSTITUCIONAL'!J71</f>
        <v>0.9</v>
      </c>
      <c r="K65" s="65">
        <f>'MIPG INSTITUCIONAL'!K71</f>
        <v>0</v>
      </c>
      <c r="L65" s="65">
        <f>'MIPG INSTITUCIONAL'!L71</f>
        <v>0</v>
      </c>
      <c r="M65" s="77"/>
      <c r="N65" s="78">
        <v>1</v>
      </c>
      <c r="O65" s="78"/>
      <c r="P65" s="79"/>
      <c r="Q65" s="80" t="str">
        <f t="shared" si="2"/>
        <v>SI</v>
      </c>
      <c r="R65" s="145">
        <f>'MIPG INSTITUCIONAL'!Q71</f>
        <v>0</v>
      </c>
      <c r="S65" s="81" t="str">
        <f>'MIPG INSTITUCIONAL'!R71</f>
        <v>x</v>
      </c>
      <c r="T65" s="81">
        <f>'MIPG INSTITUCIONAL'!S71</f>
        <v>0</v>
      </c>
      <c r="U65" s="82">
        <f>'MIPG INSTITUCIONAL'!T71</f>
        <v>0</v>
      </c>
      <c r="V65" s="121" t="str">
        <f t="shared" si="7"/>
        <v>1</v>
      </c>
      <c r="W65" s="121" t="str">
        <f t="shared" si="8"/>
        <v>2</v>
      </c>
      <c r="X65" s="121" t="str">
        <f t="shared" si="9"/>
        <v>4</v>
      </c>
      <c r="Y65" s="121" t="str">
        <f t="shared" si="10"/>
        <v>4</v>
      </c>
      <c r="Z65" s="125">
        <f>IF((IF(Tabla2[[#This Row],[Calculo1 ]]="1",_xlfn.IFS(W65="1",IF((J65/H65)&gt;100%,100%,J65/H65),W65="2",IF((J65/N65)&gt;100%,100%,J65/N65),W65="3","0%",W65="4","0")+Tabla2[[#This Row],[ III TRIM 20217]],_xlfn.IFS(W65="1",IF((J65/H65)&gt;100%,100%,J65/H65),W65="2",IF((J65/N65)&gt;100%,100%,J65/N65),W65="3","0%",W65="4","")))=100%,100%,(IF(Tabla2[[#This Row],[Calculo1 ]]="1",_xlfn.IFS(W65="1",IF((J65/H65)&gt;100%,100%,J65/H65),W65="2",IF((J65/N65)&gt;100%,100%,J65/N65),W65="3","0%",W65="4","0")+Tabla2[[#This Row],[ III TRIM 20217]],_xlfn.IFS(W65="1",IF((J65/H65)&gt;100%,100%,J65/H65),W65="2",IF((J65/N65)&gt;100%,100%,J65/N65),W65="3","0%",W65="4",""))))</f>
        <v>1</v>
      </c>
      <c r="AA65" s="134">
        <v>0.1</v>
      </c>
      <c r="AB65" s="120">
        <v>1</v>
      </c>
      <c r="AC65" s="120" t="s">
        <v>657</v>
      </c>
      <c r="AD65" s="135" t="str">
        <f t="shared" si="14"/>
        <v/>
      </c>
      <c r="AE65" s="130">
        <f>IF(IF(F65="","ESPECÍFICAR TIPO DE META",_xlfn.IFNA(_xlfn.IFS(SUM(I65:L65)=0,0%,SUM(I65:L65)&gt;0.001,(_xlfn.IFS(F65="INCREMENTO",SUM(I65:L65)/H65,F65="MANTENIMIENTO",SUM(I65:L65)/(H65*Tabla2[[#This Row],[N.X]])))),"ESPECÍFICAR TIPO DE META"))&gt;1,"100%",IF(F65="","ESPECÍFICAR TIPO DE META",_xlfn.IFNA(_xlfn.IFS(SUM(I65:L65)=0,0%,SUM(I65:L65)&gt;0.001,(_xlfn.IFS(F65="INCREMENTO",SUM(I65:L65)/H65,F65="MANTENIMIENTO",SUM(I65:L65)/(H65*Tabla2[[#This Row],[N.X]])))),"ESPECÍFICAR TIPO DE META")))</f>
        <v>1</v>
      </c>
      <c r="AF65" s="83" t="str">
        <f>'MIPG INSTITUCIONAL'!N71</f>
        <v>Se aprobó el proyecto BPIN No. 2021680010139, para realizar la contratación de prestación de servicios para 2 personas (intérpretes de lengua de señas colombiana), quienes apoyarán en la traducción de videos en la lengua de señas colombiana. Como evidencia se adjunta una filmación de 34 segundos fomentando el servicio de interpretación con lenguaje de señas para que se realice los respectivos trámites.</v>
      </c>
      <c r="AG65" s="75" t="str">
        <f>'MIPG INSTITUCIONAL'!O71</f>
        <v>Talento Humano, Recursos Físicos y Tecnológicos</v>
      </c>
      <c r="AH65" s="74" t="s">
        <v>613</v>
      </c>
      <c r="AI65" s="44" t="str">
        <f>'MIPG INSTITUCIONAL'!P71</f>
        <v>Profesional Especializado
(Secretaría Administrativa)</v>
      </c>
    </row>
    <row r="66" spans="2:35" ht="68.45" customHeight="1">
      <c r="B66" s="73" t="s">
        <v>149</v>
      </c>
      <c r="C66" s="74" t="s">
        <v>270</v>
      </c>
      <c r="D66" s="75" t="str">
        <f>'MIPG INSTITUCIONAL'!F72</f>
        <v>Diseñar los indicadores para medir las características y preferencias de los ciudadanos en la medición y seguimiento del desempeño en el marco de la política de servicio al ciudadano de la entidad. Desde el sistema de control interno efectuar su verificación.</v>
      </c>
      <c r="E66" s="75" t="str">
        <f>'MIPG INSTITUCIONAL'!G72</f>
        <v>Informe de caracterización de los ciudadanos.</v>
      </c>
      <c r="F66" s="90" t="s">
        <v>656</v>
      </c>
      <c r="G66" s="90">
        <f t="shared" si="13"/>
        <v>1</v>
      </c>
      <c r="H66" s="76">
        <f>'MIPG INSTITUCIONAL'!H72</f>
        <v>1</v>
      </c>
      <c r="I66" s="65">
        <f>'MIPG INSTITUCIONAL'!I72</f>
        <v>0.4</v>
      </c>
      <c r="J66" s="65">
        <f>'MIPG INSTITUCIONAL'!J72</f>
        <v>0.6</v>
      </c>
      <c r="K66" s="65">
        <f>'MIPG INSTITUCIONAL'!K72</f>
        <v>0</v>
      </c>
      <c r="L66" s="65">
        <f>'MIPG INSTITUCIONAL'!L72</f>
        <v>0</v>
      </c>
      <c r="M66" s="77"/>
      <c r="N66" s="78">
        <v>1</v>
      </c>
      <c r="O66" s="78"/>
      <c r="P66" s="79"/>
      <c r="Q66" s="80" t="str">
        <f t="shared" si="2"/>
        <v>SI</v>
      </c>
      <c r="R66" s="145">
        <f>'MIPG INSTITUCIONAL'!Q72</f>
        <v>0</v>
      </c>
      <c r="S66" s="81" t="str">
        <f>'MIPG INSTITUCIONAL'!R72</f>
        <v>x</v>
      </c>
      <c r="T66" s="81">
        <f>'MIPG INSTITUCIONAL'!S72</f>
        <v>0</v>
      </c>
      <c r="U66" s="82">
        <f>'MIPG INSTITUCIONAL'!T72</f>
        <v>0</v>
      </c>
      <c r="V66" s="121" t="str">
        <f t="shared" si="7"/>
        <v>1</v>
      </c>
      <c r="W66" s="121" t="str">
        <f t="shared" si="8"/>
        <v>2</v>
      </c>
      <c r="X66" s="121" t="str">
        <f t="shared" si="9"/>
        <v>4</v>
      </c>
      <c r="Y66" s="121" t="str">
        <f t="shared" si="10"/>
        <v>4</v>
      </c>
      <c r="Z66" s="125">
        <f>IF((IF(Tabla2[[#This Row],[Calculo1 ]]="1",_xlfn.IFS(W66="1",IF((J66/H66)&gt;100%,100%,J66/H66),W66="2",IF((J66/N66)&gt;100%,100%,J66/N66),W66="3","0%",W66="4","0")+Tabla2[[#This Row],[ III TRIM 20217]],_xlfn.IFS(W66="1",IF((J66/H66)&gt;100%,100%,J66/H66),W66="2",IF((J66/N66)&gt;100%,100%,J66/N66),W66="3","0%",W66="4","")))=100%,100%,(IF(Tabla2[[#This Row],[Calculo1 ]]="1",_xlfn.IFS(W66="1",IF((J66/H66)&gt;100%,100%,J66/H66),W66="2",IF((J66/N66)&gt;100%,100%,J66/N66),W66="3","0%",W66="4","0")+Tabla2[[#This Row],[ III TRIM 20217]],_xlfn.IFS(W66="1",IF((J66/H66)&gt;100%,100%,J66/H66),W66="2",IF((J66/N66)&gt;100%,100%,J66/N66),W66="3","0%",W66="4",""))))</f>
        <v>1</v>
      </c>
      <c r="AA66" s="134">
        <v>0.4</v>
      </c>
      <c r="AB66" s="120">
        <v>1</v>
      </c>
      <c r="AC66" s="120" t="s">
        <v>657</v>
      </c>
      <c r="AD66" s="135" t="str">
        <f t="shared" si="14"/>
        <v/>
      </c>
      <c r="AE66" s="130">
        <f>IF(IF(F66="","ESPECÍFICAR TIPO DE META",_xlfn.IFNA(_xlfn.IFS(SUM(I66:L66)=0,0%,SUM(I66:L66)&gt;0.001,(_xlfn.IFS(F66="INCREMENTO",SUM(I66:L66)/H66,F66="MANTENIMIENTO",SUM(I66:L66)/(H66*Tabla2[[#This Row],[N.X]])))),"ESPECÍFICAR TIPO DE META"))&gt;1,"100%",IF(F66="","ESPECÍFICAR TIPO DE META",_xlfn.IFNA(_xlfn.IFS(SUM(I66:L66)=0,0%,SUM(I66:L66)&gt;0.001,(_xlfn.IFS(F66="INCREMENTO",SUM(I66:L66)/H66,F66="MANTENIMIENTO",SUM(I66:L66)/(H66*Tabla2[[#This Row],[N.X]])))),"ESPECÍFICAR TIPO DE META")))</f>
        <v>1</v>
      </c>
      <c r="AF66" s="83" t="str">
        <f>'MIPG INSTITUCIONAL'!N72</f>
        <v>Se aplicaron las encuestas de caracterización del 16 de septiembre al 01 de octubre del 2021, elaborándose un informe consolidado el 17 de noviembre del 2021.</v>
      </c>
      <c r="AG66" s="75" t="str">
        <f>'MIPG INSTITUCIONAL'!O72</f>
        <v>Talento Humano, Recursos Físicos y Tecnológicos</v>
      </c>
      <c r="AH66" s="74" t="s">
        <v>613</v>
      </c>
      <c r="AI66" s="44" t="str">
        <f>'MIPG INSTITUCIONAL'!P72</f>
        <v>Profesional Especializado
(Secretaría Administrativa)</v>
      </c>
    </row>
    <row r="67" spans="2:35" ht="68.45" customHeight="1">
      <c r="B67" s="73" t="s">
        <v>149</v>
      </c>
      <c r="C67" s="74" t="s">
        <v>270</v>
      </c>
      <c r="D67" s="75" t="str">
        <f>'MIPG INSTITUCIONAL'!F73</f>
        <v>Disponer, de acuerdo con las capacidades de la entidad de un canal de atención itinerante (ejemplo, puntos móviles de atención, ferias, caravanas de servicio, etc.) para la ciudadanía.</v>
      </c>
      <c r="E67" s="75" t="str">
        <f>'MIPG INSTITUCIONAL'!G73</f>
        <v>Informe de la participación en las  ferias institucionales, como canal itinerante de atención a la ciudadanía.</v>
      </c>
      <c r="F67" s="90" t="s">
        <v>656</v>
      </c>
      <c r="G67" s="90">
        <f t="shared" si="13"/>
        <v>2</v>
      </c>
      <c r="H67" s="76">
        <f>'MIPG INSTITUCIONAL'!H73</f>
        <v>2</v>
      </c>
      <c r="I67" s="65">
        <f>'MIPG INSTITUCIONAL'!I73</f>
        <v>1</v>
      </c>
      <c r="J67" s="65">
        <f>'MIPG INSTITUCIONAL'!J73</f>
        <v>1</v>
      </c>
      <c r="K67" s="65">
        <f>'MIPG INSTITUCIONAL'!K73</f>
        <v>0</v>
      </c>
      <c r="L67" s="65">
        <f>'MIPG INSTITUCIONAL'!L73</f>
        <v>0</v>
      </c>
      <c r="M67" s="77">
        <v>1</v>
      </c>
      <c r="N67" s="78">
        <v>1</v>
      </c>
      <c r="O67" s="78"/>
      <c r="P67" s="79"/>
      <c r="Q67" s="80" t="str">
        <f t="shared" si="2"/>
        <v>SI</v>
      </c>
      <c r="R67" s="145" t="str">
        <f>'MIPG INSTITUCIONAL'!Q73</f>
        <v>x</v>
      </c>
      <c r="S67" s="81" t="str">
        <f>'MIPG INSTITUCIONAL'!R73</f>
        <v>x</v>
      </c>
      <c r="T67" s="81">
        <f>'MIPG INSTITUCIONAL'!S73</f>
        <v>0</v>
      </c>
      <c r="U67" s="82">
        <f>'MIPG INSTITUCIONAL'!T73</f>
        <v>0</v>
      </c>
      <c r="V67" s="121" t="str">
        <f t="shared" si="7"/>
        <v>2</v>
      </c>
      <c r="W67" s="121" t="str">
        <f t="shared" si="8"/>
        <v>2</v>
      </c>
      <c r="X67" s="121" t="str">
        <f t="shared" si="9"/>
        <v>4</v>
      </c>
      <c r="Y67" s="121" t="str">
        <f t="shared" si="10"/>
        <v>4</v>
      </c>
      <c r="Z67" s="125">
        <f>IF((IF(Tabla2[[#This Row],[Calculo1 ]]="1",_xlfn.IFS(W67="1",IF((J67/H67)&gt;100%,100%,J67/H67),W67="2",IF((J67/N67)&gt;100%,100%,J67/N67),W67="3","0%",W67="4","0")+Tabla2[[#This Row],[ III TRIM 20217]],_xlfn.IFS(W67="1",IF((J67/H67)&gt;100%,100%,J67/H67),W67="2",IF((J67/N67)&gt;100%,100%,J67/N67),W67="3","0%",W67="4","")))=100%,100%,(IF(Tabla2[[#This Row],[Calculo1 ]]="1",_xlfn.IFS(W67="1",IF((J67/H67)&gt;100%,100%,J67/H67),W67="2",IF((J67/N67)&gt;100%,100%,J67/N67),W67="3","0%",W67="4","0")+Tabla2[[#This Row],[ III TRIM 20217]],_xlfn.IFS(W67="1",IF((J67/H67)&gt;100%,100%,J67/H67),W67="2",IF((J67/N67)&gt;100%,100%,J67/N67),W67="3","0%",W67="4",""))))</f>
        <v>1</v>
      </c>
      <c r="AA67" s="134">
        <v>1</v>
      </c>
      <c r="AB67" s="120">
        <v>1</v>
      </c>
      <c r="AC67" s="120" t="s">
        <v>657</v>
      </c>
      <c r="AD67" s="135" t="str">
        <f t="shared" si="14"/>
        <v/>
      </c>
      <c r="AE67" s="130">
        <f>IF(IF(F67="","ESPECÍFICAR TIPO DE META",_xlfn.IFNA(_xlfn.IFS(SUM(I67:L67)=0,0%,SUM(I67:L67)&gt;0.001,(_xlfn.IFS(F67="INCREMENTO",SUM(I67:L67)/H67,F67="MANTENIMIENTO",SUM(I67:L67)/(H67*Tabla2[[#This Row],[N.X]])))),"ESPECÍFICAR TIPO DE META"))&gt;1,"100%",IF(F67="","ESPECÍFICAR TIPO DE META",_xlfn.IFNA(_xlfn.IFS(SUM(I67:L67)=0,0%,SUM(I67:L67)&gt;0.001,(_xlfn.IFS(F67="INCREMENTO",SUM(I67:L67)/H67,F67="MANTENIMIENTO",SUM(I67:L67)/(H67*Tabla2[[#This Row],[N.X]])))),"ESPECÍFICAR TIPO DE META")))</f>
        <v>1</v>
      </c>
      <c r="AF67" s="83" t="str">
        <f>'MIPG INSTITUCIONAL'!N73</f>
        <v>Se elaboró un informe con corte a 30 de septiembre y otro a 30 de noviembre de 2021.</v>
      </c>
      <c r="AG67" s="75" t="str">
        <f>'MIPG INSTITUCIONAL'!O73</f>
        <v>Talento Humano, Recursos Físicos y Tecnológicos</v>
      </c>
      <c r="AH67" s="74" t="s">
        <v>613</v>
      </c>
      <c r="AI67" s="44" t="str">
        <f>'MIPG INSTITUCIONAL'!P73</f>
        <v>Profesional Especializado
(Secretaría Administrativa)</v>
      </c>
    </row>
    <row r="68" spans="2:35" ht="68.45" customHeight="1">
      <c r="B68" s="73" t="s">
        <v>149</v>
      </c>
      <c r="C68" s="74" t="s">
        <v>270</v>
      </c>
      <c r="D68" s="75" t="str">
        <f>'MIPG INSTITUCIONAL'!F74</f>
        <v xml:space="preserve">Instalar señalización en otras lenguas o idiomas en la entidad.
</v>
      </c>
      <c r="E68" s="75" t="str">
        <f>'MIPG INSTITUCIONAL'!G74</f>
        <v xml:space="preserve">Adecuaciones en el Centro de Atención Municipal Especializado CAME, para facilitar el ingreso y la atención a los ciudadanos en condición de discapacidad. </v>
      </c>
      <c r="F68" s="90" t="s">
        <v>656</v>
      </c>
      <c r="G68" s="90">
        <f t="shared" si="13"/>
        <v>1</v>
      </c>
      <c r="H68" s="76">
        <f>'MIPG INSTITUCIONAL'!H74</f>
        <v>1</v>
      </c>
      <c r="I68" s="65">
        <f>'MIPG INSTITUCIONAL'!I74</f>
        <v>0.1</v>
      </c>
      <c r="J68" s="65">
        <f>'MIPG INSTITUCIONAL'!J74</f>
        <v>0.9</v>
      </c>
      <c r="K68" s="65">
        <f>'MIPG INSTITUCIONAL'!K74</f>
        <v>0</v>
      </c>
      <c r="L68" s="65">
        <f>'MIPG INSTITUCIONAL'!L74</f>
        <v>0</v>
      </c>
      <c r="M68" s="77"/>
      <c r="N68" s="78">
        <v>1</v>
      </c>
      <c r="O68" s="78"/>
      <c r="P68" s="79"/>
      <c r="Q68" s="80" t="str">
        <f t="shared" si="2"/>
        <v>SI</v>
      </c>
      <c r="R68" s="145">
        <f>'MIPG INSTITUCIONAL'!Q74</f>
        <v>0</v>
      </c>
      <c r="S68" s="81" t="str">
        <f>'MIPG INSTITUCIONAL'!R74</f>
        <v>x</v>
      </c>
      <c r="T68" s="81">
        <f>'MIPG INSTITUCIONAL'!S74</f>
        <v>0</v>
      </c>
      <c r="U68" s="82">
        <f>'MIPG INSTITUCIONAL'!T74</f>
        <v>0</v>
      </c>
      <c r="V68" s="121" t="str">
        <f t="shared" si="7"/>
        <v>1</v>
      </c>
      <c r="W68" s="121" t="str">
        <f t="shared" si="8"/>
        <v>2</v>
      </c>
      <c r="X68" s="121" t="str">
        <f t="shared" si="9"/>
        <v>4</v>
      </c>
      <c r="Y68" s="121" t="str">
        <f t="shared" si="10"/>
        <v>4</v>
      </c>
      <c r="Z68" s="125">
        <f>IF((IF(Tabla2[[#This Row],[Calculo1 ]]="1",_xlfn.IFS(W68="1",IF((J68/H68)&gt;100%,100%,J68/H68),W68="2",IF((J68/N68)&gt;100%,100%,J68/N68),W68="3","0%",W68="4","0")+Tabla2[[#This Row],[ III TRIM 20217]],_xlfn.IFS(W68="1",IF((J68/H68)&gt;100%,100%,J68/H68),W68="2",IF((J68/N68)&gt;100%,100%,J68/N68),W68="3","0%",W68="4","")))=100%,100%,(IF(Tabla2[[#This Row],[Calculo1 ]]="1",_xlfn.IFS(W68="1",IF((J68/H68)&gt;100%,100%,J68/H68),W68="2",IF((J68/N68)&gt;100%,100%,J68/N68),W68="3","0%",W68="4","0")+Tabla2[[#This Row],[ III TRIM 20217]],_xlfn.IFS(W68="1",IF((J68/H68)&gt;100%,100%,J68/H68),W68="2",IF((J68/N68)&gt;100%,100%,J68/N68),W68="3","0%",W68="4",""))))</f>
        <v>1</v>
      </c>
      <c r="AA68" s="134">
        <v>0.1</v>
      </c>
      <c r="AB68" s="120">
        <v>1</v>
      </c>
      <c r="AC68" s="120" t="s">
        <v>657</v>
      </c>
      <c r="AD68" s="135" t="str">
        <f t="shared" si="14"/>
        <v/>
      </c>
      <c r="AE68" s="130">
        <f>IF(IF(F68="","ESPECÍFICAR TIPO DE META",_xlfn.IFNA(_xlfn.IFS(SUM(I68:L68)=0,0%,SUM(I68:L68)&gt;0.001,(_xlfn.IFS(F68="INCREMENTO",SUM(I68:L68)/H68,F68="MANTENIMIENTO",SUM(I68:L68)/(H68*Tabla2[[#This Row],[N.X]])))),"ESPECÍFICAR TIPO DE META"))&gt;1,"100%",IF(F68="","ESPECÍFICAR TIPO DE META",_xlfn.IFNA(_xlfn.IFS(SUM(I68:L68)=0,0%,SUM(I68:L68)&gt;0.001,(_xlfn.IFS(F68="INCREMENTO",SUM(I68:L68)/H68,F68="MANTENIMIENTO",SUM(I68:L68)/(H68*Tabla2[[#This Row],[N.X]])))),"ESPECÍFICAR TIPO DE META")))</f>
        <v>1</v>
      </c>
      <c r="AF68" s="83" t="str">
        <f>'MIPG INSTITUCIONAL'!N74</f>
        <v>Se aprobó el proyecto BPIN No. 2021680010139, para realizar la contratación de "COMPRA E INSTALACION DE SEÑALETICA PARA EL CENTRO ADMINISTRATIVO MUNICIPAL Y DEMÁS CENTROS EXTERNOS DE LA ALCALDIA DE BUCARAMANGA QUE LO REQUIERAN" con número de contrato 273 del 14 de octubre del 2021, señalética para realizar las adecuaciones en el Centro de Atención Municipal especializado CAME, para facilitar el ingreso y la atención a los ciudadanos en condición de discapacidad y fue ejecutado mediante contrato 273 del 14 de octubre del 2021</v>
      </c>
      <c r="AG68" s="75" t="str">
        <f>'MIPG INSTITUCIONAL'!O74</f>
        <v>Talento Humano, Recursos Físicos y Tecnológicos</v>
      </c>
      <c r="AH68" s="74" t="s">
        <v>613</v>
      </c>
      <c r="AI68" s="44" t="str">
        <f>'MIPG INSTITUCIONAL'!P74</f>
        <v>Profesional Especializado
(Secretaría Administrativa)</v>
      </c>
    </row>
    <row r="69" spans="2:35" ht="68.45" customHeight="1">
      <c r="B69" s="73" t="s">
        <v>149</v>
      </c>
      <c r="C69" s="74" t="s">
        <v>270</v>
      </c>
      <c r="D69" s="75" t="str">
        <f>'MIPG INSTITUCIONAL'!F75</f>
        <v>Adecuar canales de atención virtuales para garantizar la atención de personas con discapacidad, adultos mayores, niños, etnias y otros grupos de valor.</v>
      </c>
      <c r="E69" s="75" t="str">
        <f>'MIPG INSTITUCIONAL'!G75</f>
        <v>Canal de atención virtual adecuado para la  atención de personas con discapacidad, adultos mayores, niños, etnias y otros grupos de valor.</v>
      </c>
      <c r="F69" s="74" t="s">
        <v>656</v>
      </c>
      <c r="G69" s="90">
        <f t="shared" ref="G69:G100" si="15">COUNTIF(R69:U69,"x")</f>
        <v>1</v>
      </c>
      <c r="H69" s="76">
        <f>'MIPG INSTITUCIONAL'!H75</f>
        <v>1</v>
      </c>
      <c r="I69" s="65">
        <f>'MIPG INSTITUCIONAL'!I75</f>
        <v>0</v>
      </c>
      <c r="J69" s="65">
        <f>'MIPG INSTITUCIONAL'!J75</f>
        <v>0</v>
      </c>
      <c r="K69" s="65">
        <f>'MIPG INSTITUCIONAL'!K75</f>
        <v>0</v>
      </c>
      <c r="L69" s="65">
        <f>'MIPG INSTITUCIONAL'!L75</f>
        <v>0.2</v>
      </c>
      <c r="M69" s="77"/>
      <c r="N69" s="78"/>
      <c r="O69" s="78">
        <v>1</v>
      </c>
      <c r="P69" s="79"/>
      <c r="Q69" s="80" t="str">
        <f t="shared" si="2"/>
        <v>SI</v>
      </c>
      <c r="R69" s="145">
        <f>'MIPG INSTITUCIONAL'!Q75</f>
        <v>0</v>
      </c>
      <c r="S69" s="81">
        <f>'MIPG INSTITUCIONAL'!R75</f>
        <v>0</v>
      </c>
      <c r="T69" s="81" t="str">
        <f>'MIPG INSTITUCIONAL'!S75</f>
        <v>x</v>
      </c>
      <c r="U69" s="82">
        <f>'MIPG INSTITUCIONAL'!T75</f>
        <v>0</v>
      </c>
      <c r="V69" s="121" t="str">
        <f t="shared" si="7"/>
        <v>4</v>
      </c>
      <c r="W69" s="121" t="str">
        <f t="shared" si="8"/>
        <v>4</v>
      </c>
      <c r="X69" s="121" t="str">
        <f t="shared" si="9"/>
        <v>3</v>
      </c>
      <c r="Y69" s="121" t="str">
        <f t="shared" si="10"/>
        <v>1</v>
      </c>
      <c r="Z69" s="125" t="str">
        <f>IF((IF(Tabla2[[#This Row],[Calculo1 ]]="1",_xlfn.IFS(W69="1",IF((J69/H69)&gt;100%,100%,J69/H69),W69="2",IF((J69/N69)&gt;100%,100%,J69/N69),W69="3","0%",W69="4","0")+Tabla2[[#This Row],[ III TRIM 20217]],_xlfn.IFS(W69="1",IF((J69/H69)&gt;100%,100%,J69/H69),W69="2",IF((J69/N69)&gt;100%,100%,J69/N69),W69="3","0%",W69="4","")))=100%,100%,(IF(Tabla2[[#This Row],[Calculo1 ]]="1",_xlfn.IFS(W69="1",IF((J69/H69)&gt;100%,100%,J69/H69),W69="2",IF((J69/N69)&gt;100%,100%,J69/N69),W69="3","0%",W69="4","0")+Tabla2[[#This Row],[ III TRIM 20217]],_xlfn.IFS(W69="1",IF((J69/H69)&gt;100%,100%,J69/H69),W69="2",IF((J69/N69)&gt;100%,100%,J69/N69),W69="3","0%",W69="4",""))))</f>
        <v/>
      </c>
      <c r="AA69" s="134" t="s">
        <v>657</v>
      </c>
      <c r="AB69" s="120" t="s">
        <v>657</v>
      </c>
      <c r="AC69" s="120" t="s">
        <v>660</v>
      </c>
      <c r="AD69" s="135">
        <v>0.2</v>
      </c>
      <c r="AE69" s="130">
        <f>IF(IF(F69="","ESPECÍFICAR TIPO DE META",_xlfn.IFNA(_xlfn.IFS(SUM(I69:L69)=0,0%,SUM(I69:L69)&gt;0.001,(_xlfn.IFS(F69="INCREMENTO",SUM(I69:L69)/H69,F69="MANTENIMIENTO",SUM(I69:L69)/(H69*Tabla2[[#This Row],[N.X]])))),"ESPECÍFICAR TIPO DE META"))&gt;1,"100%",IF(F69="","ESPECÍFICAR TIPO DE META",_xlfn.IFNA(_xlfn.IFS(SUM(I69:L69)=0,0%,SUM(I69:L69)&gt;0.001,(_xlfn.IFS(F69="INCREMENTO",SUM(I69:L69)/H69,F69="MANTENIMIENTO",SUM(I69:L69)/(H69*Tabla2[[#This Row],[N.X]])))),"ESPECÍFICAR TIPO DE META")))</f>
        <v>0.2</v>
      </c>
      <c r="AF69" s="83" t="str">
        <f>'MIPG INSTITUCIONAL'!N75</f>
        <v>Se gestionaron acciones para la implementación de un canal de atención automatizado que impacta a diversas poblaciones</v>
      </c>
      <c r="AG69" s="75">
        <f>'MIPG INSTITUCIONAL'!O75</f>
        <v>0</v>
      </c>
      <c r="AH69" s="74" t="s">
        <v>610</v>
      </c>
      <c r="AI69" s="44" t="str">
        <f>'MIPG INSTITUCIONAL'!P75</f>
        <v>Asesor Despacho
(Oficina TIC)</v>
      </c>
    </row>
    <row r="70" spans="2:35" ht="68.45" customHeight="1">
      <c r="B70" s="73" t="s">
        <v>149</v>
      </c>
      <c r="C70" s="74" t="s">
        <v>270</v>
      </c>
      <c r="D70" s="75" t="str">
        <f>'MIPG INSTITUCIONAL'!F76</f>
        <v>Contar con aplicaciones móviles, de acuerdo con las capacidades de la entidad, como estrategia para interactuar de manera virtual con los ciudadanos.</v>
      </c>
      <c r="E70" s="75" t="str">
        <f>'MIPG INSTITUCIONAL'!G76</f>
        <v>Aplicación móvil implementada para interactuar con los ciudadanos.</v>
      </c>
      <c r="F70" s="74" t="s">
        <v>656</v>
      </c>
      <c r="G70" s="90">
        <f t="shared" si="15"/>
        <v>1</v>
      </c>
      <c r="H70" s="76">
        <f>'MIPG INSTITUCIONAL'!H76</f>
        <v>1</v>
      </c>
      <c r="I70" s="65">
        <f>'MIPG INSTITUCIONAL'!I76</f>
        <v>0</v>
      </c>
      <c r="J70" s="65">
        <f>'MIPG INSTITUCIONAL'!J76</f>
        <v>0</v>
      </c>
      <c r="K70" s="65">
        <f>'MIPG INSTITUCIONAL'!K76</f>
        <v>0</v>
      </c>
      <c r="L70" s="65">
        <f>'MIPG INSTITUCIONAL'!L76</f>
        <v>0.25</v>
      </c>
      <c r="M70" s="77"/>
      <c r="N70" s="78"/>
      <c r="O70" s="78"/>
      <c r="P70" s="79">
        <v>1</v>
      </c>
      <c r="Q70" s="80" t="str">
        <f t="shared" ref="Q70:Q133" si="16">_xlfn.IFNA(IF(_xlfn.IFS(F70="MANTENIMIENTO",SUM(M70:P70)/G70,F70="INCREMENTO",SUM(M70:P70))=H70,"SI",""),"")</f>
        <v>SI</v>
      </c>
      <c r="R70" s="145">
        <f>'MIPG INSTITUCIONAL'!Q76</f>
        <v>0</v>
      </c>
      <c r="S70" s="81">
        <f>'MIPG INSTITUCIONAL'!R76</f>
        <v>0</v>
      </c>
      <c r="T70" s="81">
        <f>'MIPG INSTITUCIONAL'!S76</f>
        <v>0</v>
      </c>
      <c r="U70" s="82" t="str">
        <f>'MIPG INSTITUCIONAL'!T76</f>
        <v>x</v>
      </c>
      <c r="V70" s="121" t="str">
        <f t="shared" si="7"/>
        <v>4</v>
      </c>
      <c r="W70" s="121" t="str">
        <f t="shared" si="8"/>
        <v>4</v>
      </c>
      <c r="X70" s="121" t="str">
        <f t="shared" si="9"/>
        <v>4</v>
      </c>
      <c r="Y70" s="121" t="str">
        <f t="shared" si="10"/>
        <v>2</v>
      </c>
      <c r="Z70" s="125" t="str">
        <f>IF((IF(Tabla2[[#This Row],[Calculo1 ]]="1",_xlfn.IFS(W70="1",IF((J70/H70)&gt;100%,100%,J70/H70),W70="2",IF((J70/N70)&gt;100%,100%,J70/N70),W70="3","0%",W70="4","0")+Tabla2[[#This Row],[ III TRIM 20217]],_xlfn.IFS(W70="1",IF((J70/H70)&gt;100%,100%,J70/H70),W70="2",IF((J70/N70)&gt;100%,100%,J70/N70),W70="3","0%",W70="4","")))=100%,100%,(IF(Tabla2[[#This Row],[Calculo1 ]]="1",_xlfn.IFS(W70="1",IF((J70/H70)&gt;100%,100%,J70/H70),W70="2",IF((J70/N70)&gt;100%,100%,J70/N70),W70="3","0%",W70="4","0")+Tabla2[[#This Row],[ III TRIM 20217]],_xlfn.IFS(W70="1",IF((J70/H70)&gt;100%,100%,J70/H70),W70="2",IF((J70/N70)&gt;100%,100%,J70/N70),W70="3","0%",W70="4",""))))</f>
        <v/>
      </c>
      <c r="AA70" s="134" t="s">
        <v>657</v>
      </c>
      <c r="AB70" s="120" t="s">
        <v>657</v>
      </c>
      <c r="AC70" s="120" t="s">
        <v>657</v>
      </c>
      <c r="AD70" s="135">
        <f t="shared" si="14"/>
        <v>0.25</v>
      </c>
      <c r="AE70" s="130">
        <f>IF(IF(F70="","ESPECÍFICAR TIPO DE META",_xlfn.IFNA(_xlfn.IFS(SUM(I70:L70)=0,0%,SUM(I70:L70)&gt;0.001,(_xlfn.IFS(F70="INCREMENTO",SUM(I70:L70)/H70,F70="MANTENIMIENTO",SUM(I70:L70)/(H70*Tabla2[[#This Row],[N.X]])))),"ESPECÍFICAR TIPO DE META"))&gt;1,"100%",IF(F70="","ESPECÍFICAR TIPO DE META",_xlfn.IFNA(_xlfn.IFS(SUM(I70:L70)=0,0%,SUM(I70:L70)&gt;0.001,(_xlfn.IFS(F70="INCREMENTO",SUM(I70:L70)/H70,F70="MANTENIMIENTO",SUM(I70:L70)/(H70*Tabla2[[#This Row],[N.X]])))),"ESPECÍFICAR TIPO DE META")))</f>
        <v>0.25</v>
      </c>
      <c r="AF70" s="83" t="str">
        <f>'MIPG INSTITUCIONAL'!N76</f>
        <v>Se cuenta con una versión preliminar y pruebas de visualizaciones del contenido de la página web de la entidad como aplicativo para la interacción con la ciudadanía</v>
      </c>
      <c r="AG70" s="75">
        <f>'MIPG INSTITUCIONAL'!O76</f>
        <v>0</v>
      </c>
      <c r="AH70" s="74" t="s">
        <v>610</v>
      </c>
      <c r="AI70" s="44" t="str">
        <f>'MIPG INSTITUCIONAL'!P76</f>
        <v>Asesor Despacho
(Oficina TIC)</v>
      </c>
    </row>
    <row r="71" spans="2:35" ht="68.45" customHeight="1">
      <c r="B71" s="73" t="s">
        <v>149</v>
      </c>
      <c r="C71" s="74" t="s">
        <v>310</v>
      </c>
      <c r="D71" s="75" t="str">
        <f>'MIPG INSTITUCIONAL'!F77</f>
        <v>Implementar la estrategia de racionalización de trámites – Plan Anticorrupción y Atención al Ciudadano para la vigencia 2021 y se encuentra registrada en la plataforma del SUIT.</v>
      </c>
      <c r="E71" s="75" t="str">
        <f>'MIPG INSTITUCIONAL'!G77</f>
        <v>Seguimiento en el SUIT a las actividades a realizar para el cumplimiento de los trámites y procedimientos (OPAS) priorizados para la racionalización.</v>
      </c>
      <c r="F71" s="90" t="s">
        <v>656</v>
      </c>
      <c r="G71" s="91">
        <f t="shared" si="15"/>
        <v>4</v>
      </c>
      <c r="H71" s="76">
        <f>'MIPG INSTITUCIONAL'!H77</f>
        <v>4</v>
      </c>
      <c r="I71" s="65">
        <f>'MIPG INSTITUCIONAL'!I77</f>
        <v>1</v>
      </c>
      <c r="J71" s="65">
        <f>'MIPG INSTITUCIONAL'!J77</f>
        <v>1</v>
      </c>
      <c r="K71" s="65">
        <f>'MIPG INSTITUCIONAL'!K77</f>
        <v>1</v>
      </c>
      <c r="L71" s="65">
        <f>'MIPG INSTITUCIONAL'!L77</f>
        <v>1</v>
      </c>
      <c r="M71" s="77">
        <v>1</v>
      </c>
      <c r="N71" s="78">
        <v>1</v>
      </c>
      <c r="O71" s="78">
        <v>1</v>
      </c>
      <c r="P71" s="79">
        <v>1</v>
      </c>
      <c r="Q71" s="80" t="str">
        <f t="shared" si="16"/>
        <v>SI</v>
      </c>
      <c r="R71" s="145" t="str">
        <f>'MIPG INSTITUCIONAL'!Q77</f>
        <v>x</v>
      </c>
      <c r="S71" s="81" t="str">
        <f>'MIPG INSTITUCIONAL'!R77</f>
        <v>x</v>
      </c>
      <c r="T71" s="81" t="str">
        <f>'MIPG INSTITUCIONAL'!S77</f>
        <v>x</v>
      </c>
      <c r="U71" s="82" t="str">
        <f>'MIPG INSTITUCIONAL'!T77</f>
        <v>x</v>
      </c>
      <c r="V71" s="121" t="str">
        <f t="shared" si="7"/>
        <v>2</v>
      </c>
      <c r="W71" s="121" t="str">
        <f t="shared" si="8"/>
        <v>2</v>
      </c>
      <c r="X71" s="121" t="str">
        <f t="shared" si="9"/>
        <v>2</v>
      </c>
      <c r="Y71" s="121" t="str">
        <f t="shared" si="10"/>
        <v>2</v>
      </c>
      <c r="Z71" s="125">
        <f>IF((IF(Tabla2[[#This Row],[Calculo1 ]]="1",_xlfn.IFS(W71="1",IF((J71/H71)&gt;100%,100%,J71/H71),W71="2",IF((J71/N71)&gt;100%,100%,J71/N71),W71="3","0%",W71="4","0")+Tabla2[[#This Row],[ III TRIM 20217]],_xlfn.IFS(W71="1",IF((J71/H71)&gt;100%,100%,J71/H71),W71="2",IF((J71/N71)&gt;100%,100%,J71/N71),W71="3","0%",W71="4","")))=100%,100%,(IF(Tabla2[[#This Row],[Calculo1 ]]="1",_xlfn.IFS(W71="1",IF((J71/H71)&gt;100%,100%,J71/H71),W71="2",IF((J71/N71)&gt;100%,100%,J71/N71),W71="3","0%",W71="4","0")+Tabla2[[#This Row],[ III TRIM 20217]],_xlfn.IFS(W71="1",IF((J71/H71)&gt;100%,100%,J71/H71),W71="2",IF((J71/N71)&gt;100%,100%,J71/N71),W71="3","0%",W71="4",""))))</f>
        <v>1</v>
      </c>
      <c r="AA71" s="134">
        <v>1</v>
      </c>
      <c r="AB71" s="120">
        <v>1</v>
      </c>
      <c r="AC71" s="120">
        <v>1</v>
      </c>
      <c r="AD71" s="135">
        <f t="shared" si="14"/>
        <v>1</v>
      </c>
      <c r="AE71" s="130">
        <f>IF(IF(F71="","ESPECÍFICAR TIPO DE META",_xlfn.IFNA(_xlfn.IFS(SUM(I71:L71)=0,0%,SUM(I71:L71)&gt;0.001,(_xlfn.IFS(F71="INCREMENTO",SUM(I71:L71)/H71,F71="MANTENIMIENTO",SUM(I71:L71)/(H71*Tabla2[[#This Row],[N.X]])))),"ESPECÍFICAR TIPO DE META"))&gt;1,"100%",IF(F71="","ESPECÍFICAR TIPO DE META",_xlfn.IFNA(_xlfn.IFS(SUM(I71:L71)=0,0%,SUM(I71:L71)&gt;0.001,(_xlfn.IFS(F71="INCREMENTO",SUM(I71:L71)/H71,F71="MANTENIMIENTO",SUM(I71:L71)/(H71*Tabla2[[#This Row],[N.X]])))),"ESPECÍFICAR TIPO DE META")))</f>
        <v>1</v>
      </c>
      <c r="AF71" s="83" t="str">
        <f>'MIPG INSTITUCIONAL'!N77</f>
        <v>La Secretaría de Planeación realizó seguimientos durante el IV trimestre a la estrategia de racionalización de trámites.  Igualmente, se realizó el monitoreo a la estrategia durante la semana del 13 al 17 de diciembre 2021, de acuerdo al cronograma establecido.  Se tiene como evidencia, actas de las reuniones organizadas con OATIC, correos y matriz de seguimiento diligenciadas del componente 2, oficio enviado a Control Interno acerca de la fecha de realización del monitoreo.
Así mismo, durante el I trimestre 2022 realizó seguimiento al reporte estadístico mensual, el cual es registrado  por los respectivos enlaces en la plataforma SUIT, se tiene como evidencia pantallazos del módulo gestión de operaciones plataforma SUIT, así como también, actas de reunión del seguimiento de los avances de los trámites a racionalizar en la vigencia 2022 - Componente 2 PAAC.                                 
Durante el II trimestre 2022, se realizó seguimiento estadístico mensual, el cual es registrado en el módulo Gestión Datos de Operación de la plataforma SUIT, se tiene como evidencia pantallazos del módulo gestión de operaciones plataforma SUIT, así como también, actas de reunión del seguimiento de los avances de los trámites a racionalizar en la vigencia 2022 - Componente 2 PAAC.</v>
      </c>
      <c r="AG71" s="75" t="str">
        <f>'MIPG INSTITUCIONAL'!O77</f>
        <v>Talento Humano, Recursos Físicos y Tecnológicos</v>
      </c>
      <c r="AH71" s="74" t="s">
        <v>618</v>
      </c>
      <c r="AI71" s="44" t="str">
        <f>'MIPG INSTITUCIONAL'!P77</f>
        <v>Profesional Universitario
(Secretaría de Planeación)</v>
      </c>
    </row>
    <row r="72" spans="2:35" ht="68.45" customHeight="1">
      <c r="B72" s="73" t="s">
        <v>149</v>
      </c>
      <c r="C72" s="74" t="s">
        <v>310</v>
      </c>
      <c r="D72" s="75" t="str">
        <f>D71</f>
        <v>Implementar la estrategia de racionalización de trámites – Plan Anticorrupción y Atención al Ciudadano para la vigencia 2021 y se encuentra registrada en la plataforma del SUIT.</v>
      </c>
      <c r="E72" s="75" t="str">
        <f>'MIPG INSTITUCIONAL'!G78</f>
        <v>Módulo del SUIT diligenciado de acuerdo a la estrategia anti-trámite incluido en el PAAC 2021 y PAAC 2022</v>
      </c>
      <c r="F72" s="90" t="s">
        <v>658</v>
      </c>
      <c r="G72" s="91">
        <f t="shared" si="15"/>
        <v>3</v>
      </c>
      <c r="H72" s="76">
        <f>'MIPG INSTITUCIONAL'!H78</f>
        <v>1</v>
      </c>
      <c r="I72" s="65">
        <f>'MIPG INSTITUCIONAL'!I78</f>
        <v>1</v>
      </c>
      <c r="J72" s="65">
        <f>'MIPG INSTITUCIONAL'!J78</f>
        <v>1</v>
      </c>
      <c r="K72" s="65">
        <f>'MIPG INSTITUCIONAL'!K78</f>
        <v>1</v>
      </c>
      <c r="L72" s="65">
        <f>'MIPG INSTITUCIONAL'!L78</f>
        <v>0</v>
      </c>
      <c r="M72" s="77">
        <v>1</v>
      </c>
      <c r="N72" s="78">
        <v>1</v>
      </c>
      <c r="O72" s="78">
        <v>1</v>
      </c>
      <c r="P72" s="79"/>
      <c r="Q72" s="80" t="str">
        <f t="shared" si="16"/>
        <v>SI</v>
      </c>
      <c r="R72" s="145" t="str">
        <f>'MIPG INSTITUCIONAL'!Q78</f>
        <v>x</v>
      </c>
      <c r="S72" s="81" t="str">
        <f>'MIPG INSTITUCIONAL'!R78</f>
        <v>x</v>
      </c>
      <c r="T72" s="81" t="str">
        <f>'MIPG INSTITUCIONAL'!S78</f>
        <v>x</v>
      </c>
      <c r="U72" s="82">
        <f>'MIPG INSTITUCIONAL'!T78</f>
        <v>0</v>
      </c>
      <c r="V72" s="121" t="str">
        <f t="shared" si="7"/>
        <v>2</v>
      </c>
      <c r="W72" s="121" t="str">
        <f t="shared" si="8"/>
        <v>2</v>
      </c>
      <c r="X72" s="121" t="str">
        <f t="shared" si="9"/>
        <v>2</v>
      </c>
      <c r="Y72" s="121" t="str">
        <f t="shared" si="10"/>
        <v>4</v>
      </c>
      <c r="Z72" s="125">
        <f>IF((IF(Tabla2[[#This Row],[Calculo1 ]]="1",_xlfn.IFS(W72="1",IF((J72/H72)&gt;100%,100%,J72/H72),W72="2",IF((J72/N72)&gt;100%,100%,J72/N72),W72="3","0%",W72="4","0")+Tabla2[[#This Row],[ III TRIM 20217]],_xlfn.IFS(W72="1",IF((J72/H72)&gt;100%,100%,J72/H72),W72="2",IF((J72/N72)&gt;100%,100%,J72/N72),W72="3","0%",W72="4","")))=100%,100%,(IF(Tabla2[[#This Row],[Calculo1 ]]="1",_xlfn.IFS(W72="1",IF((J72/H72)&gt;100%,100%,J72/H72),W72="2",IF((J72/N72)&gt;100%,100%,J72/N72),W72="3","0%",W72="4","0")+Tabla2[[#This Row],[ III TRIM 20217]],_xlfn.IFS(W72="1",IF((J72/H72)&gt;100%,100%,J72/H72),W72="2",IF((J72/N72)&gt;100%,100%,J72/N72),W72="3","0%",W72="4",""))))</f>
        <v>1</v>
      </c>
      <c r="AA72" s="134">
        <v>1</v>
      </c>
      <c r="AB72" s="120">
        <v>1</v>
      </c>
      <c r="AC72" s="120">
        <v>1</v>
      </c>
      <c r="AD72" s="135" t="str">
        <f t="shared" si="14"/>
        <v/>
      </c>
      <c r="AE72" s="130">
        <f>IF(IF(F72="","ESPECÍFICAR TIPO DE META",_xlfn.IFNA(_xlfn.IFS(SUM(I72:L72)=0,0%,SUM(I72:L72)&gt;0.001,(_xlfn.IFS(F72="INCREMENTO",SUM(I72:L72)/H72,F72="MANTENIMIENTO",SUM(I72:L72)/(H72*Tabla2[[#This Row],[N.X]])))),"ESPECÍFICAR TIPO DE META"))&gt;1,"100%",IF(F72="","ESPECÍFICAR TIPO DE META",_xlfn.IFNA(_xlfn.IFS(SUM(I72:L72)=0,0%,SUM(I72:L72)&gt;0.001,(_xlfn.IFS(F72="INCREMENTO",SUM(I72:L72)/H72,F72="MANTENIMIENTO",SUM(I72:L72)/(H72*Tabla2[[#This Row],[N.X]])))),"ESPECÍFICAR TIPO DE META")))</f>
        <v>1</v>
      </c>
      <c r="AF72" s="83" t="str">
        <f>'MIPG INSTITUCIONAL'!N78</f>
        <v>La Secretaría de Planeación realizó ajuste al cronograma de finalización de la estrategia de Racionalización de trámites, el cual fue presentado y aprobado en el Comité Institucional de Gestión y Desempeño MIPG. Se cuenta como evidencia el PAAC 2021 ajustado 5, link de publicación y acta.  
Por otra parte, durante el primer trimestre de 2022, la Secretaría de Planeación realizó el registro de la priorización de los trámites en el módulo "Gestión de Racionalización" para el periodo 2022 en la plataforma SUIT, los cuales se encuentran registrados en el Componente 2 del PAAC 2022 dando cumplimiento en los términos de ley.</v>
      </c>
      <c r="AG72" s="75" t="str">
        <f>'MIPG INSTITUCIONAL'!O78</f>
        <v>Talento Humano, Recursos Físicos y Tecnológicos</v>
      </c>
      <c r="AH72" s="74" t="s">
        <v>618</v>
      </c>
      <c r="AI72" s="44" t="str">
        <f>'MIPG INSTITUCIONAL'!P78</f>
        <v>Profesional Universitario
(Secretaría de Planeación)</v>
      </c>
    </row>
    <row r="73" spans="2:35" ht="68.45" customHeight="1">
      <c r="B73" s="73" t="s">
        <v>149</v>
      </c>
      <c r="C73" s="74" t="s">
        <v>310</v>
      </c>
      <c r="D73" s="75" t="str">
        <f>'MIPG INSTITUCIONAL'!F79</f>
        <v>Disponer en línea los trámites de la entidad, que sean susceptibles de disponerse en línea.</v>
      </c>
      <c r="E73" s="75" t="str">
        <f>'MIPG INSTITUCIONAL'!G79</f>
        <v>Diagnóstico de los trámites de la entidad, susceptibles de disponerse en línea.</v>
      </c>
      <c r="F73" s="74" t="s">
        <v>656</v>
      </c>
      <c r="G73" s="90">
        <f t="shared" si="15"/>
        <v>1</v>
      </c>
      <c r="H73" s="76">
        <f>'MIPG INSTITUCIONAL'!H79</f>
        <v>1</v>
      </c>
      <c r="I73" s="154">
        <f>'MIPG INSTITUCIONAL'!I79</f>
        <v>0.5</v>
      </c>
      <c r="J73" s="154">
        <f>'MIPG INSTITUCIONAL'!J79</f>
        <v>0.3</v>
      </c>
      <c r="K73" s="154">
        <f>'MIPG INSTITUCIONAL'!K79</f>
        <v>0.1</v>
      </c>
      <c r="L73" s="65">
        <f>'MIPG INSTITUCIONAL'!L79</f>
        <v>0</v>
      </c>
      <c r="M73" s="77"/>
      <c r="N73" s="78">
        <v>1</v>
      </c>
      <c r="O73" s="78"/>
      <c r="P73" s="79"/>
      <c r="Q73" s="80" t="str">
        <f t="shared" si="16"/>
        <v>SI</v>
      </c>
      <c r="R73" s="145">
        <f>'MIPG INSTITUCIONAL'!Q79</f>
        <v>0</v>
      </c>
      <c r="S73" s="81" t="str">
        <f>'MIPG INSTITUCIONAL'!R79</f>
        <v>x</v>
      </c>
      <c r="T73" s="81">
        <f>'MIPG INSTITUCIONAL'!S79</f>
        <v>0</v>
      </c>
      <c r="U73" s="82">
        <f>'MIPG INSTITUCIONAL'!T79</f>
        <v>0</v>
      </c>
      <c r="V73" s="121" t="str">
        <f t="shared" si="7"/>
        <v>1</v>
      </c>
      <c r="W73" s="121" t="str">
        <f t="shared" si="8"/>
        <v>2</v>
      </c>
      <c r="X73" s="121" t="str">
        <f t="shared" si="9"/>
        <v>1</v>
      </c>
      <c r="Y73" s="121" t="str">
        <f t="shared" si="10"/>
        <v>4</v>
      </c>
      <c r="Z73" s="125">
        <f>IF((IF(Tabla2[[#This Row],[Calculo1 ]]="1",_xlfn.IFS(W73="1",IF((J73/H73)&gt;100%,100%,J73/H73),W73="2",IF((J73/N73)&gt;100%,100%,J73/N73),W73="3","0%",W73="4","0")+Tabla2[[#This Row],[ III TRIM 20217]],_xlfn.IFS(W73="1",IF((J73/H73)&gt;100%,100%,J73/H73),W73="2",IF((J73/N73)&gt;100%,100%,J73/N73),W73="3","0%",W73="4","")))=100%,100%,(IF(Tabla2[[#This Row],[Calculo1 ]]="1",_xlfn.IFS(W73="1",IF((J73/H73)&gt;100%,100%,J73/H73),W73="2",IF((J73/N73)&gt;100%,100%,J73/N73),W73="3","0%",W73="4","0")+Tabla2[[#This Row],[ III TRIM 20217]],_xlfn.IFS(W73="1",IF((J73/H73)&gt;100%,100%,J73/H73),W73="2",IF((J73/N73)&gt;100%,100%,J73/N73),W73="3","0%",W73="4",""))))</f>
        <v>0.8</v>
      </c>
      <c r="AA73" s="134">
        <v>0.5</v>
      </c>
      <c r="AB73" s="120">
        <v>0.8</v>
      </c>
      <c r="AC73" s="120">
        <v>0.9</v>
      </c>
      <c r="AD73" s="135" t="str">
        <f t="shared" si="14"/>
        <v/>
      </c>
      <c r="AE73" s="130">
        <f>IF(IF(F73="","ESPECÍFICAR TIPO DE META",_xlfn.IFNA(_xlfn.IFS(SUM(I73:L73)=0,0%,SUM(I73:L73)&gt;0.001,(_xlfn.IFS(F73="INCREMENTO",SUM(I73:L73)/H73,F73="MANTENIMIENTO",SUM(I73:L73)/(H73*Tabla2[[#This Row],[N.X]])))),"ESPECÍFICAR TIPO DE META"))&gt;1,"100%",IF(F73="","ESPECÍFICAR TIPO DE META",_xlfn.IFNA(_xlfn.IFS(SUM(I73:L73)=0,0%,SUM(I73:L73)&gt;0.001,(_xlfn.IFS(F73="INCREMENTO",SUM(I73:L73)/H73,F73="MANTENIMIENTO",SUM(I73:L73)/(H73*Tabla2[[#This Row],[N.X]])))),"ESPECÍFICAR TIPO DE META")))</f>
        <v>0.9</v>
      </c>
      <c r="AF73" s="83" t="str">
        <f>'MIPG INSTITUCIONAL'!N79</f>
        <v xml:space="preserve">Despues de realizar la validación del avance e implementación de los trámites relacionadas en el PAAC, solo fue posible racionalizar 5 de los 10, aunque los faltantes ya estan en línea desarrollados aun falta un porcentaje de implementación de los mismos para poder ponerlos a disposición del ciudadano. </v>
      </c>
      <c r="AG73" s="75" t="str">
        <f>'MIPG INSTITUCIONAL'!O79</f>
        <v>Talento Humano, Recursos Físicos y Tecnológicos</v>
      </c>
      <c r="AH73" s="74" t="s">
        <v>610</v>
      </c>
      <c r="AI73" s="44" t="str">
        <f>'MIPG INSTITUCIONAL'!P79</f>
        <v>Asesor Despacho
(Oficina TIC)</v>
      </c>
    </row>
    <row r="74" spans="2:35" ht="68.45" customHeight="1">
      <c r="B74" s="73" t="s">
        <v>149</v>
      </c>
      <c r="C74" s="74" t="s">
        <v>310</v>
      </c>
      <c r="D74" s="75" t="str">
        <f>'MIPG INSTITUCIONAL'!F80</f>
        <v>Implementar acciones de racionalización que permitan reducir los pasos de los trámites / otros procedimientos administrativos de la entidad.</v>
      </c>
      <c r="E74" s="75" t="str">
        <f>'MIPG INSTITUCIONAL'!G80</f>
        <v>Estrategia de racionalización de trámites y procedimientos de la entidad fortalecida.</v>
      </c>
      <c r="F74" s="90" t="s">
        <v>658</v>
      </c>
      <c r="G74" s="91">
        <f t="shared" si="15"/>
        <v>4</v>
      </c>
      <c r="H74" s="76">
        <f>'MIPG INSTITUCIONAL'!H80</f>
        <v>1</v>
      </c>
      <c r="I74" s="65">
        <f>'MIPG INSTITUCIONAL'!I80</f>
        <v>1</v>
      </c>
      <c r="J74" s="65">
        <f>'MIPG INSTITUCIONAL'!J80</f>
        <v>1</v>
      </c>
      <c r="K74" s="65">
        <f>'MIPG INSTITUCIONAL'!K80</f>
        <v>1</v>
      </c>
      <c r="L74" s="65">
        <f>'MIPG INSTITUCIONAL'!L80</f>
        <v>1</v>
      </c>
      <c r="M74" s="77">
        <v>1</v>
      </c>
      <c r="N74" s="78">
        <v>1</v>
      </c>
      <c r="O74" s="78">
        <v>1</v>
      </c>
      <c r="P74" s="79">
        <v>1</v>
      </c>
      <c r="Q74" s="80" t="str">
        <f t="shared" si="16"/>
        <v>SI</v>
      </c>
      <c r="R74" s="145" t="str">
        <f>'MIPG INSTITUCIONAL'!Q80</f>
        <v>x</v>
      </c>
      <c r="S74" s="81" t="str">
        <f>'MIPG INSTITUCIONAL'!R80</f>
        <v>x</v>
      </c>
      <c r="T74" s="81" t="str">
        <f>'MIPG INSTITUCIONAL'!S80</f>
        <v>x</v>
      </c>
      <c r="U74" s="82" t="str">
        <f>'MIPG INSTITUCIONAL'!T80</f>
        <v>x</v>
      </c>
      <c r="V74" s="121" t="str">
        <f t="shared" si="7"/>
        <v>2</v>
      </c>
      <c r="W74" s="121" t="str">
        <f t="shared" si="8"/>
        <v>2</v>
      </c>
      <c r="X74" s="121" t="str">
        <f t="shared" si="9"/>
        <v>2</v>
      </c>
      <c r="Y74" s="121" t="str">
        <f t="shared" si="10"/>
        <v>2</v>
      </c>
      <c r="Z74" s="125">
        <f>IF((IF(Tabla2[[#This Row],[Calculo1 ]]="1",_xlfn.IFS(W74="1",IF((J74/H74)&gt;100%,100%,J74/H74),W74="2",IF((J74/N74)&gt;100%,100%,J74/N74),W74="3","0%",W74="4","0")+Tabla2[[#This Row],[ III TRIM 20217]],_xlfn.IFS(W74="1",IF((J74/H74)&gt;100%,100%,J74/H74),W74="2",IF((J74/N74)&gt;100%,100%,J74/N74),W74="3","0%",W74="4","")))=100%,100%,(IF(Tabla2[[#This Row],[Calculo1 ]]="1",_xlfn.IFS(W74="1",IF((J74/H74)&gt;100%,100%,J74/H74),W74="2",IF((J74/N74)&gt;100%,100%,J74/N74),W74="3","0%",W74="4","0")+Tabla2[[#This Row],[ III TRIM 20217]],_xlfn.IFS(W74="1",IF((J74/H74)&gt;100%,100%,J74/H74),W74="2",IF((J74/N74)&gt;100%,100%,J74/N74),W74="3","0%",W74="4",""))))</f>
        <v>1</v>
      </c>
      <c r="AA74" s="134">
        <v>1</v>
      </c>
      <c r="AB74" s="120">
        <v>1</v>
      </c>
      <c r="AC74" s="120">
        <v>1</v>
      </c>
      <c r="AD74" s="135">
        <f t="shared" si="14"/>
        <v>1</v>
      </c>
      <c r="AE74" s="130">
        <f>IF(IF(F74="","ESPECÍFICAR TIPO DE META",_xlfn.IFNA(_xlfn.IFS(SUM(I74:L74)=0,0%,SUM(I74:L74)&gt;0.001,(_xlfn.IFS(F74="INCREMENTO",SUM(I74:L74)/H74,F74="MANTENIMIENTO",SUM(I74:L74)/(H74*Tabla2[[#This Row],[N.X]])))),"ESPECÍFICAR TIPO DE META"))&gt;1,"100%",IF(F74="","ESPECÍFICAR TIPO DE META",_xlfn.IFNA(_xlfn.IFS(SUM(I74:L74)=0,0%,SUM(I74:L74)&gt;0.001,(_xlfn.IFS(F74="INCREMENTO",SUM(I74:L74)/H74,F74="MANTENIMIENTO",SUM(I74:L74)/(H74*Tabla2[[#This Row],[N.X]])))),"ESPECÍFICAR TIPO DE META")))</f>
        <v>1</v>
      </c>
      <c r="AF74" s="83" t="str">
        <f>'MIPG INSTITUCIONAL'!N80</f>
        <v xml:space="preserve">La Secretaría de Planeación, realizó el monitoreo a la estrategia de racionalización del componente 2 del PAAC, como evidencia se cuenta con el documento Seguimiento Estrategia de Racionalización y trámites racionalizados, extraídos de la plataforma SUIT.
Durante el primer trimestre 2022 se ha venido fortaleciendo la estrategia de racionalización de trámites y procedimientos, mediante mesas de trabajo, reuniones y correos de solicitud de requerimientos para dar inicio al desarrollo de los aplicativos. 
Se realizó avance en la integración de la información de catastro con POT online,  estructuración de la base de datos, flujograma para el desarrollo de la aplicación y el prototipado de las interfases del usuario. Por otra parte, se realizó el levantamiento de los requerimientos de Planeación, Salud, Hacienda y DADEP. Se incluyó el botón de pago en línea dentro de los aplicativos de los trámites: Contribución por valorización, Impuesto a la Publicidad visual exterior, Impuesto de espectáculos públicos e Impuesto de degüello al ganado menor.                                                                        Se realizó entrega del modelo de pruebas del aplicativo del trámite Autorización de certificación de discapacidad, inscrito en el PAAC. Así mismo, se adelantaron mesas de TRabajo para que cada dependencia actualice y/o cree por calidad los procedimeintos y requisitos solicitados para la actualización en el SUIT.  </v>
      </c>
      <c r="AG74" s="75" t="str">
        <f>'MIPG INSTITUCIONAL'!O80</f>
        <v>Talento Humano, Recursos Físicos y Tecnológicos</v>
      </c>
      <c r="AH74" s="74" t="s">
        <v>618</v>
      </c>
      <c r="AI74" s="44" t="str">
        <f>'MIPG INSTITUCIONAL'!P80</f>
        <v>Profesional Universitario
(Secretaría de Planeación)</v>
      </c>
    </row>
    <row r="75" spans="2:35" ht="68.45" customHeight="1">
      <c r="B75" s="73" t="s">
        <v>149</v>
      </c>
      <c r="C75" s="74" t="s">
        <v>310</v>
      </c>
      <c r="D75" s="75" t="str">
        <f>'MIPG INSTITUCIONAL'!F81</f>
        <v>Implementar la Guía metodológica de buenas prácticas de racionalización de trámites .</v>
      </c>
      <c r="E75" s="75" t="str">
        <f>'MIPG INSTITUCIONAL'!G81</f>
        <v>Guía metodológica de buenas prácticas de racionalización de trámites implementada.</v>
      </c>
      <c r="F75" s="74" t="s">
        <v>656</v>
      </c>
      <c r="G75" s="90">
        <f t="shared" si="15"/>
        <v>1</v>
      </c>
      <c r="H75" s="76">
        <f>'MIPG INSTITUCIONAL'!H81</f>
        <v>1</v>
      </c>
      <c r="I75" s="154">
        <f>'MIPG INSTITUCIONAL'!I81</f>
        <v>0.1</v>
      </c>
      <c r="J75" s="154">
        <f>'MIPG INSTITUCIONAL'!J81</f>
        <v>0.23</v>
      </c>
      <c r="K75" s="65">
        <f>'MIPG INSTITUCIONAL'!K81</f>
        <v>0</v>
      </c>
      <c r="L75" s="65">
        <f>'MIPG INSTITUCIONAL'!L81</f>
        <v>0.3</v>
      </c>
      <c r="M75" s="77"/>
      <c r="N75" s="78">
        <v>1</v>
      </c>
      <c r="O75" s="78"/>
      <c r="P75" s="79"/>
      <c r="Q75" s="80" t="str">
        <f t="shared" si="16"/>
        <v>SI</v>
      </c>
      <c r="R75" s="145">
        <f>'MIPG INSTITUCIONAL'!Q81</f>
        <v>0</v>
      </c>
      <c r="S75" s="81" t="str">
        <f>'MIPG INSTITUCIONAL'!R81</f>
        <v>x</v>
      </c>
      <c r="T75" s="81">
        <f>'MIPG INSTITUCIONAL'!S81</f>
        <v>0</v>
      </c>
      <c r="U75" s="82">
        <f>'MIPG INSTITUCIONAL'!T81</f>
        <v>0</v>
      </c>
      <c r="V75" s="121" t="str">
        <f t="shared" si="7"/>
        <v>1</v>
      </c>
      <c r="W75" s="121" t="str">
        <f t="shared" si="8"/>
        <v>2</v>
      </c>
      <c r="X75" s="121" t="str">
        <f t="shared" si="9"/>
        <v>4</v>
      </c>
      <c r="Y75" s="121" t="str">
        <f t="shared" si="10"/>
        <v>1</v>
      </c>
      <c r="Z75" s="125">
        <f>IF((IF(Tabla2[[#This Row],[Calculo1 ]]="1",_xlfn.IFS(W75="1",IF((J75/H75)&gt;100%,100%,J75/H75),W75="2",IF((J75/N75)&gt;100%,100%,J75/N75),W75="3","0%",W75="4","0")+Tabla2[[#This Row],[ III TRIM 20217]],_xlfn.IFS(W75="1",IF((J75/H75)&gt;100%,100%,J75/H75),W75="2",IF((J75/N75)&gt;100%,100%,J75/N75),W75="3","0%",W75="4","")))=100%,100%,(IF(Tabla2[[#This Row],[Calculo1 ]]="1",_xlfn.IFS(W75="1",IF((J75/H75)&gt;100%,100%,J75/H75),W75="2",IF((J75/N75)&gt;100%,100%,J75/N75),W75="3","0%",W75="4","0")+Tabla2[[#This Row],[ III TRIM 20217]],_xlfn.IFS(W75="1",IF((J75/H75)&gt;100%,100%,J75/H75),W75="2",IF((J75/N75)&gt;100%,100%,J75/N75),W75="3","0%",W75="4",""))))</f>
        <v>0.33</v>
      </c>
      <c r="AA75" s="134">
        <v>0.1</v>
      </c>
      <c r="AB75" s="120">
        <v>0.33</v>
      </c>
      <c r="AC75" s="120">
        <v>0.33</v>
      </c>
      <c r="AD75" s="135">
        <v>0.63</v>
      </c>
      <c r="AE75" s="130">
        <f>IF(IF(F75="","ESPECÍFICAR TIPO DE META",_xlfn.IFNA(_xlfn.IFS(SUM(I75:L75)=0,0%,SUM(I75:L75)&gt;0.001,(_xlfn.IFS(F75="INCREMENTO",SUM(I75:L75)/H75,F75="MANTENIMIENTO",SUM(I75:L75)/(H75*Tabla2[[#This Row],[N.X]])))),"ESPECÍFICAR TIPO DE META"))&gt;1,"100%",IF(F75="","ESPECÍFICAR TIPO DE META",_xlfn.IFNA(_xlfn.IFS(SUM(I75:L75)=0,0%,SUM(I75:L75)&gt;0.001,(_xlfn.IFS(F75="INCREMENTO",SUM(I75:L75)/H75,F75="MANTENIMIENTO",SUM(I75:L75)/(H75*Tabla2[[#This Row],[N.X]])))),"ESPECÍFICAR TIPO DE META")))</f>
        <v>0.63</v>
      </c>
      <c r="AF75" s="83" t="str">
        <f>'MIPG INSTITUCIONAL'!N81</f>
        <v xml:space="preserve">Este avance depende de la implementación de la estrategia de racionalización de tramites que debe implementar la entidad, se asistió a socialización liderada por el DAFP sobre Racionalización de trámites, posteriormente, se realizó la versión preliminar de la guía metodológica de buenas prácticas de racionalización de trámites, se realizarán mesas de trabajo con la Secretaría de Planeación. </v>
      </c>
      <c r="AG75" s="75" t="str">
        <f>'MIPG INSTITUCIONAL'!O81</f>
        <v>Talento Humano, Recursos Físicos y Tecnológicos</v>
      </c>
      <c r="AH75" s="74" t="s">
        <v>610</v>
      </c>
      <c r="AI75" s="44" t="str">
        <f>'MIPG INSTITUCIONAL'!P81</f>
        <v>Asesor Despacho
(Oficina TIC)</v>
      </c>
    </row>
    <row r="76" spans="2:35" ht="68.45" customHeight="1">
      <c r="B76" s="73" t="s">
        <v>149</v>
      </c>
      <c r="C76" s="74" t="s">
        <v>310</v>
      </c>
      <c r="D76" s="75" t="str">
        <f>'MIPG INSTITUCIONAL'!F82</f>
        <v>Dar a conocer a los grupos de valor los beneficios que obtuvieron gracias a las acciones de racionalización de los trámites / otros procedimientos administrativos que implementó la entidad.</v>
      </c>
      <c r="E76" s="75" t="str">
        <f>'MIPG INSTITUCIONAL'!G82</f>
        <v>Brief de beneficios obtenidos por racionalización de trámites, publicado, según requerimientos.</v>
      </c>
      <c r="F76" s="74" t="s">
        <v>658</v>
      </c>
      <c r="G76" s="90">
        <f t="shared" si="15"/>
        <v>2</v>
      </c>
      <c r="H76" s="85">
        <f>'MIPG INSTITUCIONAL'!H82</f>
        <v>1</v>
      </c>
      <c r="I76" s="65">
        <f>'MIPG INSTITUCIONAL'!I82</f>
        <v>1</v>
      </c>
      <c r="J76" s="65">
        <f>'MIPG INSTITUCIONAL'!J82</f>
        <v>1</v>
      </c>
      <c r="K76" s="65">
        <f>'MIPG INSTITUCIONAL'!K82</f>
        <v>1</v>
      </c>
      <c r="L76" s="65">
        <f>'MIPG INSTITUCIONAL'!L82</f>
        <v>1</v>
      </c>
      <c r="M76" s="77"/>
      <c r="N76" s="92">
        <v>1</v>
      </c>
      <c r="O76" s="78"/>
      <c r="P76" s="93">
        <v>1</v>
      </c>
      <c r="Q76" s="80" t="str">
        <f t="shared" si="16"/>
        <v>SI</v>
      </c>
      <c r="R76" s="145">
        <f>'MIPG INSTITUCIONAL'!Q82</f>
        <v>0</v>
      </c>
      <c r="S76" s="81" t="str">
        <f>'MIPG INSTITUCIONAL'!R82</f>
        <v>x</v>
      </c>
      <c r="T76" s="81">
        <f>'MIPG INSTITUCIONAL'!S82</f>
        <v>0</v>
      </c>
      <c r="U76" s="82" t="str">
        <f>'MIPG INSTITUCIONAL'!T82</f>
        <v>x</v>
      </c>
      <c r="V76" s="121" t="str">
        <f t="shared" ref="V76:V139" si="17">_xlfn.IFNA(_xlfn.IFS(AND(M76="",I76&gt;0.001),"1",AND(M76&gt;0.001,I76&gt;0.001),"2",AND(M76&gt;0.001,I76=0),"3"),"4")</f>
        <v>1</v>
      </c>
      <c r="W76" s="121" t="str">
        <f t="shared" si="8"/>
        <v>2</v>
      </c>
      <c r="X76" s="121" t="str">
        <f t="shared" si="9"/>
        <v>1</v>
      </c>
      <c r="Y76" s="121" t="str">
        <f t="shared" si="10"/>
        <v>2</v>
      </c>
      <c r="Z76" s="125">
        <f>IF((IF(Tabla2[[#This Row],[Calculo1 ]]="1",_xlfn.IFS(W76="1",IF((J76/H76)&gt;100%,100%,J76/H76),W76="2",IF((J76/N76)&gt;100%,100%,J76/N76),W76="3","0%",W76="4","0")+Tabla2[[#This Row],[ III TRIM 20217]],_xlfn.IFS(W76="1",IF((J76/H76)&gt;100%,100%,J76/H76),W76="2",IF((J76/N76)&gt;100%,100%,J76/N76),W76="3","0%",W76="4","")))=100%,100%,(IF(Tabla2[[#This Row],[Calculo1 ]]="1",_xlfn.IFS(W76="1",IF((J76/H76)&gt;100%,100%,J76/H76),W76="2",IF((J76/N76)&gt;100%,100%,J76/N76),W76="3","0%",W76="4","0")+Tabla2[[#This Row],[ III TRIM 20217]],_xlfn.IFS(W76="1",IF((J76/H76)&gt;100%,100%,J76/H76),W76="2",IF((J76/N76)&gt;100%,100%,J76/N76),W76="3","0%",W76="4",""))))</f>
        <v>2</v>
      </c>
      <c r="AA76" s="134">
        <v>1</v>
      </c>
      <c r="AB76" s="120">
        <v>1</v>
      </c>
      <c r="AC76" s="120">
        <v>1</v>
      </c>
      <c r="AD76" s="135">
        <f t="shared" ref="AD76:AD106" si="18">_xlfn.IFS(Y76="1",IF((L76/K76)&gt;100%,"100%",L76/K76),Y76="2",IF((L76/P76)&gt;100%,"100%",L76/P76),Y76="3","0%",Y76="4","")</f>
        <v>1</v>
      </c>
      <c r="AE76" s="130" t="str">
        <f>IF(IF(F76="","ESPECÍFICAR TIPO DE META",_xlfn.IFNA(_xlfn.IFS(SUM(I76:L76)=0,0%,SUM(I76:L76)&gt;0.001,(_xlfn.IFS(F76="INCREMENTO",SUM(I76:L76)/H76,F76="MANTENIMIENTO",SUM(I76:L76)/(H76*Tabla2[[#This Row],[N.X]])))),"ESPECÍFICAR TIPO DE META"))&gt;1,"100%",IF(F76="","ESPECÍFICAR TIPO DE META",_xlfn.IFNA(_xlfn.IFS(SUM(I76:L76)=0,0%,SUM(I76:L76)&gt;0.001,(_xlfn.IFS(F76="INCREMENTO",SUM(I76:L76)/H76,F76="MANTENIMIENTO",SUM(I76:L76)/(H76*Tabla2[[#This Row],[N.X]])))),"ESPECÍFICAR TIPO DE META")))</f>
        <v>100%</v>
      </c>
      <c r="AF76" s="83" t="str">
        <f>'MIPG INSTITUCIONAL'!N82</f>
        <v>En 2021, se atendieron 7 requerimientos para comunicar gráficamente el nuevo canal de atención al ciudadano del INVISBU, el punto de atención de la Dirección de Tránsito e Imebu en el Centro de Atención Municipal Especializado CAME, el trámite en línea de categorización de parqueaderos de la Secretaría del Interior, el nuevo punto de información en el Centro de Atención Municipal Especializado CAME sur, el tablero digital correspondiente a consulta de procesos de despachos comisorios de las diferentes inspecciones de Policía, y el cambio de dirección de la sede principal del Sisbén. En el primer semestre de 2022, se atendieron 24 requerimientos para comunicar el paso a paso de inscripción a becas de educación superior, el procedimiento para que personas con discapacidad accedan al servicio de asesoría jurídica, la nueva ruta para declarar el impuesto de Industria y Comercio, la navegación en diferentes idiomas en la página web de la Alcaldía, el lanzamiento de la plataforma Marketplace, la postulación de candidatos y votantes en el proceso de elección de representantes al Comité LGBTIQ+, la encuesta de percepción sobre la Rendición de Cuentas 2022, el tablero digital, y el pago en línea de comparendos policivos.</v>
      </c>
      <c r="AG76" s="75" t="str">
        <f>'MIPG INSTITUCIONAL'!O82</f>
        <v>Talento Humano, Recursos Físicos y Tecnológicos</v>
      </c>
      <c r="AH76" s="74" t="s">
        <v>612</v>
      </c>
      <c r="AI76" s="44" t="str">
        <f>'MIPG INSTITUCIONAL'!P82</f>
        <v>Jefe de Prensa y Comunicaciones
(Oficina de Prensa y Comunicaciones)</v>
      </c>
    </row>
    <row r="77" spans="2:35" ht="68.45" customHeight="1">
      <c r="B77" s="73" t="s">
        <v>149</v>
      </c>
      <c r="C77" s="74" t="s">
        <v>335</v>
      </c>
      <c r="D77" s="75" t="str">
        <f>'MIPG INSTITUCIONAL'!F83</f>
        <v>Emplear diferentes medios digitales en los ejercicios de participación realizados por la entidad.</v>
      </c>
      <c r="E77" s="75" t="str">
        <f>'MIPG INSTITUCIONAL'!G83</f>
        <v>Viabilidad técnica de obras de presupuestos participativos 2021</v>
      </c>
      <c r="F77" s="90" t="s">
        <v>656</v>
      </c>
      <c r="G77" s="91">
        <f t="shared" si="15"/>
        <v>1</v>
      </c>
      <c r="H77" s="76">
        <f>'MIPG INSTITUCIONAL'!H83</f>
        <v>1</v>
      </c>
      <c r="I77" s="65">
        <f>'MIPG INSTITUCIONAL'!I83</f>
        <v>0</v>
      </c>
      <c r="J77" s="154">
        <f>'MIPG INSTITUCIONAL'!J83</f>
        <v>0.9</v>
      </c>
      <c r="K77" s="65">
        <f>'MIPG INSTITUCIONAL'!K83</f>
        <v>0</v>
      </c>
      <c r="L77" s="65">
        <f>'MIPG INSTITUCIONAL'!L83</f>
        <v>0</v>
      </c>
      <c r="M77" s="77"/>
      <c r="N77" s="78">
        <v>1</v>
      </c>
      <c r="O77" s="78"/>
      <c r="P77" s="79"/>
      <c r="Q77" s="80" t="str">
        <f t="shared" si="16"/>
        <v>SI</v>
      </c>
      <c r="R77" s="145">
        <f>'MIPG INSTITUCIONAL'!Q83</f>
        <v>0</v>
      </c>
      <c r="S77" s="81" t="str">
        <f>'MIPG INSTITUCIONAL'!R83</f>
        <v>x</v>
      </c>
      <c r="T77" s="81">
        <f>'MIPG INSTITUCIONAL'!S83</f>
        <v>0</v>
      </c>
      <c r="U77" s="82">
        <f>'MIPG INSTITUCIONAL'!T83</f>
        <v>0</v>
      </c>
      <c r="V77" s="121" t="str">
        <f t="shared" si="17"/>
        <v>4</v>
      </c>
      <c r="W77" s="121" t="str">
        <f t="shared" ref="W77:W140" si="19">_xlfn.IFNA(_xlfn.IFS(AND(N77="",J77&gt;0.001),"1",AND(N77&gt;0.001,J77&gt;0.001),"2",AND(N77&gt;0.001,J77=0),"3"),"4")</f>
        <v>2</v>
      </c>
      <c r="X77" s="121" t="str">
        <f t="shared" ref="X77:X140" si="20">_xlfn.IFNA(_xlfn.IFS(AND(O77="",K77&gt;0.001),"1",AND(O77&gt;0.001,K77&gt;0.001),"2",AND(O77&gt;0.001,K77=0),"3"),"4")</f>
        <v>4</v>
      </c>
      <c r="Y77" s="121" t="str">
        <f t="shared" ref="Y77:Y140" si="21">_xlfn.IFNA(_xlfn.IFS(AND(P77="",L77&gt;0.001),"1",AND(P77&gt;0.001,L77&gt;0.001),"2",AND(P77&gt;0.001,L77=0),"3"),"4")</f>
        <v>4</v>
      </c>
      <c r="Z77" s="125">
        <f>IF((IF(Tabla2[[#This Row],[Calculo1 ]]="1",_xlfn.IFS(W77="1",IF((J77/H77)&gt;100%,100%,J77/H77),W77="2",IF((J77/N77)&gt;100%,100%,J77/N77),W77="3","0%",W77="4","0")+Tabla2[[#This Row],[ III TRIM 20217]],_xlfn.IFS(W77="1",IF((J77/H77)&gt;100%,100%,J77/H77),W77="2",IF((J77/N77)&gt;100%,100%,J77/N77),W77="3","0%",W77="4","")))=100%,100%,(IF(Tabla2[[#This Row],[Calculo1 ]]="1",_xlfn.IFS(W77="1",IF((J77/H77)&gt;100%,100%,J77/H77),W77="2",IF((J77/N77)&gt;100%,100%,J77/N77),W77="3","0%",W77="4","0")+Tabla2[[#This Row],[ III TRIM 20217]],_xlfn.IFS(W77="1",IF((J77/H77)&gt;100%,100%,J77/H77),W77="2",IF((J77/N77)&gt;100%,100%,J77/N77),W77="3","0%",W77="4",""))))</f>
        <v>0.9</v>
      </c>
      <c r="AA77" s="134" t="s">
        <v>657</v>
      </c>
      <c r="AB77" s="120">
        <v>0.9</v>
      </c>
      <c r="AC77" s="120">
        <v>0.9</v>
      </c>
      <c r="AD77" s="135" t="str">
        <f t="shared" si="18"/>
        <v/>
      </c>
      <c r="AE77" s="130">
        <f>IF(IF(F77="","ESPECÍFICAR TIPO DE META",_xlfn.IFNA(_xlfn.IFS(SUM(I77:L77)=0,0%,SUM(I77:L77)&gt;0.001,(_xlfn.IFS(F77="INCREMENTO",SUM(I77:L77)/H77,F77="MANTENIMIENTO",SUM(I77:L77)/(H77*Tabla2[[#This Row],[N.X]])))),"ESPECÍFICAR TIPO DE META"))&gt;1,"100%",IF(F77="","ESPECÍFICAR TIPO DE META",_xlfn.IFNA(_xlfn.IFS(SUM(I77:L77)=0,0%,SUM(I77:L77)&gt;0.001,(_xlfn.IFS(F77="INCREMENTO",SUM(I77:L77)/H77,F77="MANTENIMIENTO",SUM(I77:L77)/(H77*Tabla2[[#This Row],[N.X]])))),"ESPECÍFICAR TIPO DE META")))</f>
        <v>0.9</v>
      </c>
      <c r="AF77" s="83" t="str">
        <f>'MIPG INSTITUCIONAL'!N83</f>
        <v>Se presenta matriz de Seguimiento de viabilidad de proyectos vigencia 2021 del ejercicio de acuerdo de comuna o corregimiento que hacen parte de la estrategia general de presupuestos participativos. El día 28 de marzo de 2022 y el 31 de mayo de la vigencia 2022 se reunieron los integrantes del Comité de Presupuestos Participativos, en los cuales se presentó informe de las visitas técnicas adelantadas de los proyectos priorizados por las comunidades según el Decreto 0159 de 2021. 
De las 60 propuestas de proyectos principales presentadas, 6 proyectos se encuentran en revisión juridica, 9 propuestas de proyecto principal no son viables (se analiza la segunda propuesta de proyecto) y 45 proyectos ya fueron viabilizados y se encuentran en etapa de diseño y costeo.
Evidencia: Informes de Conceptos Técnicos proyectos aprobados y matriz de Seguimiento de viabilidad de proyectos vigencia 2021.</v>
      </c>
      <c r="AG77" s="75" t="str">
        <f>'MIPG INSTITUCIONAL'!O83</f>
        <v>Talento Humano, Recursos Financieros, Físicos y Tecnológicos</v>
      </c>
      <c r="AH77" s="74" t="s">
        <v>618</v>
      </c>
      <c r="AI77" s="44" t="str">
        <f>'MIPG INSTITUCIONAL'!P83</f>
        <v>Subsecretario de Despacho
(Secretaría de Planeación)</v>
      </c>
    </row>
    <row r="78" spans="2:35" ht="68.45" customHeight="1">
      <c r="B78" s="73" t="s">
        <v>149</v>
      </c>
      <c r="C78" s="74" t="s">
        <v>335</v>
      </c>
      <c r="D78" s="75" t="str">
        <f>D77</f>
        <v>Emplear diferentes medios digitales en los ejercicios de participación realizados por la entidad.</v>
      </c>
      <c r="E78" s="75" t="str">
        <f>'MIPG INSTITUCIONAL'!G84</f>
        <v>Viabilidad técnica de obras de presupuestos participativos 2022</v>
      </c>
      <c r="F78" s="90" t="s">
        <v>656</v>
      </c>
      <c r="G78" s="91">
        <f t="shared" si="15"/>
        <v>1</v>
      </c>
      <c r="H78" s="76">
        <f>'MIPG INSTITUCIONAL'!H84</f>
        <v>1</v>
      </c>
      <c r="I78" s="65">
        <f>'MIPG INSTITUCIONAL'!I84</f>
        <v>0</v>
      </c>
      <c r="J78" s="65">
        <f>'MIPG INSTITUCIONAL'!J84</f>
        <v>0</v>
      </c>
      <c r="K78" s="65">
        <f>'MIPG INSTITUCIONAL'!K84</f>
        <v>0</v>
      </c>
      <c r="L78" s="65">
        <f>'MIPG INSTITUCIONAL'!L84</f>
        <v>0</v>
      </c>
      <c r="M78" s="77"/>
      <c r="N78" s="78"/>
      <c r="O78" s="78">
        <v>1</v>
      </c>
      <c r="P78" s="79"/>
      <c r="Q78" s="80" t="str">
        <f t="shared" si="16"/>
        <v>SI</v>
      </c>
      <c r="R78" s="145">
        <f>'MIPG INSTITUCIONAL'!Q84</f>
        <v>0</v>
      </c>
      <c r="S78" s="81">
        <f>'MIPG INSTITUCIONAL'!R84</f>
        <v>0</v>
      </c>
      <c r="T78" s="81" t="str">
        <f>'MIPG INSTITUCIONAL'!S84</f>
        <v>x</v>
      </c>
      <c r="U78" s="82">
        <f>'MIPG INSTITUCIONAL'!T84</f>
        <v>0</v>
      </c>
      <c r="V78" s="121" t="str">
        <f t="shared" si="17"/>
        <v>4</v>
      </c>
      <c r="W78" s="121" t="str">
        <f t="shared" si="19"/>
        <v>4</v>
      </c>
      <c r="X78" s="121" t="str">
        <f t="shared" si="20"/>
        <v>3</v>
      </c>
      <c r="Y78" s="121" t="str">
        <f t="shared" si="21"/>
        <v>4</v>
      </c>
      <c r="Z78" s="125" t="str">
        <f>IF((IF(Tabla2[[#This Row],[Calculo1 ]]="1",_xlfn.IFS(W78="1",IF((J78/H78)&gt;100%,100%,J78/H78),W78="2",IF((J78/N78)&gt;100%,100%,J78/N78),W78="3","0%",W78="4","0")+Tabla2[[#This Row],[ III TRIM 20217]],_xlfn.IFS(W78="1",IF((J78/H78)&gt;100%,100%,J78/H78),W78="2",IF((J78/N78)&gt;100%,100%,J78/N78),W78="3","0%",W78="4","")))=100%,100%,(IF(Tabla2[[#This Row],[Calculo1 ]]="1",_xlfn.IFS(W78="1",IF((J78/H78)&gt;100%,100%,J78/H78),W78="2",IF((J78/N78)&gt;100%,100%,J78/N78),W78="3","0%",W78="4","0")+Tabla2[[#This Row],[ III TRIM 20217]],_xlfn.IFS(W78="1",IF((J78/H78)&gt;100%,100%,J78/H78),W78="2",IF((J78/N78)&gt;100%,100%,J78/N78),W78="3","0%",W78="4",""))))</f>
        <v/>
      </c>
      <c r="AA78" s="134" t="s">
        <v>657</v>
      </c>
      <c r="AB78" s="120" t="s">
        <v>657</v>
      </c>
      <c r="AC78" s="120" t="s">
        <v>660</v>
      </c>
      <c r="AD78" s="135" t="str">
        <f t="shared" si="18"/>
        <v/>
      </c>
      <c r="AE78" s="130">
        <f>IF(IF(F78="","ESPECÍFICAR TIPO DE META",_xlfn.IFNA(_xlfn.IFS(SUM(I78:L78)=0,0%,SUM(I78:L78)&gt;0.001,(_xlfn.IFS(F78="INCREMENTO",SUM(I78:L78)/H78,F78="MANTENIMIENTO",SUM(I78:L78)/(H78*Tabla2[[#This Row],[N.X]])))),"ESPECÍFICAR TIPO DE META"))&gt;1,"100%",IF(F78="","ESPECÍFICAR TIPO DE META",_xlfn.IFNA(_xlfn.IFS(SUM(I78:L78)=0,0%,SUM(I78:L78)&gt;0.001,(_xlfn.IFS(F78="INCREMENTO",SUM(I78:L78)/H78,F78="MANTENIMIENTO",SUM(I78:L78)/(H78*Tabla2[[#This Row],[N.X]])))),"ESPECÍFICAR TIPO DE META")))</f>
        <v>0</v>
      </c>
      <c r="AF78" s="83" t="str">
        <f>'MIPG INSTITUCIONAL'!N84</f>
        <v>Los ejercicios de Presupuestos Participativos de cada una de las vigencias, están proyectados para iniciar la implementación del ejercicio, durante el tercer (3er) trimestre de cada vigencia y las visitas técnicas con sus respectivos informes de cada uno de los ejercicios, se realizan durante el cuarto (4to) trimestre y el primer (1er) trimestre de la vigencia inmediatamente siguiente; por lo tanto los ejercicios que integran la Estrategia General de Presupuestos Participativos para la vigencia 2022 se implementarán en el tercer (3er) trimestre de la vigencia 2022 y sus respectivas visitas técnicas como la emisión de sus informes técnicos de las propuestas de proyectos se realizarán durante el cuarto (4to) trimestre de la vigencia 2022 y el primer (1er) trimestre de la vigencia 2023.</v>
      </c>
      <c r="AG78" s="75" t="str">
        <f>'MIPG INSTITUCIONAL'!O84</f>
        <v>Talento Humano, Recursos Financieros, Físicos y Tecnológicos</v>
      </c>
      <c r="AH78" s="74" t="s">
        <v>618</v>
      </c>
      <c r="AI78" s="44" t="str">
        <f>'MIPG INSTITUCIONAL'!P84</f>
        <v>Subsecretario de Despacho
(Secretaría de Planeación)</v>
      </c>
    </row>
    <row r="79" spans="2:35" ht="68.45" customHeight="1">
      <c r="B79" s="73" t="s">
        <v>149</v>
      </c>
      <c r="C79" s="74" t="s">
        <v>335</v>
      </c>
      <c r="D79" s="75" t="str">
        <f>'MIPG INSTITUCIONAL'!F85</f>
        <v>Establecer actividades para informar directamente a los grupos de valor sobre los resultados de su participación en la gestión mediante el envío de información o la realización de reuniones o encuentros.</v>
      </c>
      <c r="E79" s="75" t="str">
        <f>'MIPG INSTITUCIONAL'!G85</f>
        <v>Obras adjudicadas del ejercicio de presupuestos participativos vigencia 2020.</v>
      </c>
      <c r="F79" s="74" t="s">
        <v>656</v>
      </c>
      <c r="G79" s="90">
        <f t="shared" si="15"/>
        <v>2</v>
      </c>
      <c r="H79" s="76">
        <f>'MIPG INSTITUCIONAL'!H85</f>
        <v>1</v>
      </c>
      <c r="I79" s="312">
        <f>'MIPG INSTITUCIONAL'!I85</f>
        <v>0.75</v>
      </c>
      <c r="J79" s="312">
        <f>'MIPG INSTITUCIONAL'!J85</f>
        <v>0.1</v>
      </c>
      <c r="K79" s="312">
        <f>'MIPG INSTITUCIONAL'!K85</f>
        <v>0.05</v>
      </c>
      <c r="L79" s="65">
        <f>'MIPG INSTITUCIONAL'!L85</f>
        <v>0.05</v>
      </c>
      <c r="M79" s="77"/>
      <c r="N79" s="78">
        <v>0.8</v>
      </c>
      <c r="O79" s="78">
        <v>0.2</v>
      </c>
      <c r="P79" s="79"/>
      <c r="Q79" s="80" t="str">
        <f t="shared" si="16"/>
        <v>SI</v>
      </c>
      <c r="R79" s="145">
        <f>'MIPG INSTITUCIONAL'!Q85</f>
        <v>0</v>
      </c>
      <c r="S79" s="81" t="str">
        <f>'MIPG INSTITUCIONAL'!R85</f>
        <v>x</v>
      </c>
      <c r="T79" s="81" t="str">
        <f>'MIPG INSTITUCIONAL'!S85</f>
        <v>x</v>
      </c>
      <c r="U79" s="82">
        <f>'MIPG INSTITUCIONAL'!T85</f>
        <v>0</v>
      </c>
      <c r="V79" s="121" t="str">
        <f t="shared" si="17"/>
        <v>1</v>
      </c>
      <c r="W79" s="121" t="str">
        <f t="shared" si="19"/>
        <v>2</v>
      </c>
      <c r="X79" s="121" t="str">
        <f t="shared" si="20"/>
        <v>2</v>
      </c>
      <c r="Y79" s="121" t="str">
        <f t="shared" si="21"/>
        <v>1</v>
      </c>
      <c r="Z79" s="125">
        <f>IF((IF(Tabla2[[#This Row],[Calculo1 ]]="1",_xlfn.IFS(W79="1",IF((J79/H79)&gt;100%,100%,J79/H79),W79="2",IF((J79/N79)&gt;100%,100%,J79/N79),W79="3","0%",W79="4","0")+Tabla2[[#This Row],[ III TRIM 20217]],_xlfn.IFS(W79="1",IF((J79/H79)&gt;100%,100%,J79/H79),W79="2",IF((J79/N79)&gt;100%,100%,J79/N79),W79="3","0%",W79="4","")))=100%,100%,(IF(Tabla2[[#This Row],[Calculo1 ]]="1",_xlfn.IFS(W79="1",IF((J79/H79)&gt;100%,100%,J79/H79),W79="2",IF((J79/N79)&gt;100%,100%,J79/N79),W79="3","0%",W79="4","0")+Tabla2[[#This Row],[ III TRIM 20217]],_xlfn.IFS(W79="1",IF((J79/H79)&gt;100%,100%,J79/H79),W79="2",IF((J79/N79)&gt;100%,100%,J79/N79),W79="3","0%",W79="4",""))))</f>
        <v>0.875</v>
      </c>
      <c r="AA79" s="134">
        <v>0.75</v>
      </c>
      <c r="AB79" s="120">
        <v>1</v>
      </c>
      <c r="AC79" s="120">
        <v>0.9</v>
      </c>
      <c r="AD79" s="135">
        <f t="shared" si="18"/>
        <v>1</v>
      </c>
      <c r="AE79" s="130">
        <f>IF(IF(F79="","ESPECÍFICAR TIPO DE META",_xlfn.IFNA(_xlfn.IFS(SUM(I79:L79)=0,0%,SUM(I79:L79)&gt;0.001,(_xlfn.IFS(F79="INCREMENTO",SUM(I79:L79)/H79,F79="MANTENIMIENTO",SUM(I79:L79)/(H79*Tabla2[[#This Row],[N.X]])))),"ESPECÍFICAR TIPO DE META"))&gt;1,"100%",IF(F79="","ESPECÍFICAR TIPO DE META",_xlfn.IFNA(_xlfn.IFS(SUM(I79:L79)=0,0%,SUM(I79:L79)&gt;0.001,(_xlfn.IFS(F79="INCREMENTO",SUM(I79:L79)/H79,F79="MANTENIMIENTO",SUM(I79:L79)/(H79*Tabla2[[#This Row],[N.X]])))),"ESPECÍFICAR TIPO DE META")))</f>
        <v>0.95000000000000007</v>
      </c>
      <c r="AF79" s="83" t="str">
        <f>'MIPG INSTITUCIONAL'!N85</f>
        <v xml:space="preserve">•El contrato adjudicado a la adecuación de andenes, escaleras y pasamanos, viabilizados por el ejercicio de presupuestos participativos, mediante el proceso de contratación SI-LP-003-2020, el cual fue adjudicado en el mes de diciembre del 2020. Los contratos ya fueron liquidados. Dentro del proceso se encuentran los contratos: 
Contrato No. 271-2020 - Cumplimiento del 100%.
Contrato No. 275-2020 - Cumplimiento del 100%. 
•El contrato adjudicado al mejoramiento y adecuación de equipamiento urbanos, viabilizado por el ejercicio de presupuestos participativos, mediante el proceso de contratación SI-LP-004-2020, el cual fue adjudicado el 11 de diciembre de 2020. Existia una reclamacion de reparacion por parte de la ciudadania, la cual ya fue realizada por parte del contratista, por lo tanto el contrato se encuentra  en etapa de liquidacion.  
Contrato No. 301-2020 - Cumplimiento del 100%. 
•El contrato adjudicado al mejoramiento de la red urbano, viabilizado por el ejercicio de presupuesto participativos, mediante el proceso de contratación SI-LP-001-2021, el cual fue adjudicado en el mes de mayo del 2021, está en etapa de liquidación. Dentro del proceso se encuentran los contratos: 
Contrato No. - 82-2021. Cumplimiento del 100%. 
Contrato No. - 81-2021. Cumplimiento del 100%. 
Contrato No. - 84-2021. Cumplimiento del 100%. 
• Se realizo la adjudicación de la adecuación de equipamiento urbano, viabilizados por el ejercicio de presupuestos participativos, mediante el proceso de contratación SI-LP-15-2021, el cual fue adjudicado en el mes de febrero del 2022. Dentro del proceso se encuentran los contratos:  
Contrato No. 24-2022 - Lote 1. Ejecución 35% de avance.  
Contrato No. 25-2022 - Lote 2. Ejecución 25% de avance.       Contrato No. 26-2022 - Lote 3. Ejecución 10% de avance. 
Contrato No. 27-2022 - Lote 4. Ejecución 10% de avance. 
•Continua en la  etapa de estructuración los documentos base para el proceso licitatorio que tiene como objeto el mantenimiento de acueductos veredales.                                   </v>
      </c>
      <c r="AG79" s="75" t="str">
        <f>'MIPG INSTITUCIONAL'!O85</f>
        <v>Talento Humano, Recursos Financieros, Físicos y Tecnológicos</v>
      </c>
      <c r="AH79" s="74" t="s">
        <v>616</v>
      </c>
      <c r="AI79" s="44" t="str">
        <f>'MIPG INSTITUCIONAL'!P85</f>
        <v>Secretario de Despacho
(Secretaría de Infraestructura)</v>
      </c>
    </row>
    <row r="80" spans="2:35" ht="68.45" customHeight="1">
      <c r="B80" s="73" t="s">
        <v>149</v>
      </c>
      <c r="C80" s="74" t="s">
        <v>335</v>
      </c>
      <c r="D80" s="75" t="str">
        <f>'MIPG INSTITUCIONAL'!F86</f>
        <v>Ejecutar el cronograma de acuerdos escolares, recepción de documentación, visitas a las instituciones educativas, formulación del proyecto para la posterior emisión de la resolución de transferencia.</v>
      </c>
      <c r="E80" s="75" t="str">
        <f>'MIPG INSTITUCIONAL'!G86</f>
        <v>Resolución de transferencia de los recursos del presupuesto a las IE beneficiadas de los proyectos viabilizados de Acuerdos Escolares 2020.</v>
      </c>
      <c r="F80" s="74" t="s">
        <v>656</v>
      </c>
      <c r="G80" s="90">
        <f t="shared" si="15"/>
        <v>1</v>
      </c>
      <c r="H80" s="76">
        <f>'MIPG INSTITUCIONAL'!H86</f>
        <v>2</v>
      </c>
      <c r="I80" s="65">
        <f>'MIPG INSTITUCIONAL'!I86</f>
        <v>0</v>
      </c>
      <c r="J80" s="65">
        <f>'MIPG INSTITUCIONAL'!J86</f>
        <v>4</v>
      </c>
      <c r="K80" s="65">
        <f>'MIPG INSTITUCIONAL'!K86</f>
        <v>0</v>
      </c>
      <c r="L80" s="65">
        <f>'MIPG INSTITUCIONAL'!L86</f>
        <v>0</v>
      </c>
      <c r="M80" s="77"/>
      <c r="N80" s="78">
        <v>2</v>
      </c>
      <c r="O80" s="78"/>
      <c r="P80" s="79"/>
      <c r="Q80" s="80" t="str">
        <f t="shared" si="16"/>
        <v>SI</v>
      </c>
      <c r="R80" s="145">
        <f>'MIPG INSTITUCIONAL'!Q86</f>
        <v>0</v>
      </c>
      <c r="S80" s="81" t="str">
        <f>'MIPG INSTITUCIONAL'!R86</f>
        <v>x</v>
      </c>
      <c r="T80" s="81">
        <f>'MIPG INSTITUCIONAL'!S86</f>
        <v>0</v>
      </c>
      <c r="U80" s="82">
        <f>'MIPG INSTITUCIONAL'!T86</f>
        <v>0</v>
      </c>
      <c r="V80" s="121" t="str">
        <f t="shared" si="17"/>
        <v>4</v>
      </c>
      <c r="W80" s="121" t="str">
        <f t="shared" si="19"/>
        <v>2</v>
      </c>
      <c r="X80" s="121" t="str">
        <f t="shared" si="20"/>
        <v>4</v>
      </c>
      <c r="Y80" s="121" t="str">
        <f t="shared" si="21"/>
        <v>4</v>
      </c>
      <c r="Z80" s="125">
        <f>IF((IF(Tabla2[[#This Row],[Calculo1 ]]="1",_xlfn.IFS(W80="1",IF((J80/H80)&gt;100%,100%,J80/H80),W80="2",IF((J80/N80)&gt;100%,100%,J80/N80),W80="3","0%",W80="4","0")+Tabla2[[#This Row],[ III TRIM 20217]],_xlfn.IFS(W80="1",IF((J80/H80)&gt;100%,100%,J80/H80),W80="2",IF((J80/N80)&gt;100%,100%,J80/N80),W80="3","0%",W80="4","")))=100%,100%,(IF(Tabla2[[#This Row],[Calculo1 ]]="1",_xlfn.IFS(W80="1",IF((J80/H80)&gt;100%,100%,J80/H80),W80="2",IF((J80/N80)&gt;100%,100%,J80/N80),W80="3","0%",W80="4","0")+Tabla2[[#This Row],[ III TRIM 20217]],_xlfn.IFS(W80="1",IF((J80/H80)&gt;100%,100%,J80/H80),W80="2",IF((J80/N80)&gt;100%,100%,J80/N80),W80="3","0%",W80="4",""))))</f>
        <v>1</v>
      </c>
      <c r="AA80" s="134" t="s">
        <v>657</v>
      </c>
      <c r="AB80" s="120">
        <v>1</v>
      </c>
      <c r="AC80" s="120" t="s">
        <v>657</v>
      </c>
      <c r="AD80" s="135" t="str">
        <f t="shared" si="18"/>
        <v/>
      </c>
      <c r="AE80" s="130" t="str">
        <f>IF(IF(F80="","ESPECÍFICAR TIPO DE META",_xlfn.IFNA(_xlfn.IFS(SUM(I80:L80)=0,0%,SUM(I80:L80)&gt;0.001,(_xlfn.IFS(F80="INCREMENTO",SUM(I80:L80)/H80,F80="MANTENIMIENTO",SUM(I80:L80)/(H80*Tabla2[[#This Row],[N.X]])))),"ESPECÍFICAR TIPO DE META"))&gt;1,"100%",IF(F80="","ESPECÍFICAR TIPO DE META",_xlfn.IFNA(_xlfn.IFS(SUM(I80:L80)=0,0%,SUM(I80:L80)&gt;0.001,(_xlfn.IFS(F80="INCREMENTO",SUM(I80:L80)/H80,F80="MANTENIMIENTO",SUM(I80:L80)/(H80*Tabla2[[#This Row],[N.X]])))),"ESPECÍFICAR TIPO DE META")))</f>
        <v>100%</v>
      </c>
      <c r="AF80" s="83" t="str">
        <f>'MIPG INSTITUCIONAL'!N86</f>
        <v xml:space="preserve">En cumplimiento de la meta en la vigencia 2021 se certificaron dos proyectos ante el  Banco de Programas y Proyectos de Inversión Municipal.
El primer proyecto de inversión fue  "DOTACIÓN DE EQUIPOS, MULTIMEDIA, MATERIAL DIDÁCTICO Y MOBILIARIO ESCOLAR PARA LAS INSTITUCIONES EDUCATIVAS OFICIALES DEL MUNICIPIO"  con  BPIN  2021680010117 , en el cual se expidieron dos resoluciones para el giro de  recursos económicos  por un valor de $1.157.740.638,03 : • Resolución  No. 2509 del 28 de octubre de 2021 y • Resolución No. 2510 del 28 de octubre de 2021
El segundo Proyecto fue  "MEJORAMIENTO DE LA INFRAESTRUCTURA EDUCATIVA EN LAS INSTITUCIONES EDUCATIVAS OFICIALES DEL MUNICIPIO DE BUCARAMANGA" con BPIN 2021680010103, en el cual e expidieron dos resoluciones para el giro de  recursos económicos  por un valor de  $ 2.349.522.365,94: • Resolución  No. 2763  del 26 de noviembre  de 2021 y • Resolución No. 2764  del  26 de noviembre  de 2021
En el primer trimestre de la vigencia 2022, dando cumplimiento al ejercicio de Acuerdos Escolares 2021, que serán ejecutados en la vigencia 2022, a continuación, se presenta el avance en su gestión durante el primer trimestre de la actual vigencia:
– El 15 de marzo de 2022 se emitió la Circular 97 de 2022 informando a todas las instituciones sobre el lanzamiento de la estrategia de acuerdos escolares 2021, los cuales se realizarán durante la presente vigencia. En dicha circular se incluyó la asignación presupuestal máxima a la que puede aspirar cada IE en la presentación de sus propuestas y el cronograma de actividades del ejercicio de acuerdos escolares.
– El 16 de marzo se realizó la primera reunión presencial en la IE Politécnico con los rectores de las Instituciones Educativas donde se socializó el contenido de la circular 97.
– El 23 de marzo se realizó reunión vía teams dirigida a la comunidad educativa en general para dar a conocer el proceso de acuerdos escolares vigencia 2021.
</v>
      </c>
      <c r="AG80" s="75" t="str">
        <f>'MIPG INSTITUCIONAL'!O86</f>
        <v>Talento Humano, Recursos Financieros, Físicos y Tecnológicos</v>
      </c>
      <c r="AH80" s="74" t="s">
        <v>614</v>
      </c>
      <c r="AI80" s="44" t="str">
        <f>'MIPG INSTITUCIONAL'!P86</f>
        <v>Secretario de Despacho
(Secretaría de Educación)</v>
      </c>
    </row>
    <row r="81" spans="2:35" ht="68.45" customHeight="1">
      <c r="B81" s="73" t="s">
        <v>149</v>
      </c>
      <c r="C81" s="74" t="s">
        <v>335</v>
      </c>
      <c r="D81" s="75" t="str">
        <f>'MIPG INSTITUCIONAL'!F87</f>
        <v>Considerar los resultados de los espacios de participación y/o rendición de cuentas con ciudadanos para llevar a cabo mejoras a los procesos y procedimientos de la entidad.</v>
      </c>
      <c r="E81" s="94" t="str">
        <f>'MIPG INSTITUCIONAL'!G87</f>
        <v>Rendición de cuentas de la implementación de la estrategia general de presupuestos participativos realizada.</v>
      </c>
      <c r="F81" s="90" t="s">
        <v>656</v>
      </c>
      <c r="G81" s="91">
        <f t="shared" si="15"/>
        <v>2</v>
      </c>
      <c r="H81" s="76">
        <f>'MIPG INSTITUCIONAL'!H87</f>
        <v>2</v>
      </c>
      <c r="I81" s="65">
        <f>'MIPG INSTITUCIONAL'!I87</f>
        <v>0</v>
      </c>
      <c r="J81" s="65">
        <f>'MIPG INSTITUCIONAL'!J87</f>
        <v>1</v>
      </c>
      <c r="K81" s="65">
        <f>'MIPG INSTITUCIONAL'!K87</f>
        <v>0</v>
      </c>
      <c r="L81" s="65">
        <f>'MIPG INSTITUCIONAL'!L87</f>
        <v>0.6</v>
      </c>
      <c r="M81" s="77"/>
      <c r="N81" s="78">
        <v>1</v>
      </c>
      <c r="O81" s="78"/>
      <c r="P81" s="79">
        <v>1</v>
      </c>
      <c r="Q81" s="80" t="str">
        <f t="shared" si="16"/>
        <v>SI</v>
      </c>
      <c r="R81" s="145">
        <f>'MIPG INSTITUCIONAL'!Q87</f>
        <v>0</v>
      </c>
      <c r="S81" s="81" t="str">
        <f>'MIPG INSTITUCIONAL'!R87</f>
        <v>x</v>
      </c>
      <c r="T81" s="81">
        <f>'MIPG INSTITUCIONAL'!S87</f>
        <v>0</v>
      </c>
      <c r="U81" s="82" t="str">
        <f>'MIPG INSTITUCIONAL'!T87</f>
        <v>x</v>
      </c>
      <c r="V81" s="121" t="str">
        <f t="shared" si="17"/>
        <v>4</v>
      </c>
      <c r="W81" s="121" t="str">
        <f t="shared" si="19"/>
        <v>2</v>
      </c>
      <c r="X81" s="121" t="str">
        <f t="shared" si="20"/>
        <v>4</v>
      </c>
      <c r="Y81" s="121" t="str">
        <f t="shared" si="21"/>
        <v>2</v>
      </c>
      <c r="Z81" s="125">
        <f>IF((IF(Tabla2[[#This Row],[Calculo1 ]]="1",_xlfn.IFS(W81="1",IF((J81/H81)&gt;100%,100%,J81/H81),W81="2",IF((J81/N81)&gt;100%,100%,J81/N81),W81="3","0%",W81="4","0")+Tabla2[[#This Row],[ III TRIM 20217]],_xlfn.IFS(W81="1",IF((J81/H81)&gt;100%,100%,J81/H81),W81="2",IF((J81/N81)&gt;100%,100%,J81/N81),W81="3","0%",W81="4","")))=100%,100%,(IF(Tabla2[[#This Row],[Calculo1 ]]="1",_xlfn.IFS(W81="1",IF((J81/H81)&gt;100%,100%,J81/H81),W81="2",IF((J81/N81)&gt;100%,100%,J81/N81),W81="3","0%",W81="4","0")+Tabla2[[#This Row],[ III TRIM 20217]],_xlfn.IFS(W81="1",IF((J81/H81)&gt;100%,100%,J81/H81),W81="2",IF((J81/N81)&gt;100%,100%,J81/N81),W81="3","0%",W81="4",""))))</f>
        <v>1</v>
      </c>
      <c r="AA81" s="134" t="s">
        <v>657</v>
      </c>
      <c r="AB81" s="120">
        <v>1</v>
      </c>
      <c r="AC81" s="120" t="s">
        <v>657</v>
      </c>
      <c r="AD81" s="135">
        <f t="shared" si="18"/>
        <v>0.6</v>
      </c>
      <c r="AE81" s="130">
        <f>IF(IF(F81="","ESPECÍFICAR TIPO DE META",_xlfn.IFNA(_xlfn.IFS(SUM(I81:L81)=0,0%,SUM(I81:L81)&gt;0.001,(_xlfn.IFS(F81="INCREMENTO",SUM(I81:L81)/H81,F81="MANTENIMIENTO",SUM(I81:L81)/(H81*Tabla2[[#This Row],[N.X]])))),"ESPECÍFICAR TIPO DE META"))&gt;1,"100%",IF(F81="","ESPECÍFICAR TIPO DE META",_xlfn.IFNA(_xlfn.IFS(SUM(I81:L81)=0,0%,SUM(I81:L81)&gt;0.001,(_xlfn.IFS(F81="INCREMENTO",SUM(I81:L81)/H81,F81="MANTENIMIENTO",SUM(I81:L81)/(H81*Tabla2[[#This Row],[N.X]])))),"ESPECÍFICAR TIPO DE META")))</f>
        <v>0.8</v>
      </c>
      <c r="AF81" s="83" t="str">
        <f>'MIPG INSTITUCIONAL'!N87</f>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 Se publicó en los términos establecidos el consolidado de preguntas y respuestas a la ciudadanía. 
El próximo ejercicio de rendición de cuentas, se adelantará ante el Consejo Territorial de Planeación (CTP), en el segundo trimestre 2022.  Se adelantó el proceso de rendición de cuentas de la Estrategia General de Presupuestos Participativos ante los integrantes del Cocejo Territorial de Planeación el día 26 de mayo de la vigencia 2022, esto con el objetivo de informar el avance de analisis de los proyectos propuestos en la vigencia 2021, asi como el avance en la ejecución de aquellos proyectos viabilizados en las vigencias anteriores.</v>
      </c>
      <c r="AG81" s="75" t="str">
        <f>'MIPG INSTITUCIONAL'!O87</f>
        <v>Talento Humano, Recursos Financieros, Físicos y Tecnológicos</v>
      </c>
      <c r="AH81" s="74" t="s">
        <v>618</v>
      </c>
      <c r="AI81" s="44" t="str">
        <f>'MIPG INSTITUCIONAL'!P87</f>
        <v>Subsecretario de Despacho
(Secretaría de Planeación)</v>
      </c>
    </row>
    <row r="82" spans="2:35" ht="68.45" customHeight="1">
      <c r="B82" s="73" t="s">
        <v>149</v>
      </c>
      <c r="C82" s="74" t="s">
        <v>335</v>
      </c>
      <c r="D82" s="75" t="str">
        <f>'MIPG INSTITUCIONAL'!F88</f>
        <v>Formular planes de mejora eficaces que contribuyan a satisfacer las necesidades identificadas y priorizadas por los diferentes grupos de valor.</v>
      </c>
      <c r="E82" s="75" t="str">
        <f>'MIPG INSTITUCIONAL'!G88</f>
        <v>Acuerdos de comuna y/o escolares vigencia 2021 formulados.</v>
      </c>
      <c r="F82" s="90" t="s">
        <v>656</v>
      </c>
      <c r="G82" s="91">
        <f t="shared" si="15"/>
        <v>2</v>
      </c>
      <c r="H82" s="76">
        <f>'MIPG INSTITUCIONAL'!H88</f>
        <v>2</v>
      </c>
      <c r="I82" s="65">
        <f>'MIPG INSTITUCIONAL'!I88</f>
        <v>0</v>
      </c>
      <c r="J82" s="65">
        <f>'MIPG INSTITUCIONAL'!J88</f>
        <v>1</v>
      </c>
      <c r="K82" s="154">
        <f>'MIPG INSTITUCIONAL'!K88</f>
        <v>0.4</v>
      </c>
      <c r="L82" s="65">
        <f>'MIPG INSTITUCIONAL'!L88</f>
        <v>0.2</v>
      </c>
      <c r="M82" s="77"/>
      <c r="N82" s="78">
        <v>1</v>
      </c>
      <c r="O82" s="78">
        <v>1</v>
      </c>
      <c r="P82" s="79"/>
      <c r="Q82" s="80" t="str">
        <f t="shared" si="16"/>
        <v>SI</v>
      </c>
      <c r="R82" s="145">
        <f>'MIPG INSTITUCIONAL'!Q88</f>
        <v>0</v>
      </c>
      <c r="S82" s="81" t="str">
        <f>'MIPG INSTITUCIONAL'!R88</f>
        <v>x</v>
      </c>
      <c r="T82" s="81" t="str">
        <f>'MIPG INSTITUCIONAL'!S88</f>
        <v>x</v>
      </c>
      <c r="U82" s="82">
        <f>'MIPG INSTITUCIONAL'!T88</f>
        <v>0</v>
      </c>
      <c r="V82" s="121" t="str">
        <f t="shared" si="17"/>
        <v>4</v>
      </c>
      <c r="W82" s="121" t="str">
        <f t="shared" si="19"/>
        <v>2</v>
      </c>
      <c r="X82" s="121" t="str">
        <f t="shared" si="20"/>
        <v>2</v>
      </c>
      <c r="Y82" s="121" t="str">
        <f t="shared" si="21"/>
        <v>1</v>
      </c>
      <c r="Z82" s="125">
        <f>IF((IF(Tabla2[[#This Row],[Calculo1 ]]="1",_xlfn.IFS(W82="1",IF((J82/H82)&gt;100%,100%,J82/H82),W82="2",IF((J82/N82)&gt;100%,100%,J82/N82),W82="3","0%",W82="4","0")+Tabla2[[#This Row],[ III TRIM 20217]],_xlfn.IFS(W82="1",IF((J82/H82)&gt;100%,100%,J82/H82),W82="2",IF((J82/N82)&gt;100%,100%,J82/N82),W82="3","0%",W82="4","")))=100%,100%,(IF(Tabla2[[#This Row],[Calculo1 ]]="1",_xlfn.IFS(W82="1",IF((J82/H82)&gt;100%,100%,J82/H82),W82="2",IF((J82/N82)&gt;100%,100%,J82/N82),W82="3","0%",W82="4","0")+Tabla2[[#This Row],[ III TRIM 20217]],_xlfn.IFS(W82="1",IF((J82/H82)&gt;100%,100%,J82/H82),W82="2",IF((J82/N82)&gt;100%,100%,J82/N82),W82="3","0%",W82="4",""))))</f>
        <v>1</v>
      </c>
      <c r="AA82" s="134" t="s">
        <v>657</v>
      </c>
      <c r="AB82" s="120">
        <v>1</v>
      </c>
      <c r="AC82" s="120">
        <v>0.4</v>
      </c>
      <c r="AD82" s="135">
        <v>0.8</v>
      </c>
      <c r="AE82" s="130">
        <f>IF(IF(F82="","ESPECÍFICAR TIPO DE META",_xlfn.IFNA(_xlfn.IFS(SUM(I82:L82)=0,0%,SUM(I82:L82)&gt;0.001,(_xlfn.IFS(F82="INCREMENTO",SUM(I82:L82)/H82,F82="MANTENIMIENTO",SUM(I82:L82)/(H82*Tabla2[[#This Row],[N.X]])))),"ESPECÍFICAR TIPO DE META"))&gt;1,"100%",IF(F82="","ESPECÍFICAR TIPO DE META",_xlfn.IFNA(_xlfn.IFS(SUM(I82:L82)=0,0%,SUM(I82:L82)&gt;0.001,(_xlfn.IFS(F82="INCREMENTO",SUM(I82:L82)/H82,F82="MANTENIMIENTO",SUM(I82:L82)/(H82*Tabla2[[#This Row],[N.X]])))),"ESPECÍFICAR TIPO DE META")))</f>
        <v>0.79999999999999993</v>
      </c>
      <c r="AF82" s="83" t="str">
        <f>'MIPG INSTITUCIONAL'!N88</f>
        <v>La Administración Municipal emitió el Decreto No. 159 de 17 de noviembre de 2021, por el cual se modifica el proceso de Planeación, implementación y ejecución de la estrategia general de Presupuestos Participativos en el municipio de Bucaramanga. Con base en el mencionado Decreto, se implemento el ejercicio de Acuerdo de Comuna y corregimiento en los meses de Noviembre y Diciembre de 2021. En relación a los Acuerdos Escolares, el Comité técnico de Presupuestos Participativos aprobó adelantar el ejercicio de la vigencia 2021 durante la vigencia 2022 durante los meses de Abril, Mayo y Junio. La Administración Municipal emitió el Decreto No. 159 de 17 de noviembre de 2021, por el cual se modifica el proceso de Planeación, implementación y ejecución de la estrategia general de Presupuestos Participativos en el municipio de Bucaramanga, los Acuerdos Escolares de la vigecnia 2021 se adelantna durante el primer semestre de la vigencia 2022.
Se implementaron las etapas 1,2,3,4 y parcialmente la etapa 5, se programaron capacitaciones en la formulación de proyectos y con esta información registrar las propuestas de proyecto en la plataforma oficial en linea.</v>
      </c>
      <c r="AG82" s="75" t="str">
        <f>'MIPG INSTITUCIONAL'!O88</f>
        <v>Talento Humano, Recursos Financieros, Físicos y Tecnológicos</v>
      </c>
      <c r="AH82" s="74" t="s">
        <v>618</v>
      </c>
      <c r="AI82" s="44" t="str">
        <f>'MIPG INSTITUCIONAL'!P88</f>
        <v>Subsecretario de Despacho
(Secretaría de Planeación)</v>
      </c>
    </row>
    <row r="83" spans="2:35" ht="68.45" customHeight="1">
      <c r="B83" s="73" t="s">
        <v>149</v>
      </c>
      <c r="C83" s="74" t="s">
        <v>335</v>
      </c>
      <c r="D83" s="75" t="str">
        <f>'MIPG INSTITUCIONAL'!F89</f>
        <v>Emplear diferentes medios digitales en los ejercicios de participación realizados por la entidad.</v>
      </c>
      <c r="E83" s="75" t="str">
        <f>'MIPG INSTITUCIONAL'!G89</f>
        <v>Mecanismo digital de participación ciudadana implementado.</v>
      </c>
      <c r="F83" s="74" t="s">
        <v>656</v>
      </c>
      <c r="G83" s="90">
        <f t="shared" si="15"/>
        <v>1</v>
      </c>
      <c r="H83" s="76">
        <f>'MIPG INSTITUCIONAL'!H89</f>
        <v>1</v>
      </c>
      <c r="I83" s="65">
        <f>'MIPG INSTITUCIONAL'!I89</f>
        <v>1</v>
      </c>
      <c r="J83" s="65">
        <f>'MIPG INSTITUCIONAL'!J89</f>
        <v>1</v>
      </c>
      <c r="K83" s="65">
        <f>'MIPG INSTITUCIONAL'!K89</f>
        <v>1</v>
      </c>
      <c r="L83" s="65">
        <f>'MIPG INSTITUCIONAL'!L89</f>
        <v>1</v>
      </c>
      <c r="M83" s="77">
        <v>1</v>
      </c>
      <c r="N83" s="78"/>
      <c r="O83" s="78"/>
      <c r="P83" s="79"/>
      <c r="Q83" s="80" t="str">
        <f t="shared" si="16"/>
        <v>SI</v>
      </c>
      <c r="R83" s="145" t="str">
        <f>'MIPG INSTITUCIONAL'!Q89</f>
        <v>x</v>
      </c>
      <c r="S83" s="81">
        <f>'MIPG INSTITUCIONAL'!R89</f>
        <v>0</v>
      </c>
      <c r="T83" s="81">
        <f>'MIPG INSTITUCIONAL'!S89</f>
        <v>0</v>
      </c>
      <c r="U83" s="82">
        <f>'MIPG INSTITUCIONAL'!T89</f>
        <v>0</v>
      </c>
      <c r="V83" s="121" t="str">
        <f t="shared" si="17"/>
        <v>2</v>
      </c>
      <c r="W83" s="121" t="str">
        <f t="shared" si="19"/>
        <v>1</v>
      </c>
      <c r="X83" s="121" t="str">
        <f t="shared" si="20"/>
        <v>1</v>
      </c>
      <c r="Y83" s="121" t="str">
        <f t="shared" si="21"/>
        <v>1</v>
      </c>
      <c r="Z83" s="125">
        <f>IF((IF(Tabla2[[#This Row],[Calculo1 ]]="1",_xlfn.IFS(W83="1",IF((J83/H83)&gt;100%,100%,J83/H83),W83="2",IF((J83/N83)&gt;100%,100%,J83/N83),W83="3","0%",W83="4","0")+Tabla2[[#This Row],[ III TRIM 20217]],_xlfn.IFS(W83="1",IF((J83/H83)&gt;100%,100%,J83/H83),W83="2",IF((J83/N83)&gt;100%,100%,J83/N83),W83="3","0%",W83="4","")))=100%,100%,(IF(Tabla2[[#This Row],[Calculo1 ]]="1",_xlfn.IFS(W83="1",IF((J83/H83)&gt;100%,100%,J83/H83),W83="2",IF((J83/N83)&gt;100%,100%,J83/N83),W83="3","0%",W83="4","0")+Tabla2[[#This Row],[ III TRIM 20217]],_xlfn.IFS(W83="1",IF((J83/H83)&gt;100%,100%,J83/H83),W83="2",IF((J83/N83)&gt;100%,100%,J83/N83),W83="3","0%",W83="4",""))))</f>
        <v>1</v>
      </c>
      <c r="AA83" s="134">
        <v>1</v>
      </c>
      <c r="AB83" s="120" t="s">
        <v>657</v>
      </c>
      <c r="AC83" s="120" t="s">
        <v>657</v>
      </c>
      <c r="AD83" s="135">
        <f t="shared" si="18"/>
        <v>1</v>
      </c>
      <c r="AE83" s="130" t="str">
        <f>IF(IF(F83="","ESPECÍFICAR TIPO DE META",_xlfn.IFNA(_xlfn.IFS(SUM(I83:L83)=0,0%,SUM(I83:L83)&gt;0.001,(_xlfn.IFS(F83="INCREMENTO",SUM(I83:L83)/H83,F83="MANTENIMIENTO",SUM(I83:L83)/(H83*Tabla2[[#This Row],[N.X]])))),"ESPECÍFICAR TIPO DE META"))&gt;1,"100%",IF(F83="","ESPECÍFICAR TIPO DE META",_xlfn.IFNA(_xlfn.IFS(SUM(I83:L83)=0,0%,SUM(I83:L83)&gt;0.001,(_xlfn.IFS(F83="INCREMENTO",SUM(I83:L83)/H83,F83="MANTENIMIENTO",SUM(I83:L83)/(H83*Tabla2[[#This Row],[N.X]])))),"ESPECÍFICAR TIPO DE META")))</f>
        <v>100%</v>
      </c>
      <c r="AF83" s="83" t="str">
        <f>'MIPG INSTITUCIONAL'!N89</f>
        <v>Se continuan con servicios de participación ciudadana disponibles a la ciudadanía. Para lo anterior, se encuentra el Menú participa de la entidad.</v>
      </c>
      <c r="AG83" s="75" t="str">
        <f>'MIPG INSTITUCIONAL'!O89</f>
        <v>Talento Humano, Recursos Financieros, Físicos y Tecnológicos</v>
      </c>
      <c r="AH83" s="74" t="s">
        <v>610</v>
      </c>
      <c r="AI83" s="44" t="str">
        <f>'MIPG INSTITUCIONAL'!P89</f>
        <v>Asesor de despacho 
(Oficina TIC)</v>
      </c>
    </row>
    <row r="84" spans="2:35" ht="68.45" customHeight="1">
      <c r="B84" s="73" t="s">
        <v>149</v>
      </c>
      <c r="C84" s="74" t="s">
        <v>366</v>
      </c>
      <c r="D84" s="75" t="str">
        <f>'MIPG INSTITUCIONAL'!F90</f>
        <v>Formular la guía de consulta pública en el proceso de producción normativa para el diseño y el proceso de construcción de proyectos normativos,  con el fin de garantizar la calidad y efectividad del servicio y garantizar a la ciudadanía la participación.</v>
      </c>
      <c r="E84" s="75" t="str">
        <f>'MIPG INSTITUCIONAL'!G90</f>
        <v>Guía para realizar la consulta pública en el proceso de producción normativa</v>
      </c>
      <c r="F84" s="74" t="s">
        <v>656</v>
      </c>
      <c r="G84" s="90">
        <f t="shared" si="15"/>
        <v>1</v>
      </c>
      <c r="H84" s="76">
        <f>'MIPG INSTITUCIONAL'!H90</f>
        <v>1</v>
      </c>
      <c r="I84" s="65">
        <f>'MIPG INSTITUCIONAL'!I90</f>
        <v>0</v>
      </c>
      <c r="J84" s="65">
        <f>'MIPG INSTITUCIONAL'!J90</f>
        <v>1</v>
      </c>
      <c r="K84" s="65">
        <f>'MIPG INSTITUCIONAL'!K90</f>
        <v>0</v>
      </c>
      <c r="L84" s="65">
        <f>'MIPG INSTITUCIONAL'!L90</f>
        <v>0</v>
      </c>
      <c r="M84" s="77"/>
      <c r="N84" s="78">
        <v>1</v>
      </c>
      <c r="O84" s="78"/>
      <c r="P84" s="79"/>
      <c r="Q84" s="80" t="str">
        <f t="shared" si="16"/>
        <v>SI</v>
      </c>
      <c r="R84" s="145">
        <f>'MIPG INSTITUCIONAL'!Q90</f>
        <v>0</v>
      </c>
      <c r="S84" s="81" t="str">
        <f>'MIPG INSTITUCIONAL'!R90</f>
        <v>x</v>
      </c>
      <c r="T84" s="81">
        <f>'MIPG INSTITUCIONAL'!S90</f>
        <v>0</v>
      </c>
      <c r="U84" s="82">
        <f>'MIPG INSTITUCIONAL'!T90</f>
        <v>0</v>
      </c>
      <c r="V84" s="121" t="str">
        <f t="shared" si="17"/>
        <v>4</v>
      </c>
      <c r="W84" s="121" t="str">
        <f t="shared" si="19"/>
        <v>2</v>
      </c>
      <c r="X84" s="121" t="str">
        <f t="shared" si="20"/>
        <v>4</v>
      </c>
      <c r="Y84" s="121" t="str">
        <f t="shared" si="21"/>
        <v>4</v>
      </c>
      <c r="Z84" s="125">
        <f>IF((IF(Tabla2[[#This Row],[Calculo1 ]]="1",_xlfn.IFS(W84="1",IF((J84/H84)&gt;100%,100%,J84/H84),W84="2",IF((J84/N84)&gt;100%,100%,J84/N84),W84="3","0%",W84="4","0")+Tabla2[[#This Row],[ III TRIM 20217]],_xlfn.IFS(W84="1",IF((J84/H84)&gt;100%,100%,J84/H84),W84="2",IF((J84/N84)&gt;100%,100%,J84/N84),W84="3","0%",W84="4","")))=100%,100%,(IF(Tabla2[[#This Row],[Calculo1 ]]="1",_xlfn.IFS(W84="1",IF((J84/H84)&gt;100%,100%,J84/H84),W84="2",IF((J84/N84)&gt;100%,100%,J84/N84),W84="3","0%",W84="4","0")+Tabla2[[#This Row],[ III TRIM 20217]],_xlfn.IFS(W84="1",IF((J84/H84)&gt;100%,100%,J84/H84),W84="2",IF((J84/N84)&gt;100%,100%,J84/N84),W84="3","0%",W84="4",""))))</f>
        <v>1</v>
      </c>
      <c r="AA84" s="134" t="s">
        <v>657</v>
      </c>
      <c r="AB84" s="120">
        <v>1</v>
      </c>
      <c r="AC84" s="120" t="s">
        <v>657</v>
      </c>
      <c r="AD84" s="135" t="str">
        <f t="shared" si="18"/>
        <v/>
      </c>
      <c r="AE84" s="130">
        <f>IF(IF(F84="","ESPECÍFICAR TIPO DE META",_xlfn.IFNA(_xlfn.IFS(SUM(I84:L84)=0,0%,SUM(I84:L84)&gt;0.001,(_xlfn.IFS(F84="INCREMENTO",SUM(I84:L84)/H84,F84="MANTENIMIENTO",SUM(I84:L84)/(H84*Tabla2[[#This Row],[N.X]])))),"ESPECÍFICAR TIPO DE META"))&gt;1,"100%",IF(F84="","ESPECÍFICAR TIPO DE META",_xlfn.IFNA(_xlfn.IFS(SUM(I84:L84)=0,0%,SUM(I84:L84)&gt;0.001,(_xlfn.IFS(F84="INCREMENTO",SUM(I84:L84)/H84,F84="MANTENIMIENTO",SUM(I84:L84)/(H84*Tabla2[[#This Row],[N.X]])))),"ESPECÍFICAR TIPO DE META")))</f>
        <v>1</v>
      </c>
      <c r="AF84" s="83" t="str">
        <f>'MIPG INSTITUCIONAL'!N90</f>
        <v>La Secretaría Jurídica aclara que elaboró en la vigencia 2021 la GUÍA PARA LA IMPLEMENTACION DE LA CONSULTA PÚBLICA EN EL MARCO DEL PROCESO DE PRODUCCIÓN NORMATIVA EN LA ALCALDÍA DE BUCARAMANGA, según se evidencia en correo electrónico enviado el día  10 de diciembre de 2021, dando cumplimiento a lo establecido en el cronograma del presente plan.  Dicha guía se revisó y aprobó por parte del subsecretario jurídico el día 28 de marzo de 2022, para posteriormente ser enviada y aprobada en el SIGC. Se realiza la corrección del nombre de la guía quedando de esta manera.</v>
      </c>
      <c r="AG84" s="75" t="str">
        <f>'MIPG INSTITUCIONAL'!O90</f>
        <v>Talento Humano, Recursos Físicos y Tecnológicos</v>
      </c>
      <c r="AH84" s="74" t="s">
        <v>620</v>
      </c>
      <c r="AI84" s="44" t="str">
        <f>'MIPG INSTITUCIONAL'!P90</f>
        <v>Subsecretario Jurídico
(Secretaría Jurídica)</v>
      </c>
    </row>
    <row r="85" spans="2:35" ht="68.45" customHeight="1">
      <c r="B85" s="73" t="s">
        <v>149</v>
      </c>
      <c r="C85" s="74" t="s">
        <v>366</v>
      </c>
      <c r="D85" s="75" t="str">
        <f>'MIPG INSTITUCIONAL'!F91</f>
        <v>Brindar información a la ciudadanía respecto a la competencia legal de la entidad  para emitir la norma de carácter general que se pretende con el desarrollo de los proyectos normativos contenidos dentro de la agenda regulatoria o lista de problemáticas.</v>
      </c>
      <c r="E85" s="75" t="str">
        <f>'MIPG INSTITUCIONAL'!G91</f>
        <v xml:space="preserve">Creación de la Agenda regulatoria </v>
      </c>
      <c r="F85" s="74" t="s">
        <v>656</v>
      </c>
      <c r="G85" s="90">
        <f t="shared" si="15"/>
        <v>1</v>
      </c>
      <c r="H85" s="76">
        <f>'MIPG INSTITUCIONAL'!H91</f>
        <v>1</v>
      </c>
      <c r="I85" s="65">
        <f>'MIPG INSTITUCIONAL'!I91</f>
        <v>0.5</v>
      </c>
      <c r="J85" s="65">
        <f>'MIPG INSTITUCIONAL'!J91</f>
        <v>0.5</v>
      </c>
      <c r="K85" s="65">
        <f>'MIPG INSTITUCIONAL'!K91</f>
        <v>0</v>
      </c>
      <c r="L85" s="65">
        <f>'MIPG INSTITUCIONAL'!L91</f>
        <v>0</v>
      </c>
      <c r="M85" s="77"/>
      <c r="N85" s="78">
        <v>1</v>
      </c>
      <c r="O85" s="78"/>
      <c r="P85" s="79"/>
      <c r="Q85" s="80" t="str">
        <f t="shared" si="16"/>
        <v>SI</v>
      </c>
      <c r="R85" s="145">
        <f>'MIPG INSTITUCIONAL'!Q91</f>
        <v>0</v>
      </c>
      <c r="S85" s="81" t="str">
        <f>'MIPG INSTITUCIONAL'!R91</f>
        <v>x</v>
      </c>
      <c r="T85" s="81">
        <f>'MIPG INSTITUCIONAL'!S91</f>
        <v>0</v>
      </c>
      <c r="U85" s="82">
        <f>'MIPG INSTITUCIONAL'!T91</f>
        <v>0</v>
      </c>
      <c r="V85" s="121" t="str">
        <f t="shared" si="17"/>
        <v>1</v>
      </c>
      <c r="W85" s="121" t="str">
        <f t="shared" si="19"/>
        <v>2</v>
      </c>
      <c r="X85" s="121" t="str">
        <f t="shared" si="20"/>
        <v>4</v>
      </c>
      <c r="Y85" s="121" t="str">
        <f t="shared" si="21"/>
        <v>4</v>
      </c>
      <c r="Z85" s="125">
        <f>IF((IF(Tabla2[[#This Row],[Calculo1 ]]="1",_xlfn.IFS(W85="1",IF((J85/H85)&gt;100%,100%,J85/H85),W85="2",IF((J85/N85)&gt;100%,100%,J85/N85),W85="3","0%",W85="4","0")+Tabla2[[#This Row],[ III TRIM 20217]],_xlfn.IFS(W85="1",IF((J85/H85)&gt;100%,100%,J85/H85),W85="2",IF((J85/N85)&gt;100%,100%,J85/N85),W85="3","0%",W85="4","")))=100%,100%,(IF(Tabla2[[#This Row],[Calculo1 ]]="1",_xlfn.IFS(W85="1",IF((J85/H85)&gt;100%,100%,J85/H85),W85="2",IF((J85/N85)&gt;100%,100%,J85/N85),W85="3","0%",W85="4","0")+Tabla2[[#This Row],[ III TRIM 20217]],_xlfn.IFS(W85="1",IF((J85/H85)&gt;100%,100%,J85/H85),W85="2",IF((J85/N85)&gt;100%,100%,J85/N85),W85="3","0%",W85="4",""))))</f>
        <v>1</v>
      </c>
      <c r="AA85" s="134">
        <v>0.5</v>
      </c>
      <c r="AB85" s="120">
        <v>1</v>
      </c>
      <c r="AC85" s="120" t="s">
        <v>657</v>
      </c>
      <c r="AD85" s="135" t="str">
        <f t="shared" si="18"/>
        <v/>
      </c>
      <c r="AE85" s="130">
        <f>IF(IF(F85="","ESPECÍFICAR TIPO DE META",_xlfn.IFNA(_xlfn.IFS(SUM(I85:L85)=0,0%,SUM(I85:L85)&gt;0.001,(_xlfn.IFS(F85="INCREMENTO",SUM(I85:L85)/H85,F85="MANTENIMIENTO",SUM(I85:L85)/(H85*Tabla2[[#This Row],[N.X]])))),"ESPECÍFICAR TIPO DE META"))&gt;1,"100%",IF(F85="","ESPECÍFICAR TIPO DE META",_xlfn.IFNA(_xlfn.IFS(SUM(I85:L85)=0,0%,SUM(I85:L85)&gt;0.001,(_xlfn.IFS(F85="INCREMENTO",SUM(I85:L85)/H85,F85="MANTENIMIENTO",SUM(I85:L85)/(H85*Tabla2[[#This Row],[N.X]])))),"ESPECÍFICAR TIPO DE META")))</f>
        <v>1</v>
      </c>
      <c r="AF85" s="83" t="str">
        <f>'MIPG INSTITUCIONAL'!N91</f>
        <v>La Secretaría Jurídica creó la Agenda Regulatoria, documento entregado el 30 de diciembre de 2021, en el cual se presenta la herramienta de planeación normativa el cual contiene el cronograma que se ejecutó, las etapas y el documento final con los proyectos (Evidencia radicado y documento final)</v>
      </c>
      <c r="AG85" s="75" t="str">
        <f>'MIPG INSTITUCIONAL'!O91</f>
        <v>Talento Humano, Recursos Físicos y Tecnológicos</v>
      </c>
      <c r="AH85" s="74" t="s">
        <v>620</v>
      </c>
      <c r="AI85" s="44" t="str">
        <f>'MIPG INSTITUCIONAL'!P91</f>
        <v>Subsecretario Jurídico
(Secretaría Jurídica)</v>
      </c>
    </row>
    <row r="86" spans="2:35" ht="68.45" customHeight="1">
      <c r="B86" s="73" t="s">
        <v>149</v>
      </c>
      <c r="C86" s="74" t="s">
        <v>366</v>
      </c>
      <c r="D86" s="75" t="str">
        <f>'MIPG INSTITUCIONAL'!F92</f>
        <v xml:space="preserve">Revisar durante el proceso de formulación de proyectos normativos las temáticas relevantes. </v>
      </c>
      <c r="E86" s="75" t="str">
        <f>'MIPG INSTITUCIONAL'!G92</f>
        <v>Lista de chequeo de revisión de actos administrativos.</v>
      </c>
      <c r="F86" s="74" t="s">
        <v>656</v>
      </c>
      <c r="G86" s="90">
        <f t="shared" si="15"/>
        <v>1</v>
      </c>
      <c r="H86" s="76">
        <f>'MIPG INSTITUCIONAL'!H92</f>
        <v>1</v>
      </c>
      <c r="I86" s="65">
        <f>'MIPG INSTITUCIONAL'!I92</f>
        <v>0</v>
      </c>
      <c r="J86" s="65">
        <f>'MIPG INSTITUCIONAL'!J92</f>
        <v>1</v>
      </c>
      <c r="K86" s="65">
        <f>'MIPG INSTITUCIONAL'!K92</f>
        <v>0</v>
      </c>
      <c r="L86" s="65">
        <f>'MIPG INSTITUCIONAL'!L92</f>
        <v>0</v>
      </c>
      <c r="M86" s="77"/>
      <c r="N86" s="78">
        <v>1</v>
      </c>
      <c r="O86" s="78"/>
      <c r="P86" s="79"/>
      <c r="Q86" s="80" t="str">
        <f t="shared" si="16"/>
        <v>SI</v>
      </c>
      <c r="R86" s="145">
        <f>'MIPG INSTITUCIONAL'!Q92</f>
        <v>0</v>
      </c>
      <c r="S86" s="81" t="str">
        <f>'MIPG INSTITUCIONAL'!R92</f>
        <v>x</v>
      </c>
      <c r="T86" s="81">
        <f>'MIPG INSTITUCIONAL'!S92</f>
        <v>0</v>
      </c>
      <c r="U86" s="82">
        <f>'MIPG INSTITUCIONAL'!T92</f>
        <v>0</v>
      </c>
      <c r="V86" s="121" t="str">
        <f t="shared" si="17"/>
        <v>4</v>
      </c>
      <c r="W86" s="121" t="str">
        <f t="shared" si="19"/>
        <v>2</v>
      </c>
      <c r="X86" s="121" t="str">
        <f t="shared" si="20"/>
        <v>4</v>
      </c>
      <c r="Y86" s="121" t="str">
        <f t="shared" si="21"/>
        <v>4</v>
      </c>
      <c r="Z86" s="125">
        <f>IF((IF(Tabla2[[#This Row],[Calculo1 ]]="1",_xlfn.IFS(W86="1",IF((J86/H86)&gt;100%,100%,J86/H86),W86="2",IF((J86/N86)&gt;100%,100%,J86/N86),W86="3","0%",W86="4","0")+Tabla2[[#This Row],[ III TRIM 20217]],_xlfn.IFS(W86="1",IF((J86/H86)&gt;100%,100%,J86/H86),W86="2",IF((J86/N86)&gt;100%,100%,J86/N86),W86="3","0%",W86="4","")))=100%,100%,(IF(Tabla2[[#This Row],[Calculo1 ]]="1",_xlfn.IFS(W86="1",IF((J86/H86)&gt;100%,100%,J86/H86),W86="2",IF((J86/N86)&gt;100%,100%,J86/N86),W86="3","0%",W86="4","0")+Tabla2[[#This Row],[ III TRIM 20217]],_xlfn.IFS(W86="1",IF((J86/H86)&gt;100%,100%,J86/H86),W86="2",IF((J86/N86)&gt;100%,100%,J86/N86),W86="3","0%",W86="4",""))))</f>
        <v>1</v>
      </c>
      <c r="AA86" s="134" t="s">
        <v>657</v>
      </c>
      <c r="AB86" s="120">
        <v>1</v>
      </c>
      <c r="AC86" s="120" t="s">
        <v>657</v>
      </c>
      <c r="AD86" s="135" t="str">
        <f t="shared" si="18"/>
        <v/>
      </c>
      <c r="AE86" s="130">
        <f>IF(IF(F86="","ESPECÍFICAR TIPO DE META",_xlfn.IFNA(_xlfn.IFS(SUM(I86:L86)=0,0%,SUM(I86:L86)&gt;0.001,(_xlfn.IFS(F86="INCREMENTO",SUM(I86:L86)/H86,F86="MANTENIMIENTO",SUM(I86:L86)/(H86*Tabla2[[#This Row],[N.X]])))),"ESPECÍFICAR TIPO DE META"))&gt;1,"100%",IF(F86="","ESPECÍFICAR TIPO DE META",_xlfn.IFNA(_xlfn.IFS(SUM(I86:L86)=0,0%,SUM(I86:L86)&gt;0.001,(_xlfn.IFS(F86="INCREMENTO",SUM(I86:L86)/H86,F86="MANTENIMIENTO",SUM(I86:L86)/(H86*Tabla2[[#This Row],[N.X]])))),"ESPECÍFICAR TIPO DE META")))</f>
        <v>1</v>
      </c>
      <c r="AF86" s="83" t="str">
        <f>'MIPG INSTITUCIONAL'!N92</f>
        <v>La Secretaría Jurídica presenta como evidencia LISTA DE CHEQUEO DE ELABORACIÓN Y REVISIÓN DE ACTO ADMINISTRATIVO PARA LA PREVENCIÓN DEL DAÑO ANTIJURÍDICO MUNICIPIO DE BUCARAMANGA, código No.F-GJ-1110-238,37-004, a la cual se le está dando aplicación a los actos administrativos que se revisan en la dependencia, las cuales quedan  archivadas en la oficina de posesiones con los actos administrativos aprobados.
Se anexa lista de chequeo y revisión aleatoria en la vigencia 2021 de la aplicación de la lista de chequeo en la revisión d actos administrativos.</v>
      </c>
      <c r="AG86" s="75" t="str">
        <f>'MIPG INSTITUCIONAL'!O92</f>
        <v>Talento Humano, Recursos Físicos y Tecnológicos</v>
      </c>
      <c r="AH86" s="74" t="s">
        <v>620</v>
      </c>
      <c r="AI86" s="44" t="str">
        <f>'MIPG INSTITUCIONAL'!P92</f>
        <v>Subsecretario Jurídico
(Secretaría Jurídica)</v>
      </c>
    </row>
    <row r="87" spans="2:35" ht="68.45" customHeight="1">
      <c r="B87" s="73" t="s">
        <v>381</v>
      </c>
      <c r="C87" s="74" t="s">
        <v>382</v>
      </c>
      <c r="D87" s="75" t="str">
        <f>'MIPG INSTITUCIONAL'!F93</f>
        <v>Realizar el seguimiento al Plan de Desarrollo Municipal en cumplimiento al Acuerdo 013 del 10 de junio de 2020 que establece la metodología de seguimiento, así como el cumplimiento a las directrices del DNP y del DAFP.</v>
      </c>
      <c r="E87" s="75" t="str">
        <f>'MIPG INSTITUCIONAL'!G93</f>
        <v>Matriz Seguimiento Plan de Desarrollo 2020 - 2023</v>
      </c>
      <c r="F87" s="90" t="s">
        <v>658</v>
      </c>
      <c r="G87" s="91">
        <f t="shared" si="15"/>
        <v>4</v>
      </c>
      <c r="H87" s="76">
        <f>'MIPG INSTITUCIONAL'!H93</f>
        <v>1</v>
      </c>
      <c r="I87" s="65">
        <f>'MIPG INSTITUCIONAL'!I93</f>
        <v>1</v>
      </c>
      <c r="J87" s="65">
        <f>'MIPG INSTITUCIONAL'!J93</f>
        <v>1</v>
      </c>
      <c r="K87" s="65">
        <f>'MIPG INSTITUCIONAL'!K93</f>
        <v>1</v>
      </c>
      <c r="L87" s="65">
        <f>'MIPG INSTITUCIONAL'!L93</f>
        <v>1</v>
      </c>
      <c r="M87" s="77">
        <v>1</v>
      </c>
      <c r="N87" s="78">
        <v>1</v>
      </c>
      <c r="O87" s="78">
        <v>1</v>
      </c>
      <c r="P87" s="79">
        <v>1</v>
      </c>
      <c r="Q87" s="80" t="str">
        <f t="shared" si="16"/>
        <v>SI</v>
      </c>
      <c r="R87" s="145" t="str">
        <f>'MIPG INSTITUCIONAL'!Q93</f>
        <v>x</v>
      </c>
      <c r="S87" s="81" t="str">
        <f>'MIPG INSTITUCIONAL'!R93</f>
        <v>x</v>
      </c>
      <c r="T87" s="81" t="str">
        <f>'MIPG INSTITUCIONAL'!S93</f>
        <v>x</v>
      </c>
      <c r="U87" s="82" t="str">
        <f>'MIPG INSTITUCIONAL'!T93</f>
        <v>x</v>
      </c>
      <c r="V87" s="121" t="str">
        <f t="shared" si="17"/>
        <v>2</v>
      </c>
      <c r="W87" s="121" t="str">
        <f t="shared" si="19"/>
        <v>2</v>
      </c>
      <c r="X87" s="121" t="str">
        <f t="shared" si="20"/>
        <v>2</v>
      </c>
      <c r="Y87" s="121" t="str">
        <f t="shared" si="21"/>
        <v>2</v>
      </c>
      <c r="Z87" s="125">
        <f>IF((IF(Tabla2[[#This Row],[Calculo1 ]]="1",_xlfn.IFS(W87="1",IF((J87/H87)&gt;100%,100%,J87/H87),W87="2",IF((J87/N87)&gt;100%,100%,J87/N87),W87="3","0%",W87="4","0")+Tabla2[[#This Row],[ III TRIM 20217]],_xlfn.IFS(W87="1",IF((J87/H87)&gt;100%,100%,J87/H87),W87="2",IF((J87/N87)&gt;100%,100%,J87/N87),W87="3","0%",W87="4","")))=100%,100%,(IF(Tabla2[[#This Row],[Calculo1 ]]="1",_xlfn.IFS(W87="1",IF((J87/H87)&gt;100%,100%,J87/H87),W87="2",IF((J87/N87)&gt;100%,100%,J87/N87),W87="3","0%",W87="4","0")+Tabla2[[#This Row],[ III TRIM 20217]],_xlfn.IFS(W87="1",IF((J87/H87)&gt;100%,100%,J87/H87),W87="2",IF((J87/N87)&gt;100%,100%,J87/N87),W87="3","0%",W87="4",""))))</f>
        <v>1</v>
      </c>
      <c r="AA87" s="134">
        <v>1</v>
      </c>
      <c r="AB87" s="120">
        <v>1</v>
      </c>
      <c r="AC87" s="120">
        <v>1</v>
      </c>
      <c r="AD87" s="135">
        <f t="shared" si="18"/>
        <v>1</v>
      </c>
      <c r="AE87" s="130">
        <f>IF(IF(F87="","ESPECÍFICAR TIPO DE META",_xlfn.IFNA(_xlfn.IFS(SUM(I87:L87)=0,0%,SUM(I87:L87)&gt;0.001,(_xlfn.IFS(F87="INCREMENTO",SUM(I87:L87)/H87,F87="MANTENIMIENTO",SUM(I87:L87)/(H87*Tabla2[[#This Row],[N.X]])))),"ESPECÍFICAR TIPO DE META"))&gt;1,"100%",IF(F87="","ESPECÍFICAR TIPO DE META",_xlfn.IFNA(_xlfn.IFS(SUM(I87:L87)=0,0%,SUM(I87:L87)&gt;0.001,(_xlfn.IFS(F87="INCREMENTO",SUM(I87:L87)/H87,F87="MANTENIMIENTO",SUM(I87:L87)/(H87*Tabla2[[#This Row],[N.X]])))),"ESPECÍFICAR TIPO DE META")))</f>
        <v>1</v>
      </c>
      <c r="AF87" s="83" t="str">
        <f>'MIPG INSTITUCIONAL'!N93</f>
        <v xml:space="preserve">La Secretaría de Planeación ha mantenido actualizada la matriz de cumplimiento del Plan de Desarrollo 2020 - 2023 en los meses de julio 2021 hasta junio de 2022, la cual se encuentra publicada en página web.
https://www.bucaramanga.gov.co/transparencia/seguimiento-al-plan-de-desarrollo/
</v>
      </c>
      <c r="AG87" s="75" t="str">
        <f>'MIPG INSTITUCIONAL'!O93</f>
        <v>Talento Humano, Recursos Físicos y Tecnológicos</v>
      </c>
      <c r="AH87" s="74" t="s">
        <v>618</v>
      </c>
      <c r="AI87" s="44" t="str">
        <f>'MIPG INSTITUCIONAL'!P93</f>
        <v>Profesional Especializado
(Secretaría Planeación)</v>
      </c>
    </row>
    <row r="88" spans="2:35" ht="68.45" customHeight="1">
      <c r="B88" s="73" t="s">
        <v>381</v>
      </c>
      <c r="C88" s="74" t="s">
        <v>382</v>
      </c>
      <c r="D88" s="75" t="str">
        <f>D87</f>
        <v>Realizar el seguimiento al Plan de Desarrollo Municipal en cumplimiento al Acuerdo 013 del 10 de junio de 2020 que establece la metodología de seguimiento, así como el cumplimiento a las directrices del DNP y del DAFP.</v>
      </c>
      <c r="E88" s="75" t="str">
        <f>'MIPG INSTITUCIONAL'!G94</f>
        <v xml:space="preserve">Mesas Seguimiento al Cumplimiento del Plan de Desarrollo 2020 - 2023 </v>
      </c>
      <c r="F88" s="74" t="s">
        <v>656</v>
      </c>
      <c r="G88" s="90">
        <f t="shared" si="15"/>
        <v>2</v>
      </c>
      <c r="H88" s="76">
        <f>'MIPG INSTITUCIONAL'!H94</f>
        <v>2</v>
      </c>
      <c r="I88" s="65">
        <f>'MIPG INSTITUCIONAL'!I94</f>
        <v>1</v>
      </c>
      <c r="J88" s="65">
        <f>'MIPG INSTITUCIONAL'!J94</f>
        <v>0</v>
      </c>
      <c r="K88" s="65">
        <f>'MIPG INSTITUCIONAL'!K94</f>
        <v>1</v>
      </c>
      <c r="L88" s="65">
        <f>'MIPG INSTITUCIONAL'!L94</f>
        <v>0</v>
      </c>
      <c r="M88" s="77">
        <v>1</v>
      </c>
      <c r="N88" s="78"/>
      <c r="O88" s="78">
        <v>1</v>
      </c>
      <c r="P88" s="79"/>
      <c r="Q88" s="80" t="str">
        <f t="shared" si="16"/>
        <v>SI</v>
      </c>
      <c r="R88" s="145" t="str">
        <f>'MIPG INSTITUCIONAL'!Q94</f>
        <v>x</v>
      </c>
      <c r="S88" s="81">
        <f>'MIPG INSTITUCIONAL'!R94</f>
        <v>0</v>
      </c>
      <c r="T88" s="81" t="str">
        <f>'MIPG INSTITUCIONAL'!S94</f>
        <v>x</v>
      </c>
      <c r="U88" s="82">
        <f>'MIPG INSTITUCIONAL'!T94</f>
        <v>0</v>
      </c>
      <c r="V88" s="121" t="str">
        <f t="shared" si="17"/>
        <v>2</v>
      </c>
      <c r="W88" s="121" t="str">
        <f t="shared" si="19"/>
        <v>4</v>
      </c>
      <c r="X88" s="121" t="str">
        <f t="shared" si="20"/>
        <v>2</v>
      </c>
      <c r="Y88" s="121" t="str">
        <f t="shared" si="21"/>
        <v>4</v>
      </c>
      <c r="Z88" s="125" t="str">
        <f>IF((IF(Tabla2[[#This Row],[Calculo1 ]]="1",_xlfn.IFS(W88="1",IF((J88/H88)&gt;100%,100%,J88/H88),W88="2",IF((J88/N88)&gt;100%,100%,J88/N88),W88="3","0%",W88="4","0")+Tabla2[[#This Row],[ III TRIM 20217]],_xlfn.IFS(W88="1",IF((J88/H88)&gt;100%,100%,J88/H88),W88="2",IF((J88/N88)&gt;100%,100%,J88/N88),W88="3","0%",W88="4","")))=100%,100%,(IF(Tabla2[[#This Row],[Calculo1 ]]="1",_xlfn.IFS(W88="1",IF((J88/H88)&gt;100%,100%,J88/H88),W88="2",IF((J88/N88)&gt;100%,100%,J88/N88),W88="3","0%",W88="4","0")+Tabla2[[#This Row],[ III TRIM 20217]],_xlfn.IFS(W88="1",IF((J88/H88)&gt;100%,100%,J88/H88),W88="2",IF((J88/N88)&gt;100%,100%,J88/N88),W88="3","0%",W88="4",""))))</f>
        <v/>
      </c>
      <c r="AA88" s="134">
        <v>1</v>
      </c>
      <c r="AB88" s="120" t="s">
        <v>657</v>
      </c>
      <c r="AC88" s="120">
        <v>1</v>
      </c>
      <c r="AD88" s="135" t="str">
        <f t="shared" si="18"/>
        <v/>
      </c>
      <c r="AE88" s="130">
        <f>IF(IF(F88="","ESPECÍFICAR TIPO DE META",_xlfn.IFNA(_xlfn.IFS(SUM(I88:L88)=0,0%,SUM(I88:L88)&gt;0.001,(_xlfn.IFS(F88="INCREMENTO",SUM(I88:L88)/H88,F88="MANTENIMIENTO",SUM(I88:L88)/(H88*Tabla2[[#This Row],[N.X]])))),"ESPECÍFICAR TIPO DE META"))&gt;1,"100%",IF(F88="","ESPECÍFICAR TIPO DE META",_xlfn.IFNA(_xlfn.IFS(SUM(I88:L88)=0,0%,SUM(I88:L88)&gt;0.001,(_xlfn.IFS(F88="INCREMENTO",SUM(I88:L88)/H88,F88="MANTENIMIENTO",SUM(I88:L88)/(H88*Tabla2[[#This Row],[N.X]])))),"ESPECÍFICAR TIPO DE META")))</f>
        <v>1</v>
      </c>
      <c r="AF88" s="83" t="str">
        <f>'MIPG INSTITUCIONAL'!N94</f>
        <v xml:space="preserve">Seguimiento al Plan de Desarrollo con corte a junio 30 de 2021.  Fecha de publicación:  Agosto 2021. Así mismo se realizó seguimiento con corte a 31 de diciembre de 2021, presentandose informe de seguimiento al plan de Desarrollo el 28 de Febrero de 2022 y publicado en el siguiente link: https://www.bucaramanga.gov.co/wp-content/uploads/2022/03/Informe-de-Seguimiento-Plan-de-Desarrollo.pdf 
                                                                </v>
      </c>
      <c r="AG88" s="75" t="str">
        <f>'MIPG INSTITUCIONAL'!O94</f>
        <v>Talento Humano, Recursos Físicos y Tecnológicos</v>
      </c>
      <c r="AH88" s="74" t="s">
        <v>611</v>
      </c>
      <c r="AI88" s="44" t="str">
        <f>'MIPG INSTITUCIONAL'!P94</f>
        <v>Jefe de Oficina
(Oficina Control Interno de Gestión)</v>
      </c>
    </row>
    <row r="89" spans="2:35" ht="68.45" customHeight="1">
      <c r="B89" s="73" t="s">
        <v>381</v>
      </c>
      <c r="C89" s="74" t="s">
        <v>382</v>
      </c>
      <c r="D89" s="75" t="str">
        <f>D87</f>
        <v>Realizar el seguimiento al Plan de Desarrollo Municipal en cumplimiento al Acuerdo 013 del 10 de junio de 2020 que establece la metodología de seguimiento, así como el cumplimiento a las directrices del DNP y del DAFP.</v>
      </c>
      <c r="E89" s="75" t="str">
        <f>'MIPG INSTITUCIONAL'!G95</f>
        <v>FURAG 2021</v>
      </c>
      <c r="F89" s="90" t="s">
        <v>656</v>
      </c>
      <c r="G89" s="91">
        <f t="shared" si="15"/>
        <v>1</v>
      </c>
      <c r="H89" s="76">
        <f>'MIPG INSTITUCIONAL'!H95</f>
        <v>1</v>
      </c>
      <c r="I89" s="65">
        <f>'MIPG INSTITUCIONAL'!I95</f>
        <v>0</v>
      </c>
      <c r="J89" s="65">
        <f>'MIPG INSTITUCIONAL'!J95</f>
        <v>0</v>
      </c>
      <c r="K89" s="65">
        <f>'MIPG INSTITUCIONAL'!K95</f>
        <v>1</v>
      </c>
      <c r="L89" s="65">
        <f>'MIPG INSTITUCIONAL'!L95</f>
        <v>0</v>
      </c>
      <c r="M89" s="77"/>
      <c r="N89" s="78"/>
      <c r="O89" s="78">
        <v>1</v>
      </c>
      <c r="P89" s="79"/>
      <c r="Q89" s="80" t="str">
        <f t="shared" si="16"/>
        <v>SI</v>
      </c>
      <c r="R89" s="145">
        <f>'MIPG INSTITUCIONAL'!Q95</f>
        <v>0</v>
      </c>
      <c r="S89" s="81">
        <f>'MIPG INSTITUCIONAL'!R95</f>
        <v>0</v>
      </c>
      <c r="T89" s="81" t="str">
        <f>'MIPG INSTITUCIONAL'!S95</f>
        <v>x</v>
      </c>
      <c r="U89" s="82">
        <f>'MIPG INSTITUCIONAL'!T95</f>
        <v>0</v>
      </c>
      <c r="V89" s="121" t="str">
        <f t="shared" si="17"/>
        <v>4</v>
      </c>
      <c r="W89" s="121" t="str">
        <f t="shared" si="19"/>
        <v>4</v>
      </c>
      <c r="X89" s="121" t="str">
        <f t="shared" si="20"/>
        <v>2</v>
      </c>
      <c r="Y89" s="121" t="str">
        <f t="shared" si="21"/>
        <v>4</v>
      </c>
      <c r="Z89" s="125" t="str">
        <f>IF((IF(Tabla2[[#This Row],[Calculo1 ]]="1",_xlfn.IFS(W89="1",IF((J89/H89)&gt;100%,100%,J89/H89),W89="2",IF((J89/N89)&gt;100%,100%,J89/N89),W89="3","0%",W89="4","0")+Tabla2[[#This Row],[ III TRIM 20217]],_xlfn.IFS(W89="1",IF((J89/H89)&gt;100%,100%,J89/H89),W89="2",IF((J89/N89)&gt;100%,100%,J89/N89),W89="3","0%",W89="4","")))=100%,100%,(IF(Tabla2[[#This Row],[Calculo1 ]]="1",_xlfn.IFS(W89="1",IF((J89/H89)&gt;100%,100%,J89/H89),W89="2",IF((J89/N89)&gt;100%,100%,J89/N89),W89="3","0%",W89="4","0")+Tabla2[[#This Row],[ III TRIM 20217]],_xlfn.IFS(W89="1",IF((J89/H89)&gt;100%,100%,J89/H89),W89="2",IF((J89/N89)&gt;100%,100%,J89/N89),W89="3","0%",W89="4",""))))</f>
        <v/>
      </c>
      <c r="AA89" s="134" t="s">
        <v>657</v>
      </c>
      <c r="AB89" s="120" t="s">
        <v>657</v>
      </c>
      <c r="AC89" s="120">
        <v>1</v>
      </c>
      <c r="AD89" s="135" t="str">
        <f t="shared" si="18"/>
        <v/>
      </c>
      <c r="AE89" s="130">
        <f>IF(IF(F89="","ESPECÍFICAR TIPO DE META",_xlfn.IFNA(_xlfn.IFS(SUM(I89:L89)=0,0%,SUM(I89:L89)&gt;0.001,(_xlfn.IFS(F89="INCREMENTO",SUM(I89:L89)/H89,F89="MANTENIMIENTO",SUM(I89:L89)/(H89*Tabla2[[#This Row],[N.X]])))),"ESPECÍFICAR TIPO DE META"))&gt;1,"100%",IF(F89="","ESPECÍFICAR TIPO DE META",_xlfn.IFNA(_xlfn.IFS(SUM(I89:L89)=0,0%,SUM(I89:L89)&gt;0.001,(_xlfn.IFS(F89="INCREMENTO",SUM(I89:L89)/H89,F89="MANTENIMIENTO",SUM(I89:L89)/(H89*Tabla2[[#This Row],[N.X]])))),"ESPECÍFICAR TIPO DE META")))</f>
        <v>1</v>
      </c>
      <c r="AF89" s="83" t="str">
        <f>'MIPG INSTITUCIONAL'!N95</f>
        <v xml:space="preserve">La Secretaría de Planeación lideró el proceso de diligenciamiento del FURAG 2021, a través de 24 mesas de trabajo presenciales y virtuales, con las 12 Secretarías y Oficinas responsables de suministrar la información y las evidencias por respuesta a cada pregunta de acuerdo a su competencia. De igual manera, para garantizar la calidad de la información y veracidad de las respuestas, se realizaron mesas de trabajo con la OCIG y líderes de procesos. 
Posteriormente, la Secretaría de Planeación diligenció un total de 532 preguntas habilitadas en el aplicativo. Cabe aclarar, que de las 550 preguntas que componen el FURAG, un total de 18 preguntas se encontraban inhabilitadas en la plataforma para la Entidad. La Administración municipal en cumplimiento a la fecha establecida por el DAFP, el día 25 de marzo de 2022, se dio por finalizado el diligenciamiento del formulario al 100%, generando el certificado del cargue de la información y el formulario en PDF con las respuestas correspondientes. </v>
      </c>
      <c r="AG89" s="75" t="str">
        <f>'MIPG INSTITUCIONAL'!O95</f>
        <v>Talento Humano, Recursos Físicos y Tecnológicos</v>
      </c>
      <c r="AH89" s="74" t="s">
        <v>618</v>
      </c>
      <c r="AI89" s="44" t="str">
        <f>'MIPG INSTITUCIONAL'!P95</f>
        <v>Profesional Especializado
(Secretaría Planeación)</v>
      </c>
    </row>
    <row r="90" spans="2:35" ht="68.45" customHeight="1">
      <c r="B90" s="73" t="s">
        <v>381</v>
      </c>
      <c r="C90" s="74" t="s">
        <v>382</v>
      </c>
      <c r="D90" s="75" t="str">
        <f>'MIPG INSTITUCIONAL'!F96</f>
        <v>Informar a los grupos de valor los resultados de su participación en la gestión, mediante el envío de información y/o la realización de reuniones o encuentros.</v>
      </c>
      <c r="E90" s="75" t="str">
        <f>'MIPG INSTITUCIONAL'!G96</f>
        <v>Actas, correos electrónicos, oficios en envío de información a los grupos de valor.</v>
      </c>
      <c r="F90" s="90" t="s">
        <v>658</v>
      </c>
      <c r="G90" s="91">
        <f t="shared" si="15"/>
        <v>4</v>
      </c>
      <c r="H90" s="85">
        <f>'MIPG INSTITUCIONAL'!H96</f>
        <v>1</v>
      </c>
      <c r="I90" s="65">
        <f>'MIPG INSTITUCIONAL'!I96</f>
        <v>1</v>
      </c>
      <c r="J90" s="65">
        <f>'MIPG INSTITUCIONAL'!J96</f>
        <v>1</v>
      </c>
      <c r="K90" s="65">
        <f>'MIPG INSTITUCIONAL'!K96</f>
        <v>1</v>
      </c>
      <c r="L90" s="65">
        <f>'MIPG INSTITUCIONAL'!L96</f>
        <v>1</v>
      </c>
      <c r="M90" s="87">
        <v>1</v>
      </c>
      <c r="N90" s="88">
        <v>1</v>
      </c>
      <c r="O90" s="88">
        <v>1</v>
      </c>
      <c r="P90" s="89">
        <v>1</v>
      </c>
      <c r="Q90" s="80" t="str">
        <f t="shared" si="16"/>
        <v>SI</v>
      </c>
      <c r="R90" s="145" t="str">
        <f>'MIPG INSTITUCIONAL'!Q96</f>
        <v>x</v>
      </c>
      <c r="S90" s="81" t="str">
        <f>'MIPG INSTITUCIONAL'!R96</f>
        <v>x</v>
      </c>
      <c r="T90" s="81" t="str">
        <f>'MIPG INSTITUCIONAL'!S96</f>
        <v>x</v>
      </c>
      <c r="U90" s="82" t="str">
        <f>'MIPG INSTITUCIONAL'!T96</f>
        <v>x</v>
      </c>
      <c r="V90" s="121" t="str">
        <f t="shared" si="17"/>
        <v>2</v>
      </c>
      <c r="W90" s="121" t="str">
        <f t="shared" si="19"/>
        <v>2</v>
      </c>
      <c r="X90" s="121" t="str">
        <f t="shared" si="20"/>
        <v>2</v>
      </c>
      <c r="Y90" s="121" t="str">
        <f t="shared" si="21"/>
        <v>2</v>
      </c>
      <c r="Z90" s="125">
        <f>IF((IF(Tabla2[[#This Row],[Calculo1 ]]="1",_xlfn.IFS(W90="1",IF((J90/H90)&gt;100%,100%,J90/H90),W90="2",IF((J90/N90)&gt;100%,100%,J90/N90),W90="3","0%",W90="4","0")+Tabla2[[#This Row],[ III TRIM 20217]],_xlfn.IFS(W90="1",IF((J90/H90)&gt;100%,100%,J90/H90),W90="2",IF((J90/N90)&gt;100%,100%,J90/N90),W90="3","0%",W90="4","")))=100%,100%,(IF(Tabla2[[#This Row],[Calculo1 ]]="1",_xlfn.IFS(W90="1",IF((J90/H90)&gt;100%,100%,J90/H90),W90="2",IF((J90/N90)&gt;100%,100%,J90/N90),W90="3","0%",W90="4","0")+Tabla2[[#This Row],[ III TRIM 20217]],_xlfn.IFS(W90="1",IF((J90/H90)&gt;100%,100%,J90/H90),W90="2",IF((J90/N90)&gt;100%,100%,J90/N90),W90="3","0%",W90="4",""))))</f>
        <v>1</v>
      </c>
      <c r="AA90" s="134">
        <v>1</v>
      </c>
      <c r="AB90" s="120">
        <v>1</v>
      </c>
      <c r="AC90" s="120">
        <v>1</v>
      </c>
      <c r="AD90" s="135">
        <f t="shared" si="18"/>
        <v>1</v>
      </c>
      <c r="AE90" s="130">
        <f>IF(IF(F90="","ESPECÍFICAR TIPO DE META",_xlfn.IFNA(_xlfn.IFS(SUM(I90:L90)=0,0%,SUM(I90:L90)&gt;0.001,(_xlfn.IFS(F90="INCREMENTO",SUM(I90:L90)/H90,F90="MANTENIMIENTO",SUM(I90:L90)/(H90*Tabla2[[#This Row],[N.X]])))),"ESPECÍFICAR TIPO DE META"))&gt;1,"100%",IF(F90="","ESPECÍFICAR TIPO DE META",_xlfn.IFNA(_xlfn.IFS(SUM(I90:L90)=0,0%,SUM(I90:L90)&gt;0.001,(_xlfn.IFS(F90="INCREMENTO",SUM(I90:L90)/H90,F90="MANTENIMIENTO",SUM(I90:L90)/(H90*Tabla2[[#This Row],[N.X]])))),"ESPECÍFICAR TIPO DE META")))</f>
        <v>1</v>
      </c>
      <c r="AF90" s="83" t="str">
        <f>'MIPG INSTITUCIONAL'!N96</f>
        <v xml:space="preserve">La Secretaría de Planeación participó en la Mesa Técnica de Primera Infancia y Adolescencia, en el Comité Municipal de Protección y Bienestar Animal y la Mesa Interinstitucional para la Formulación de la Política Pública de Juventud. Se cuenta como evidencia con las actas de reunión, correos de notificación y listados de asistencia.
Se cuenta con acta de participación en la Mesa Técnica de Primera Infancia y Adolescencia realizada el 3 de febrero de 2022, así como también, solicitud 20219487214 del 27/09/2021; Respuesta cuestionario de cumplimiento política pública de protección y bienestar animal. Con corte a 30 junio de 2022, la Sec. de Planeación participó en la mesa Técnica de Primera Infancia, en la cual se presentó ante los grupos de valor la Política de Familias, de la cual se cuenta con acta. De la misma manera, la Secretaría se hizo participé de las mesas interinstitucionales para la formulación de la Política Pública de Juventud en la que participaron los jovenes pertenecientes a la plataforma de juventudes y al Consejo Municipal de Juventudes, se cuenta con actas y correos de invitación como evidencia 
</v>
      </c>
      <c r="AG90" s="75" t="str">
        <f>'MIPG INSTITUCIONAL'!O96</f>
        <v>Talento Humano, Recursos Físicos y Tecnológicos</v>
      </c>
      <c r="AH90" s="74" t="s">
        <v>618</v>
      </c>
      <c r="AI90" s="44" t="str">
        <f>'MIPG INSTITUCIONAL'!P96</f>
        <v>Profesional Especializado
(Secretaría Planeación)</v>
      </c>
    </row>
    <row r="91" spans="2:35" ht="68.45" customHeight="1">
      <c r="B91" s="73" t="s">
        <v>397</v>
      </c>
      <c r="C91" s="74" t="s">
        <v>398</v>
      </c>
      <c r="D91" s="75" t="str">
        <f>'MIPG INSTITUCIONAL'!F97</f>
        <v>Incluir en el Sistema Integrado de Conservación, el plan de preservación digital a largo plazo.</v>
      </c>
      <c r="E91" s="75" t="str">
        <f>'MIPG INSTITUCIONAL'!G97</f>
        <v xml:space="preserve">Plan de preservación digital a largo plazo que conforma el sistema integrado de conservación documental (SIC), actualizado y aprobado por el comité institucional de gestión y desempeño. </v>
      </c>
      <c r="F91" s="90" t="s">
        <v>656</v>
      </c>
      <c r="G91" s="90">
        <f t="shared" si="15"/>
        <v>1</v>
      </c>
      <c r="H91" s="76">
        <f>'MIPG INSTITUCIONAL'!H97</f>
        <v>1</v>
      </c>
      <c r="I91" s="65">
        <f>'MIPG INSTITUCIONAL'!I97</f>
        <v>1</v>
      </c>
      <c r="J91" s="65">
        <f>'MIPG INSTITUCIONAL'!J97</f>
        <v>0</v>
      </c>
      <c r="K91" s="65">
        <f>'MIPG INSTITUCIONAL'!K97</f>
        <v>0</v>
      </c>
      <c r="L91" s="65">
        <f>'MIPG INSTITUCIONAL'!L97</f>
        <v>0</v>
      </c>
      <c r="M91" s="77"/>
      <c r="N91" s="78">
        <v>1</v>
      </c>
      <c r="O91" s="78"/>
      <c r="P91" s="79"/>
      <c r="Q91" s="80" t="str">
        <f t="shared" si="16"/>
        <v>SI</v>
      </c>
      <c r="R91" s="145">
        <f>'MIPG INSTITUCIONAL'!Q97</f>
        <v>0</v>
      </c>
      <c r="S91" s="81" t="str">
        <f>'MIPG INSTITUCIONAL'!R97</f>
        <v>x</v>
      </c>
      <c r="T91" s="81">
        <f>'MIPG INSTITUCIONAL'!S97</f>
        <v>0</v>
      </c>
      <c r="U91" s="82">
        <f>'MIPG INSTITUCIONAL'!T97</f>
        <v>0</v>
      </c>
      <c r="V91" s="121" t="str">
        <f t="shared" si="17"/>
        <v>1</v>
      </c>
      <c r="W91" s="121" t="str">
        <f t="shared" si="19"/>
        <v>3</v>
      </c>
      <c r="X91" s="121" t="str">
        <f t="shared" si="20"/>
        <v>4</v>
      </c>
      <c r="Y91" s="121" t="str">
        <f t="shared" si="21"/>
        <v>4</v>
      </c>
      <c r="Z91" s="125">
        <f>IF((IF(Tabla2[[#This Row],[Calculo1 ]]="1",_xlfn.IFS(W91="1",IF((J91/H91)&gt;100%,100%,J91/H91),W91="2",IF((J91/N91)&gt;100%,100%,J91/N91),W91="3","0%",W91="4","0")+Tabla2[[#This Row],[ III TRIM 20217]],_xlfn.IFS(W91="1",IF((J91/H91)&gt;100%,100%,J91/H91),W91="2",IF((J91/N91)&gt;100%,100%,J91/N91),W91="3","0%",W91="4","")))=100%,100%,(IF(Tabla2[[#This Row],[Calculo1 ]]="1",_xlfn.IFS(W91="1",IF((J91/H91)&gt;100%,100%,J91/H91),W91="2",IF((J91/N91)&gt;100%,100%,J91/N91),W91="3","0%",W91="4","0")+Tabla2[[#This Row],[ III TRIM 20217]],_xlfn.IFS(W91="1",IF((J91/H91)&gt;100%,100%,J91/H91),W91="2",IF((J91/N91)&gt;100%,100%,J91/N91),W91="3","0%",W91="4",""))))</f>
        <v>1</v>
      </c>
      <c r="AA91" s="134">
        <v>1</v>
      </c>
      <c r="AB91" s="120">
        <v>1</v>
      </c>
      <c r="AC91" s="120" t="s">
        <v>657</v>
      </c>
      <c r="AD91" s="135" t="str">
        <f t="shared" si="18"/>
        <v/>
      </c>
      <c r="AE91" s="130">
        <f>IF(IF(F91="","ESPECÍFICAR TIPO DE META",_xlfn.IFNA(_xlfn.IFS(SUM(I91:L91)=0,0%,SUM(I91:L91)&gt;0.001,(_xlfn.IFS(F91="INCREMENTO",SUM(I91:L91)/H91,F91="MANTENIMIENTO",SUM(I91:L91)/(H91*Tabla2[[#This Row],[N.X]])))),"ESPECÍFICAR TIPO DE META"))&gt;1,"100%",IF(F91="","ESPECÍFICAR TIPO DE META",_xlfn.IFNA(_xlfn.IFS(SUM(I91:L91)=0,0%,SUM(I91:L91)&gt;0.001,(_xlfn.IFS(F91="INCREMENTO",SUM(I91:L91)/H91,F91="MANTENIMIENTO",SUM(I91:L91)/(H91*Tabla2[[#This Row],[N.X]])))),"ESPECÍFICAR TIPO DE META")))</f>
        <v>1</v>
      </c>
      <c r="AF91" s="83" t="str">
        <f>'MIPG INSTITUCIONAL'!N97</f>
        <v>El Plan de Preservación Digital  fue incluido en el Sistema Integrado de Conservación SIC, fue actualizado y aprobado mediante Acta de  sesión del Comité Institucional de Gestión y Desempeño MIPG realizado el 9 de septiembre del año en curso. Dando cumplimiento a este producto en un 100% en el tercer trimestre del año 2021</v>
      </c>
      <c r="AG91" s="75" t="str">
        <f>'MIPG INSTITUCIONAL'!O97</f>
        <v>Talento Humano, Recursos Físicos y Tecnológicos</v>
      </c>
      <c r="AH91" s="74" t="s">
        <v>613</v>
      </c>
      <c r="AI91" s="44" t="str">
        <f>'MIPG INSTITUCIONAL'!P97</f>
        <v>Técnico Operativo
(Secretaría Administrativa)</v>
      </c>
    </row>
    <row r="92" spans="2:35" ht="68.45" customHeight="1">
      <c r="B92" s="73" t="s">
        <v>397</v>
      </c>
      <c r="C92" s="74" t="s">
        <v>398</v>
      </c>
      <c r="D92" s="75" t="str">
        <f>'MIPG INSTITUCIONAL'!F98</f>
        <v>Elaborar y aprobar el documento Sistema Integrado de Conservación - SIC de la entidad.</v>
      </c>
      <c r="E92" s="75" t="str">
        <f>'MIPG INSTITUCIONAL'!G98</f>
        <v xml:space="preserve">Plan de conservación documental actualizado, que conforma el sistema integrado de conservación documental (SIC), actualizado y aprobado por el comité institucional de gestión y desempeño. </v>
      </c>
      <c r="F92" s="90" t="s">
        <v>656</v>
      </c>
      <c r="G92" s="90">
        <f t="shared" si="15"/>
        <v>1</v>
      </c>
      <c r="H92" s="76">
        <f>'MIPG INSTITUCIONAL'!H98</f>
        <v>1</v>
      </c>
      <c r="I92" s="65">
        <f>'MIPG INSTITUCIONAL'!I98</f>
        <v>1</v>
      </c>
      <c r="J92" s="65">
        <f>'MIPG INSTITUCIONAL'!J98</f>
        <v>0</v>
      </c>
      <c r="K92" s="65">
        <f>'MIPG INSTITUCIONAL'!K98</f>
        <v>0</v>
      </c>
      <c r="L92" s="65">
        <f>'MIPG INSTITUCIONAL'!L98</f>
        <v>0</v>
      </c>
      <c r="M92" s="77"/>
      <c r="N92" s="78">
        <v>1</v>
      </c>
      <c r="O92" s="78"/>
      <c r="P92" s="79"/>
      <c r="Q92" s="80" t="str">
        <f t="shared" si="16"/>
        <v>SI</v>
      </c>
      <c r="R92" s="145">
        <f>'MIPG INSTITUCIONAL'!Q98</f>
        <v>0</v>
      </c>
      <c r="S92" s="81" t="str">
        <f>'MIPG INSTITUCIONAL'!R98</f>
        <v>x</v>
      </c>
      <c r="T92" s="81">
        <f>'MIPG INSTITUCIONAL'!S98</f>
        <v>0</v>
      </c>
      <c r="U92" s="82">
        <f>'MIPG INSTITUCIONAL'!T98</f>
        <v>0</v>
      </c>
      <c r="V92" s="121" t="str">
        <f t="shared" si="17"/>
        <v>1</v>
      </c>
      <c r="W92" s="121" t="str">
        <f t="shared" si="19"/>
        <v>3</v>
      </c>
      <c r="X92" s="121" t="str">
        <f t="shared" si="20"/>
        <v>4</v>
      </c>
      <c r="Y92" s="121" t="str">
        <f t="shared" si="21"/>
        <v>4</v>
      </c>
      <c r="Z92" s="125">
        <f>IF((IF(Tabla2[[#This Row],[Calculo1 ]]="1",_xlfn.IFS(W92="1",IF((J92/H92)&gt;100%,100%,J92/H92),W92="2",IF((J92/N92)&gt;100%,100%,J92/N92),W92="3","0%",W92="4","0")+Tabla2[[#This Row],[ III TRIM 20217]],_xlfn.IFS(W92="1",IF((J92/H92)&gt;100%,100%,J92/H92),W92="2",IF((J92/N92)&gt;100%,100%,J92/N92),W92="3","0%",W92="4","")))=100%,100%,(IF(Tabla2[[#This Row],[Calculo1 ]]="1",_xlfn.IFS(W92="1",IF((J92/H92)&gt;100%,100%,J92/H92),W92="2",IF((J92/N92)&gt;100%,100%,J92/N92),W92="3","0%",W92="4","0")+Tabla2[[#This Row],[ III TRIM 20217]],_xlfn.IFS(W92="1",IF((J92/H92)&gt;100%,100%,J92/H92),W92="2",IF((J92/N92)&gt;100%,100%,J92/N92),W92="3","0%",W92="4",""))))</f>
        <v>1</v>
      </c>
      <c r="AA92" s="134">
        <v>1</v>
      </c>
      <c r="AB92" s="120">
        <v>1</v>
      </c>
      <c r="AC92" s="120" t="s">
        <v>657</v>
      </c>
      <c r="AD92" s="135" t="str">
        <f t="shared" si="18"/>
        <v/>
      </c>
      <c r="AE92" s="130">
        <f>IF(IF(F92="","ESPECÍFICAR TIPO DE META",_xlfn.IFNA(_xlfn.IFS(SUM(I92:L92)=0,0%,SUM(I92:L92)&gt;0.001,(_xlfn.IFS(F92="INCREMENTO",SUM(I92:L92)/H92,F92="MANTENIMIENTO",SUM(I92:L92)/(H92*Tabla2[[#This Row],[N.X]])))),"ESPECÍFICAR TIPO DE META"))&gt;1,"100%",IF(F92="","ESPECÍFICAR TIPO DE META",_xlfn.IFNA(_xlfn.IFS(SUM(I92:L92)=0,0%,SUM(I92:L92)&gt;0.001,(_xlfn.IFS(F92="INCREMENTO",SUM(I92:L92)/H92,F92="MANTENIMIENTO",SUM(I92:L92)/(H92*Tabla2[[#This Row],[N.X]])))),"ESPECÍFICAR TIPO DE META")))</f>
        <v>1</v>
      </c>
      <c r="AF92" s="83" t="str">
        <f>'MIPG INSTITUCIONAL'!N98</f>
        <v>El Sistema Integrado de Conservación SIC, fue actualizado y aprobado mediante Acta de  sesión del Comité Institucional de Gestión y Desempeño MIPG realizado el 9 de septiembre del año en curso. Dando cumplimiento a este producto en un 100% en el tercer trimestre del año 2021, se adjunta acta de aprobación por comité institucional del 09 de septiembre del 2021</v>
      </c>
      <c r="AG92" s="75" t="str">
        <f>'MIPG INSTITUCIONAL'!O98</f>
        <v>Talento Humano, Recursos Físicos y Tecnológicos</v>
      </c>
      <c r="AH92" s="74" t="s">
        <v>613</v>
      </c>
      <c r="AI92" s="44" t="str">
        <f>'MIPG INSTITUCIONAL'!P98</f>
        <v>Técnico Operativo
(Secretaría Administrativa)</v>
      </c>
    </row>
    <row r="93" spans="2:35" ht="68.45" customHeight="1">
      <c r="B93" s="73" t="s">
        <v>397</v>
      </c>
      <c r="C93" s="74" t="s">
        <v>398</v>
      </c>
      <c r="D93" s="75" t="str">
        <f>'MIPG INSTITUCIONAL'!F99</f>
        <v>Desarrollar los anexos, para elaborar las Tablas de Valoración Documental - TVD para organizar el Fondo Documental Acumulado de la entidad.</v>
      </c>
      <c r="E93" s="75" t="str">
        <f>'MIPG INSTITUCIONAL'!G99</f>
        <v>Informe historia institucional con fines archivísticos (anexo a TVD).</v>
      </c>
      <c r="F93" s="90" t="s">
        <v>656</v>
      </c>
      <c r="G93" s="90">
        <f t="shared" si="15"/>
        <v>1</v>
      </c>
      <c r="H93" s="76">
        <f>'MIPG INSTITUCIONAL'!H99</f>
        <v>1</v>
      </c>
      <c r="I93" s="65">
        <f>'MIPG INSTITUCIONAL'!I99</f>
        <v>0.7</v>
      </c>
      <c r="J93" s="65">
        <f>'MIPG INSTITUCIONAL'!J99</f>
        <v>0.3</v>
      </c>
      <c r="K93" s="65">
        <f>'MIPG INSTITUCIONAL'!K99</f>
        <v>0</v>
      </c>
      <c r="L93" s="65">
        <f>'MIPG INSTITUCIONAL'!L99</f>
        <v>0</v>
      </c>
      <c r="M93" s="77"/>
      <c r="N93" s="78">
        <v>1</v>
      </c>
      <c r="O93" s="78"/>
      <c r="P93" s="79"/>
      <c r="Q93" s="80" t="str">
        <f t="shared" si="16"/>
        <v>SI</v>
      </c>
      <c r="R93" s="145">
        <f>'MIPG INSTITUCIONAL'!Q99</f>
        <v>0</v>
      </c>
      <c r="S93" s="81" t="str">
        <f>'MIPG INSTITUCIONAL'!R99</f>
        <v>x</v>
      </c>
      <c r="T93" s="81">
        <f>'MIPG INSTITUCIONAL'!S99</f>
        <v>0</v>
      </c>
      <c r="U93" s="82">
        <f>'MIPG INSTITUCIONAL'!T99</f>
        <v>0</v>
      </c>
      <c r="V93" s="121" t="str">
        <f t="shared" si="17"/>
        <v>1</v>
      </c>
      <c r="W93" s="121" t="str">
        <f t="shared" si="19"/>
        <v>2</v>
      </c>
      <c r="X93" s="121" t="str">
        <f t="shared" si="20"/>
        <v>4</v>
      </c>
      <c r="Y93" s="121" t="str">
        <f t="shared" si="21"/>
        <v>4</v>
      </c>
      <c r="Z93" s="125">
        <f>IF((IF(Tabla2[[#This Row],[Calculo1 ]]="1",_xlfn.IFS(W93="1",IF((J93/H93)&gt;100%,100%,J93/H93),W93="2",IF((J93/N93)&gt;100%,100%,J93/N93),W93="3","0%",W93="4","0")+Tabla2[[#This Row],[ III TRIM 20217]],_xlfn.IFS(W93="1",IF((J93/H93)&gt;100%,100%,J93/H93),W93="2",IF((J93/N93)&gt;100%,100%,J93/N93),W93="3","0%",W93="4","")))=100%,100%,(IF(Tabla2[[#This Row],[Calculo1 ]]="1",_xlfn.IFS(W93="1",IF((J93/H93)&gt;100%,100%,J93/H93),W93="2",IF((J93/N93)&gt;100%,100%,J93/N93),W93="3","0%",W93="4","0")+Tabla2[[#This Row],[ III TRIM 20217]],_xlfn.IFS(W93="1",IF((J93/H93)&gt;100%,100%,J93/H93),W93="2",IF((J93/N93)&gt;100%,100%,J93/N93),W93="3","0%",W93="4",""))))</f>
        <v>1</v>
      </c>
      <c r="AA93" s="134">
        <v>0.7</v>
      </c>
      <c r="AB93" s="120">
        <v>1</v>
      </c>
      <c r="AC93" s="120" t="s">
        <v>657</v>
      </c>
      <c r="AD93" s="135" t="str">
        <f t="shared" si="18"/>
        <v/>
      </c>
      <c r="AE93" s="130">
        <f>IF(IF(F93="","ESPECÍFICAR TIPO DE META",_xlfn.IFNA(_xlfn.IFS(SUM(I93:L93)=0,0%,SUM(I93:L93)&gt;0.001,(_xlfn.IFS(F93="INCREMENTO",SUM(I93:L93)/H93,F93="MANTENIMIENTO",SUM(I93:L93)/(H93*Tabla2[[#This Row],[N.X]])))),"ESPECÍFICAR TIPO DE META"))&gt;1,"100%",IF(F93="","ESPECÍFICAR TIPO DE META",_xlfn.IFNA(_xlfn.IFS(SUM(I93:L93)=0,0%,SUM(I93:L93)&gt;0.001,(_xlfn.IFS(F93="INCREMENTO",SUM(I93:L93)/H93,F93="MANTENIMIENTO",SUM(I93:L93)/(H93*Tabla2[[#This Row],[N.X]])))),"ESPECÍFICAR TIPO DE META")))</f>
        <v>1</v>
      </c>
      <c r="AF93" s="83" t="str">
        <f>'MIPG INSTITUCIONAL'!N99</f>
        <v>Se lleva un 100% de avance en la elaboración del Informe de la Historia Institucional con fines archivísticos de gran importancia para la elaboración de las TVD de fecha del 10 de noviembre del 2021</v>
      </c>
      <c r="AG93" s="75" t="str">
        <f>'MIPG INSTITUCIONAL'!O99</f>
        <v>Talento Humano, Recursos Físicos y Tecnológicos</v>
      </c>
      <c r="AH93" s="74" t="s">
        <v>613</v>
      </c>
      <c r="AI93" s="44" t="str">
        <f>'MIPG INSTITUCIONAL'!P99</f>
        <v>Técnico Operativo
(Secretaría Administrativa)</v>
      </c>
    </row>
    <row r="94" spans="2:35" ht="68.45" customHeight="1">
      <c r="B94" s="73" t="s">
        <v>397</v>
      </c>
      <c r="C94" s="74" t="s">
        <v>398</v>
      </c>
      <c r="D94" s="75" t="str">
        <f>'MIPG INSTITUCIONAL'!F100</f>
        <v>Desarrollar los anexos, para elaborar las Tablas de Valoración Documental - TVD para organizar el Fondo Documental Acumulado de la entidad.</v>
      </c>
      <c r="E94" s="75" t="str">
        <f>'MIPG INSTITUCIONAL'!G100</f>
        <v>Matriz de estructura orgánica reconstruida para los diferentes periodos de historia de la entidad (anexo a TVD).</v>
      </c>
      <c r="F94" s="90" t="s">
        <v>656</v>
      </c>
      <c r="G94" s="90">
        <f t="shared" si="15"/>
        <v>1</v>
      </c>
      <c r="H94" s="76">
        <f>'MIPG INSTITUCIONAL'!H100</f>
        <v>1</v>
      </c>
      <c r="I94" s="65">
        <f>'MIPG INSTITUCIONAL'!I100</f>
        <v>0.7</v>
      </c>
      <c r="J94" s="65">
        <f>'MIPG INSTITUCIONAL'!J100</f>
        <v>0.3</v>
      </c>
      <c r="K94" s="65">
        <f>'MIPG INSTITUCIONAL'!K100</f>
        <v>0</v>
      </c>
      <c r="L94" s="65">
        <f>'MIPG INSTITUCIONAL'!L100</f>
        <v>0</v>
      </c>
      <c r="M94" s="77"/>
      <c r="N94" s="78">
        <v>1</v>
      </c>
      <c r="O94" s="78"/>
      <c r="P94" s="79"/>
      <c r="Q94" s="80" t="str">
        <f t="shared" si="16"/>
        <v>SI</v>
      </c>
      <c r="R94" s="145">
        <f>'MIPG INSTITUCIONAL'!Q100</f>
        <v>0</v>
      </c>
      <c r="S94" s="81" t="str">
        <f>'MIPG INSTITUCIONAL'!R100</f>
        <v>x</v>
      </c>
      <c r="T94" s="81">
        <f>'MIPG INSTITUCIONAL'!S100</f>
        <v>0</v>
      </c>
      <c r="U94" s="82">
        <f>'MIPG INSTITUCIONAL'!T100</f>
        <v>0</v>
      </c>
      <c r="V94" s="121" t="str">
        <f t="shared" si="17"/>
        <v>1</v>
      </c>
      <c r="W94" s="121" t="str">
        <f t="shared" si="19"/>
        <v>2</v>
      </c>
      <c r="X94" s="121" t="str">
        <f t="shared" si="20"/>
        <v>4</v>
      </c>
      <c r="Y94" s="121" t="str">
        <f t="shared" si="21"/>
        <v>4</v>
      </c>
      <c r="Z94" s="125">
        <f>IF((IF(Tabla2[[#This Row],[Calculo1 ]]="1",_xlfn.IFS(W94="1",IF((J94/H94)&gt;100%,100%,J94/H94),W94="2",IF((J94/N94)&gt;100%,100%,J94/N94),W94="3","0%",W94="4","0")+Tabla2[[#This Row],[ III TRIM 20217]],_xlfn.IFS(W94="1",IF((J94/H94)&gt;100%,100%,J94/H94),W94="2",IF((J94/N94)&gt;100%,100%,J94/N94),W94="3","0%",W94="4","")))=100%,100%,(IF(Tabla2[[#This Row],[Calculo1 ]]="1",_xlfn.IFS(W94="1",IF((J94/H94)&gt;100%,100%,J94/H94),W94="2",IF((J94/N94)&gt;100%,100%,J94/N94),W94="3","0%",W94="4","0")+Tabla2[[#This Row],[ III TRIM 20217]],_xlfn.IFS(W94="1",IF((J94/H94)&gt;100%,100%,J94/H94),W94="2",IF((J94/N94)&gt;100%,100%,J94/N94),W94="3","0%",W94="4",""))))</f>
        <v>1</v>
      </c>
      <c r="AA94" s="134">
        <v>0.7</v>
      </c>
      <c r="AB94" s="120">
        <v>1</v>
      </c>
      <c r="AC94" s="120" t="s">
        <v>657</v>
      </c>
      <c r="AD94" s="135" t="str">
        <f t="shared" si="18"/>
        <v/>
      </c>
      <c r="AE94" s="130">
        <f>IF(IF(F94="","ESPECÍFICAR TIPO DE META",_xlfn.IFNA(_xlfn.IFS(SUM(I94:L94)=0,0%,SUM(I94:L94)&gt;0.001,(_xlfn.IFS(F94="INCREMENTO",SUM(I94:L94)/H94,F94="MANTENIMIENTO",SUM(I94:L94)/(H94*Tabla2[[#This Row],[N.X]])))),"ESPECÍFICAR TIPO DE META"))&gt;1,"100%",IF(F94="","ESPECÍFICAR TIPO DE META",_xlfn.IFNA(_xlfn.IFS(SUM(I94:L94)=0,0%,SUM(I94:L94)&gt;0.001,(_xlfn.IFS(F94="INCREMENTO",SUM(I94:L94)/H94,F94="MANTENIMIENTO",SUM(I94:L94)/(H94*Tabla2[[#This Row],[N.X]])))),"ESPECÍFICAR TIPO DE META")))</f>
        <v>1</v>
      </c>
      <c r="AF94" s="83" t="str">
        <f>'MIPG INSTITUCIONAL'!N100</f>
        <v>Se lleva un 100% de avance en la elaboración de la Matriz de estructura orgánica reconstruida para los diferentes periodos de Historia de la entidad, documento  de gran importancia para la elaboración de las TVD de fecha del 17 de noviembre del 2021</v>
      </c>
      <c r="AG94" s="75" t="str">
        <f>'MIPG INSTITUCIONAL'!O100</f>
        <v>Talento Humano, Recursos Físicos y Tecnológicos</v>
      </c>
      <c r="AH94" s="74" t="s">
        <v>613</v>
      </c>
      <c r="AI94" s="44" t="str">
        <f>'MIPG INSTITUCIONAL'!P100</f>
        <v>Técnico Operativo
(Secretaría Administrativa)</v>
      </c>
    </row>
    <row r="95" spans="2:35" ht="68.45" customHeight="1">
      <c r="B95" s="73" t="s">
        <v>397</v>
      </c>
      <c r="C95" s="74" t="s">
        <v>398</v>
      </c>
      <c r="D95" s="75" t="str">
        <f>'MIPG INSTITUCIONAL'!F101</f>
        <v>Definir e implementar un proceso para la entrega de archivos por culminación de obligaciones contractuales.</v>
      </c>
      <c r="E95" s="75" t="str">
        <f>'MIPG INSTITUCIONAL'!G101</f>
        <v>Procedimiento para la entrega de archivos por culminación de actividades contractuales.</v>
      </c>
      <c r="F95" s="90" t="s">
        <v>656</v>
      </c>
      <c r="G95" s="90">
        <f t="shared" si="15"/>
        <v>1</v>
      </c>
      <c r="H95" s="76">
        <f>'MIPG INSTITUCIONAL'!H101</f>
        <v>1</v>
      </c>
      <c r="I95" s="154">
        <f>'MIPG INSTITUCIONAL'!I101</f>
        <v>0.9</v>
      </c>
      <c r="J95" s="65">
        <f>'MIPG INSTITUCIONAL'!J101</f>
        <v>0</v>
      </c>
      <c r="K95" s="154">
        <f>'MIPG INSTITUCIONAL'!K101</f>
        <v>0.1</v>
      </c>
      <c r="L95" s="65">
        <f>'MIPG INSTITUCIONAL'!L101</f>
        <v>0</v>
      </c>
      <c r="M95" s="77"/>
      <c r="N95" s="78"/>
      <c r="O95" s="78">
        <v>1</v>
      </c>
      <c r="P95" s="79"/>
      <c r="Q95" s="80" t="str">
        <f t="shared" si="16"/>
        <v>SI</v>
      </c>
      <c r="R95" s="145">
        <f>'MIPG INSTITUCIONAL'!Q101</f>
        <v>0</v>
      </c>
      <c r="S95" s="81">
        <f>'MIPG INSTITUCIONAL'!R101</f>
        <v>0</v>
      </c>
      <c r="T95" s="81" t="str">
        <f>'MIPG INSTITUCIONAL'!S101</f>
        <v>x</v>
      </c>
      <c r="U95" s="82">
        <f>'MIPG INSTITUCIONAL'!T101</f>
        <v>0</v>
      </c>
      <c r="V95" s="121" t="str">
        <f t="shared" si="17"/>
        <v>1</v>
      </c>
      <c r="W95" s="121" t="str">
        <f t="shared" si="19"/>
        <v>4</v>
      </c>
      <c r="X95" s="121" t="str">
        <f t="shared" si="20"/>
        <v>2</v>
      </c>
      <c r="Y95" s="121" t="str">
        <f t="shared" si="21"/>
        <v>4</v>
      </c>
      <c r="Z95" s="125">
        <f>IF((IF(Tabla2[[#This Row],[Calculo1 ]]="1",_xlfn.IFS(W95="1",IF((J95/H95)&gt;100%,100%,J95/H95),W95="2",IF((J95/N95)&gt;100%,100%,J95/N95),W95="3","0%",W95="4","0")+Tabla2[[#This Row],[ III TRIM 20217]],_xlfn.IFS(W95="1",IF((J95/H95)&gt;100%,100%,J95/H95),W95="2",IF((J95/N95)&gt;100%,100%,J95/N95),W95="3","0%",W95="4","")))=100%,100%,(IF(Tabla2[[#This Row],[Calculo1 ]]="1",_xlfn.IFS(W95="1",IF((J95/H95)&gt;100%,100%,J95/H95),W95="2",IF((J95/N95)&gt;100%,100%,J95/N95),W95="3","0%",W95="4","0")+Tabla2[[#This Row],[ III TRIM 20217]],_xlfn.IFS(W95="1",IF((J95/H95)&gt;100%,100%,J95/H95),W95="2",IF((J95/N95)&gt;100%,100%,J95/N95),W95="3","0%",W95="4",""))))</f>
        <v>0</v>
      </c>
      <c r="AA95" s="157"/>
      <c r="AB95" s="156"/>
      <c r="AC95" s="120">
        <v>1</v>
      </c>
      <c r="AD95" s="135" t="str">
        <f t="shared" si="18"/>
        <v/>
      </c>
      <c r="AE95" s="130">
        <f>IF(IF(F95="","ESPECÍFICAR TIPO DE META",_xlfn.IFNA(_xlfn.IFS(SUM(I95:L95)=0,0%,SUM(I95:L95)&gt;0.001,(_xlfn.IFS(F95="INCREMENTO",SUM(I95:L95)/H95,F95="MANTENIMIENTO",SUM(I95:L95)/(H95*Tabla2[[#This Row],[N.X]])))),"ESPECÍFICAR TIPO DE META"))&gt;1,"100%",IF(F95="","ESPECÍFICAR TIPO DE META",_xlfn.IFNA(_xlfn.IFS(SUM(I95:L95)=0,0%,SUM(I95:L95)&gt;0.001,(_xlfn.IFS(F95="INCREMENTO",SUM(I95:L95)/H95,F95="MANTENIMIENTO",SUM(I95:L95)/(H95*Tabla2[[#This Row],[N.X]])))),"ESPECÍFICAR TIPO DE META")))</f>
        <v>1</v>
      </c>
      <c r="AF95" s="83" t="str">
        <f>'MIPG INSTITUCIONAL'!N101</f>
        <v>Se elaboró y probó el procedimiento P-GGDO-8600-170-008, PROCEDIMIENTO DE REVISION DE ARCHIVO DE GESTION ENTREGA PUESTO DE TRABAJO, para definir  la entrega de archivo de gestión por culminación de actividades contractuales, el cual se esta implementando de manera efectiva en el primer trimestre de 2022.</v>
      </c>
      <c r="AG95" s="75" t="str">
        <f>'MIPG INSTITUCIONAL'!O101</f>
        <v>Talento Humano, Recursos Físicos y Tecnológicos</v>
      </c>
      <c r="AH95" s="74" t="s">
        <v>613</v>
      </c>
      <c r="AI95" s="44" t="str">
        <f>'MIPG INSTITUCIONAL'!P101</f>
        <v>Técnico Operativo
(Secretaría Administrativa)</v>
      </c>
    </row>
    <row r="96" spans="2:35" ht="68.45" customHeight="1">
      <c r="B96" s="73" t="s">
        <v>397</v>
      </c>
      <c r="C96" s="74" t="s">
        <v>398</v>
      </c>
      <c r="D96" s="75" t="str">
        <f>'MIPG INSTITUCIONAL'!F102</f>
        <v>Identificar el inventario documental a cargo de la entidad relacionado con los archivos de Derechos Humanos, Derecho Internacional Humanitario, Memoria Histórica y Conflicto Armado para su protección y conservación según el acuerdo 04 de 2015, el protocolo de gestión de archivos de Derechos Humanos y la Circular 01 de 2017.</v>
      </c>
      <c r="E96" s="75" t="str">
        <f>'MIPG INSTITUCIONAL'!G102</f>
        <v>PINAR actualizado, incluyendo el proceso e identificación de documentos relacionados con Derechos humanos.</v>
      </c>
      <c r="F96" s="90" t="s">
        <v>656</v>
      </c>
      <c r="G96" s="90">
        <f t="shared" si="15"/>
        <v>1</v>
      </c>
      <c r="H96" s="76">
        <f>'MIPG INSTITUCIONAL'!H102</f>
        <v>1</v>
      </c>
      <c r="I96" s="65">
        <f>'MIPG INSTITUCIONAL'!I102</f>
        <v>1</v>
      </c>
      <c r="J96" s="65">
        <f>'MIPG INSTITUCIONAL'!J102</f>
        <v>0</v>
      </c>
      <c r="K96" s="65">
        <f>'MIPG INSTITUCIONAL'!K102</f>
        <v>0</v>
      </c>
      <c r="L96" s="65">
        <f>'MIPG INSTITUCIONAL'!L102</f>
        <v>0</v>
      </c>
      <c r="M96" s="77"/>
      <c r="N96" s="78">
        <v>1</v>
      </c>
      <c r="O96" s="78"/>
      <c r="P96" s="79"/>
      <c r="Q96" s="80" t="str">
        <f t="shared" si="16"/>
        <v>SI</v>
      </c>
      <c r="R96" s="145">
        <f>'MIPG INSTITUCIONAL'!Q102</f>
        <v>0</v>
      </c>
      <c r="S96" s="81" t="str">
        <f>'MIPG INSTITUCIONAL'!R102</f>
        <v>x</v>
      </c>
      <c r="T96" s="81">
        <f>'MIPG INSTITUCIONAL'!S102</f>
        <v>0</v>
      </c>
      <c r="U96" s="82">
        <f>'MIPG INSTITUCIONAL'!T102</f>
        <v>0</v>
      </c>
      <c r="V96" s="121" t="str">
        <f t="shared" si="17"/>
        <v>1</v>
      </c>
      <c r="W96" s="121" t="str">
        <f t="shared" si="19"/>
        <v>3</v>
      </c>
      <c r="X96" s="121" t="str">
        <f t="shared" si="20"/>
        <v>4</v>
      </c>
      <c r="Y96" s="121" t="str">
        <f t="shared" si="21"/>
        <v>4</v>
      </c>
      <c r="Z96" s="125">
        <f>IF((IF(Tabla2[[#This Row],[Calculo1 ]]="1",_xlfn.IFS(W96="1",IF((J96/H96)&gt;100%,100%,J96/H96),W96="2",IF((J96/N96)&gt;100%,100%,J96/N96),W96="3","0%",W96="4","0")+Tabla2[[#This Row],[ III TRIM 20217]],_xlfn.IFS(W96="1",IF((J96/H96)&gt;100%,100%,J96/H96),W96="2",IF((J96/N96)&gt;100%,100%,J96/N96),W96="3","0%",W96="4","")))=100%,100%,(IF(Tabla2[[#This Row],[Calculo1 ]]="1",_xlfn.IFS(W96="1",IF((J96/H96)&gt;100%,100%,J96/H96),W96="2",IF((J96/N96)&gt;100%,100%,J96/N96),W96="3","0%",W96="4","0")+Tabla2[[#This Row],[ III TRIM 20217]],_xlfn.IFS(W96="1",IF((J96/H96)&gt;100%,100%,J96/H96),W96="2",IF((J96/N96)&gt;100%,100%,J96/N96),W96="3","0%",W96="4",""))))</f>
        <v>1</v>
      </c>
      <c r="AA96" s="134">
        <v>1</v>
      </c>
      <c r="AB96" s="120">
        <v>1</v>
      </c>
      <c r="AC96" s="120" t="s">
        <v>657</v>
      </c>
      <c r="AD96" s="135" t="str">
        <f t="shared" si="18"/>
        <v/>
      </c>
      <c r="AE96" s="130">
        <f>IF(IF(F96="","ESPECÍFICAR TIPO DE META",_xlfn.IFNA(_xlfn.IFS(SUM(I96:L96)=0,0%,SUM(I96:L96)&gt;0.001,(_xlfn.IFS(F96="INCREMENTO",SUM(I96:L96)/H96,F96="MANTENIMIENTO",SUM(I96:L96)/(H96*Tabla2[[#This Row],[N.X]])))),"ESPECÍFICAR TIPO DE META"))&gt;1,"100%",IF(F96="","ESPECÍFICAR TIPO DE META",_xlfn.IFNA(_xlfn.IFS(SUM(I96:L96)=0,0%,SUM(I96:L96)&gt;0.001,(_xlfn.IFS(F96="INCREMENTO",SUM(I96:L96)/H96,F96="MANTENIMIENTO",SUM(I96:L96)/(H96*Tabla2[[#This Row],[N.X]])))),"ESPECÍFICAR TIPO DE META")))</f>
        <v>1</v>
      </c>
      <c r="AF96" s="83" t="str">
        <f>'MIPG INSTITUCIONAL'!N102</f>
        <v>El Plan Institucional de Archivos PINAR  fue actualizado incluyendo el proceso e identificación de documentos relacionados con Derechos Humanos y fue aprobado mediante Acta de  sesión del Comité Institucional de Gestión y Desempeño MIPG que tuvo lugar en la mañana del 9 de septiembre del año 2021. Dando cumplimiento a este producto en un 100% en el tercer trimestre del año 2021.</v>
      </c>
      <c r="AG96" s="75" t="str">
        <f>'MIPG INSTITUCIONAL'!O102</f>
        <v>Talento Humano, Recursos Físicos y Tecnológicos</v>
      </c>
      <c r="AH96" s="74" t="s">
        <v>613</v>
      </c>
      <c r="AI96" s="44" t="str">
        <f>'MIPG INSTITUCIONAL'!P102</f>
        <v>Técnico Operativo
(Secretaría Administrativa)</v>
      </c>
    </row>
    <row r="97" spans="2:35" ht="68.45" customHeight="1">
      <c r="B97" s="73" t="s">
        <v>397</v>
      </c>
      <c r="C97" s="74" t="s">
        <v>398</v>
      </c>
      <c r="D97" s="75" t="str">
        <f>'MIPG INSTITUCIONAL'!F103</f>
        <v>Identificar los Fondos Documentales Acumulados de la entidad -FDA.</v>
      </c>
      <c r="E97" s="75" t="str">
        <f>'MIPG INSTITUCIONAL'!G103</f>
        <v>Diagnóstico integral de archivo.</v>
      </c>
      <c r="F97" s="90" t="s">
        <v>656</v>
      </c>
      <c r="G97" s="90">
        <f t="shared" si="15"/>
        <v>1</v>
      </c>
      <c r="H97" s="76">
        <f>'MIPG INSTITUCIONAL'!H103</f>
        <v>1</v>
      </c>
      <c r="I97" s="65">
        <f>'MIPG INSTITUCIONAL'!I103</f>
        <v>1</v>
      </c>
      <c r="J97" s="65">
        <f>'MIPG INSTITUCIONAL'!J103</f>
        <v>0</v>
      </c>
      <c r="K97" s="65">
        <f>'MIPG INSTITUCIONAL'!K103</f>
        <v>0</v>
      </c>
      <c r="L97" s="65">
        <f>'MIPG INSTITUCIONAL'!L103</f>
        <v>0</v>
      </c>
      <c r="M97" s="77"/>
      <c r="N97" s="78">
        <v>1</v>
      </c>
      <c r="O97" s="78"/>
      <c r="P97" s="79"/>
      <c r="Q97" s="80" t="str">
        <f t="shared" si="16"/>
        <v>SI</v>
      </c>
      <c r="R97" s="145">
        <f>'MIPG INSTITUCIONAL'!Q103</f>
        <v>0</v>
      </c>
      <c r="S97" s="81" t="str">
        <f>'MIPG INSTITUCIONAL'!R103</f>
        <v>x</v>
      </c>
      <c r="T97" s="81">
        <f>'MIPG INSTITUCIONAL'!S103</f>
        <v>0</v>
      </c>
      <c r="U97" s="82">
        <f>'MIPG INSTITUCIONAL'!T103</f>
        <v>0</v>
      </c>
      <c r="V97" s="121" t="str">
        <f t="shared" si="17"/>
        <v>1</v>
      </c>
      <c r="W97" s="121" t="str">
        <f t="shared" si="19"/>
        <v>3</v>
      </c>
      <c r="X97" s="121" t="str">
        <f t="shared" si="20"/>
        <v>4</v>
      </c>
      <c r="Y97" s="121" t="str">
        <f t="shared" si="21"/>
        <v>4</v>
      </c>
      <c r="Z97" s="125">
        <f>IF((IF(Tabla2[[#This Row],[Calculo1 ]]="1",_xlfn.IFS(W97="1",IF((J97/H97)&gt;100%,100%,J97/H97),W97="2",IF((J97/N97)&gt;100%,100%,J97/N97),W97="3","0%",W97="4","0")+Tabla2[[#This Row],[ III TRIM 20217]],_xlfn.IFS(W97="1",IF((J97/H97)&gt;100%,100%,J97/H97),W97="2",IF((J97/N97)&gt;100%,100%,J97/N97),W97="3","0%",W97="4","")))=100%,100%,(IF(Tabla2[[#This Row],[Calculo1 ]]="1",_xlfn.IFS(W97="1",IF((J97/H97)&gt;100%,100%,J97/H97),W97="2",IF((J97/N97)&gt;100%,100%,J97/N97),W97="3","0%",W97="4","0")+Tabla2[[#This Row],[ III TRIM 20217]],_xlfn.IFS(W97="1",IF((J97/H97)&gt;100%,100%,J97/H97),W97="2",IF((J97/N97)&gt;100%,100%,J97/N97),W97="3","0%",W97="4",""))))</f>
        <v>1</v>
      </c>
      <c r="AA97" s="134">
        <v>1</v>
      </c>
      <c r="AB97" s="120">
        <v>1</v>
      </c>
      <c r="AC97" s="120" t="s">
        <v>657</v>
      </c>
      <c r="AD97" s="135" t="str">
        <f t="shared" si="18"/>
        <v/>
      </c>
      <c r="AE97" s="130">
        <f>IF(IF(F97="","ESPECÍFICAR TIPO DE META",_xlfn.IFNA(_xlfn.IFS(SUM(I97:L97)=0,0%,SUM(I97:L97)&gt;0.001,(_xlfn.IFS(F97="INCREMENTO",SUM(I97:L97)/H97,F97="MANTENIMIENTO",SUM(I97:L97)/(H97*Tabla2[[#This Row],[N.X]])))),"ESPECÍFICAR TIPO DE META"))&gt;1,"100%",IF(F97="","ESPECÍFICAR TIPO DE META",_xlfn.IFNA(_xlfn.IFS(SUM(I97:L97)=0,0%,SUM(I97:L97)&gt;0.001,(_xlfn.IFS(F97="INCREMENTO",SUM(I97:L97)/H97,F97="MANTENIMIENTO",SUM(I97:L97)/(H97*Tabla2[[#This Row],[N.X]])))),"ESPECÍFICAR TIPO DE META")))</f>
        <v>1</v>
      </c>
      <c r="AF97" s="83" t="str">
        <f>'MIPG INSTITUCIONAL'!N103</f>
        <v>El Diagnóstico Integral de Archivo, fue elaborado y aprobado mediante Acta de  sesión del Comité Institucional de Gestión y Desempeño MIPG realizado el 9 de septiembre del  año 2021. Dando cumplimiento a este producto en un 100% en el tercer trimestre del año 2021.</v>
      </c>
      <c r="AG97" s="75" t="str">
        <f>'MIPG INSTITUCIONAL'!O103</f>
        <v>Talento Humano, Recursos Físicos y Tecnológicos</v>
      </c>
      <c r="AH97" s="74" t="s">
        <v>613</v>
      </c>
      <c r="AI97" s="44" t="str">
        <f>'MIPG INSTITUCIONAL'!P103</f>
        <v>Técnico Operativo
(Secretaría Administrativa)</v>
      </c>
    </row>
    <row r="98" spans="2:35" ht="68.45" customHeight="1">
      <c r="B98" s="73" t="s">
        <v>397</v>
      </c>
      <c r="C98" s="74" t="s">
        <v>398</v>
      </c>
      <c r="D98" s="75" t="str">
        <f>'MIPG INSTITUCIONAL'!F104</f>
        <v>Publicar el Cuadro de Clasificación Documental - CCD en la página web de la entidad.
Publicar la Tabla de Retención Documental - TRD, en el sitio web de la entidad en la sección de transparencia.</v>
      </c>
      <c r="E98" s="75" t="str">
        <f>'MIPG INSTITUCIONAL'!G104</f>
        <v xml:space="preserve">Publicación de las Tablas de Retención Documental y Cuadro de Clasificación Documental en la página web del Municipio </v>
      </c>
      <c r="F98" s="90" t="s">
        <v>656</v>
      </c>
      <c r="G98" s="90">
        <f t="shared" si="15"/>
        <v>1</v>
      </c>
      <c r="H98" s="76">
        <f>'MIPG INSTITUCIONAL'!H104</f>
        <v>2</v>
      </c>
      <c r="I98" s="65">
        <f>'MIPG INSTITUCIONAL'!I104</f>
        <v>2</v>
      </c>
      <c r="J98" s="65">
        <f>'MIPG INSTITUCIONAL'!J104</f>
        <v>0</v>
      </c>
      <c r="K98" s="65">
        <f>'MIPG INSTITUCIONAL'!K104</f>
        <v>0</v>
      </c>
      <c r="L98" s="65">
        <f>'MIPG INSTITUCIONAL'!L104</f>
        <v>0</v>
      </c>
      <c r="M98" s="77"/>
      <c r="N98" s="78">
        <v>2</v>
      </c>
      <c r="O98" s="78"/>
      <c r="P98" s="79"/>
      <c r="Q98" s="80" t="str">
        <f t="shared" si="16"/>
        <v>SI</v>
      </c>
      <c r="R98" s="145">
        <f>'MIPG INSTITUCIONAL'!Q104</f>
        <v>0</v>
      </c>
      <c r="S98" s="81" t="str">
        <f>'MIPG INSTITUCIONAL'!R104</f>
        <v>x</v>
      </c>
      <c r="T98" s="81">
        <f>'MIPG INSTITUCIONAL'!S104</f>
        <v>0</v>
      </c>
      <c r="U98" s="82">
        <f>'MIPG INSTITUCIONAL'!T104</f>
        <v>0</v>
      </c>
      <c r="V98" s="121" t="str">
        <f t="shared" si="17"/>
        <v>1</v>
      </c>
      <c r="W98" s="121" t="str">
        <f t="shared" si="19"/>
        <v>3</v>
      </c>
      <c r="X98" s="121" t="str">
        <f t="shared" si="20"/>
        <v>4</v>
      </c>
      <c r="Y98" s="121" t="str">
        <f t="shared" si="21"/>
        <v>4</v>
      </c>
      <c r="Z98" s="125">
        <f>IF((IF(Tabla2[[#This Row],[Calculo1 ]]="1",_xlfn.IFS(W98="1",IF((J98/H98)&gt;100%,100%,J98/H98),W98="2",IF((J98/N98)&gt;100%,100%,J98/N98),W98="3","0%",W98="4","0")+Tabla2[[#This Row],[ III TRIM 20217]],_xlfn.IFS(W98="1",IF((J98/H98)&gt;100%,100%,J98/H98),W98="2",IF((J98/N98)&gt;100%,100%,J98/N98),W98="3","0%",W98="4","")))=100%,100%,(IF(Tabla2[[#This Row],[Calculo1 ]]="1",_xlfn.IFS(W98="1",IF((J98/H98)&gt;100%,100%,J98/H98),W98="2",IF((J98/N98)&gt;100%,100%,J98/N98),W98="3","0%",W98="4","0")+Tabla2[[#This Row],[ III TRIM 20217]],_xlfn.IFS(W98="1",IF((J98/H98)&gt;100%,100%,J98/H98),W98="2",IF((J98/N98)&gt;100%,100%,J98/N98),W98="3","0%",W98="4",""))))</f>
        <v>1</v>
      </c>
      <c r="AA98" s="134">
        <v>1</v>
      </c>
      <c r="AB98" s="120">
        <v>1</v>
      </c>
      <c r="AC98" s="120" t="s">
        <v>657</v>
      </c>
      <c r="AD98" s="135" t="str">
        <f t="shared" si="18"/>
        <v/>
      </c>
      <c r="AE98" s="130">
        <f>IF(IF(F98="","ESPECÍFICAR TIPO DE META",_xlfn.IFNA(_xlfn.IFS(SUM(I98:L98)=0,0%,SUM(I98:L98)&gt;0.001,(_xlfn.IFS(F98="INCREMENTO",SUM(I98:L98)/H98,F98="MANTENIMIENTO",SUM(I98:L98)/(H98*Tabla2[[#This Row],[N.X]])))),"ESPECÍFICAR TIPO DE META"))&gt;1,"100%",IF(F98="","ESPECÍFICAR TIPO DE META",_xlfn.IFNA(_xlfn.IFS(SUM(I98:L98)=0,0%,SUM(I98:L98)&gt;0.001,(_xlfn.IFS(F98="INCREMENTO",SUM(I98:L98)/H98,F98="MANTENIMIENTO",SUM(I98:L98)/(H98*Tabla2[[#This Row],[N.X]])))),"ESPECÍFICAR TIPO DE META")))</f>
        <v>1</v>
      </c>
      <c r="AF98" s="83" t="str">
        <f>'MIPG INSTITUCIONAL'!N104</f>
        <v>Se realizó gestión para publicación de la actual versión  2021de las Tablas de Retención Documental TRD y el Cuadro de Clasificación Documental en la página web de la entidad. Dando cumplimiento a este producto en un 100% en el tercer trimestre del año 2021, como se puede observar en la nueva página web del Municipio de Bucaramanga, en el link: https://www.bucaramanga.gov.co/transparencia/instrumentos-de-gestion-de-la-informacion/</v>
      </c>
      <c r="AG98" s="75" t="str">
        <f>'MIPG INSTITUCIONAL'!O104</f>
        <v>Talento Humano, Recursos Físicos y Tecnológicos</v>
      </c>
      <c r="AH98" s="74" t="s">
        <v>613</v>
      </c>
      <c r="AI98" s="44" t="str">
        <f>'MIPG INSTITUCIONAL'!P104</f>
        <v>Técnico Operativo
(Secretaría Administrativa)</v>
      </c>
    </row>
    <row r="99" spans="2:35" ht="68.45" customHeight="1">
      <c r="B99" s="73" t="s">
        <v>397</v>
      </c>
      <c r="C99" s="74" t="s">
        <v>398</v>
      </c>
      <c r="D99" s="75" t="str">
        <f>'MIPG INSTITUCIONAL'!F105</f>
        <v>Realizar la eliminación de documentos, aplicando criterios técnicos.</v>
      </c>
      <c r="E99" s="75" t="str">
        <f>'MIPG INSTITUCIONAL'!G105</f>
        <v>Acta de eliminación documental evidenciando la aplicación de los criterios técnicos archivísticos.</v>
      </c>
      <c r="F99" s="90" t="s">
        <v>656</v>
      </c>
      <c r="G99" s="90">
        <f t="shared" si="15"/>
        <v>1</v>
      </c>
      <c r="H99" s="76">
        <f>'MIPG INSTITUCIONAL'!H105</f>
        <v>1</v>
      </c>
      <c r="I99" s="154">
        <f>'MIPG INSTITUCIONAL'!I105</f>
        <v>0.3</v>
      </c>
      <c r="J99" s="65">
        <f>'MIPG INSTITUCIONAL'!J105</f>
        <v>0</v>
      </c>
      <c r="K99" s="154">
        <f>'MIPG INSTITUCIONAL'!K105</f>
        <v>0.6</v>
      </c>
      <c r="L99" s="312">
        <f>'MIPG INSTITUCIONAL'!L105</f>
        <v>0.1</v>
      </c>
      <c r="M99" s="77"/>
      <c r="N99" s="78"/>
      <c r="O99" s="78">
        <v>1</v>
      </c>
      <c r="P99" s="79"/>
      <c r="Q99" s="80" t="str">
        <f t="shared" si="16"/>
        <v>SI</v>
      </c>
      <c r="R99" s="145">
        <f>'MIPG INSTITUCIONAL'!Q105</f>
        <v>0</v>
      </c>
      <c r="S99" s="81">
        <f>'MIPG INSTITUCIONAL'!R105</f>
        <v>0</v>
      </c>
      <c r="T99" s="81" t="str">
        <f>'MIPG INSTITUCIONAL'!S105</f>
        <v>x</v>
      </c>
      <c r="U99" s="82">
        <f>'MIPG INSTITUCIONAL'!T105</f>
        <v>0</v>
      </c>
      <c r="V99" s="121" t="str">
        <f t="shared" si="17"/>
        <v>1</v>
      </c>
      <c r="W99" s="121" t="str">
        <f t="shared" si="19"/>
        <v>4</v>
      </c>
      <c r="X99" s="121" t="str">
        <f t="shared" si="20"/>
        <v>2</v>
      </c>
      <c r="Y99" s="121" t="str">
        <f t="shared" si="21"/>
        <v>1</v>
      </c>
      <c r="Z99" s="125">
        <f>IF((IF(Tabla2[[#This Row],[Calculo1 ]]="1",_xlfn.IFS(W99="1",IF((J99/H99)&gt;100%,100%,J99/H99),W99="2",IF((J99/N99)&gt;100%,100%,J99/N99),W99="3","0%",W99="4","0")+Tabla2[[#This Row],[ III TRIM 20217]],_xlfn.IFS(W99="1",IF((J99/H99)&gt;100%,100%,J99/H99),W99="2",IF((J99/N99)&gt;100%,100%,J99/N99),W99="3","0%",W99="4","")))=100%,100%,(IF(Tabla2[[#This Row],[Calculo1 ]]="1",_xlfn.IFS(W99="1",IF((J99/H99)&gt;100%,100%,J99/H99),W99="2",IF((J99/N99)&gt;100%,100%,J99/N99),W99="3","0%",W99="4","0")+Tabla2[[#This Row],[ III TRIM 20217]],_xlfn.IFS(W99="1",IF((J99/H99)&gt;100%,100%,J99/H99),W99="2",IF((J99/N99)&gt;100%,100%,J99/N99),W99="3","0%",W99="4",""))))</f>
        <v>0</v>
      </c>
      <c r="AA99" s="157"/>
      <c r="AB99" s="156"/>
      <c r="AC99" s="120">
        <v>0.9</v>
      </c>
      <c r="AD99" s="135">
        <v>1</v>
      </c>
      <c r="AE99" s="130">
        <f>IF(IF(F99="","ESPECÍFICAR TIPO DE META",_xlfn.IFNA(_xlfn.IFS(SUM(I99:L99)=0,0%,SUM(I99:L99)&gt;0.001,(_xlfn.IFS(F99="INCREMENTO",SUM(I99:L99)/H99,F99="MANTENIMIENTO",SUM(I99:L99)/(H99*Tabla2[[#This Row],[N.X]])))),"ESPECÍFICAR TIPO DE META"))&gt;1,"100%",IF(F99="","ESPECÍFICAR TIPO DE META",_xlfn.IFNA(_xlfn.IFS(SUM(I99:L99)=0,0%,SUM(I99:L99)&gt;0.001,(_xlfn.IFS(F99="INCREMENTO",SUM(I99:L99)/H99,F99="MANTENIMIENTO",SUM(I99:L99)/(H99*Tabla2[[#This Row],[N.X]])))),"ESPECÍFICAR TIPO DE META")))</f>
        <v>0.99999999999999989</v>
      </c>
      <c r="AF99" s="83" t="str">
        <f>'MIPG INSTITUCIONAL'!N105</f>
        <v>Se lleva un 30% de avance en la elaboración de inventarios de series sensibles a eliminación documental con aplicación de criterios técnicos archivísticos y se cumplirá con el cronograma establecido en el presente plan.
Primer trimestre 2022:  El proceso de eliminacion se encuentra en etapa de publicacion de aviso en pagina web durante 60 dias habiles, para efectos de garantizar el debido proceso a la ciudadania ante una posible objecion; termino que se cumpló el dia 04 de Mayo de 2022. soporte: link 
 https://www.bucaramanga.gov.co/transparencia/instrumentos-de-gestion-de-la-informacion/</v>
      </c>
      <c r="AG99" s="75" t="str">
        <f>'MIPG INSTITUCIONAL'!O105</f>
        <v>Talento Humano, Recursos Físicos y Tecnológicos</v>
      </c>
      <c r="AH99" s="74" t="s">
        <v>613</v>
      </c>
      <c r="AI99" s="44" t="str">
        <f>'MIPG INSTITUCIONAL'!P105</f>
        <v>Técnico Operativo
(Secretaría Administrativa)</v>
      </c>
    </row>
    <row r="100" spans="2:35" ht="68.45" customHeight="1">
      <c r="B100" s="73" t="s">
        <v>397</v>
      </c>
      <c r="C100" s="74" t="s">
        <v>433</v>
      </c>
      <c r="D100" s="75" t="str">
        <f>'MIPG INSTITUCIONAL'!F106</f>
        <v>Ajustar el mapa de riesgos de corrupción por la materialización de estos.</v>
      </c>
      <c r="E100" s="75" t="str">
        <f>'MIPG INSTITUCIONAL'!G106</f>
        <v>Plan Anticorrupción y de Atención al Ciudadano con apoyo en su formulación.</v>
      </c>
      <c r="F100" s="74" t="s">
        <v>656</v>
      </c>
      <c r="G100" s="90">
        <f t="shared" si="15"/>
        <v>2</v>
      </c>
      <c r="H100" s="76">
        <f>'MIPG INSTITUCIONAL'!H106</f>
        <v>1</v>
      </c>
      <c r="I100" s="154">
        <f>'MIPG INSTITUCIONAL'!I106</f>
        <v>0.5</v>
      </c>
      <c r="J100" s="154">
        <f>'MIPG INSTITUCIONAL'!J106</f>
        <v>0.3</v>
      </c>
      <c r="K100" s="65">
        <f>'MIPG INSTITUCIONAL'!K106</f>
        <v>0.2</v>
      </c>
      <c r="L100" s="65">
        <f>'MIPG INSTITUCIONAL'!L106</f>
        <v>0</v>
      </c>
      <c r="M100" s="77"/>
      <c r="N100" s="78">
        <v>0.8</v>
      </c>
      <c r="O100" s="78">
        <v>0.2</v>
      </c>
      <c r="P100" s="79"/>
      <c r="Q100" s="80" t="str">
        <f t="shared" si="16"/>
        <v>SI</v>
      </c>
      <c r="R100" s="145">
        <f>'MIPG INSTITUCIONAL'!Q106</f>
        <v>0</v>
      </c>
      <c r="S100" s="81" t="str">
        <f>'MIPG INSTITUCIONAL'!R106</f>
        <v>x</v>
      </c>
      <c r="T100" s="81" t="str">
        <f>'MIPG INSTITUCIONAL'!S106</f>
        <v>x</v>
      </c>
      <c r="U100" s="82">
        <f>'MIPG INSTITUCIONAL'!T106</f>
        <v>0</v>
      </c>
      <c r="V100" s="121" t="str">
        <f t="shared" si="17"/>
        <v>1</v>
      </c>
      <c r="W100" s="121" t="str">
        <f t="shared" si="19"/>
        <v>2</v>
      </c>
      <c r="X100" s="121" t="str">
        <f t="shared" si="20"/>
        <v>2</v>
      </c>
      <c r="Y100" s="121" t="str">
        <f t="shared" si="21"/>
        <v>4</v>
      </c>
      <c r="Z100" s="125">
        <f>IF((IF(Tabla2[[#This Row],[Calculo1 ]]="1",_xlfn.IFS(W100="1",IF((J100/H100)&gt;100%,100%,J100/H100),W100="2",IF((J100/N100)&gt;100%,100%,J100/N100),W100="3","0%",W100="4","0")+Tabla2[[#This Row],[ III TRIM 20217]],_xlfn.IFS(W100="1",IF((J100/H100)&gt;100%,100%,J100/H100),W100="2",IF((J100/N100)&gt;100%,100%,J100/N100),W100="3","0%",W100="4","")))=100%,100%,(IF(Tabla2[[#This Row],[Calculo1 ]]="1",_xlfn.IFS(W100="1",IF((J100/H100)&gt;100%,100%,J100/H100),W100="2",IF((J100/N100)&gt;100%,100%,J100/N100),W100="3","0%",W100="4","0")+Tabla2[[#This Row],[ III TRIM 20217]],_xlfn.IFS(W100="1",IF((J100/H100)&gt;100%,100%,J100/H100),W100="2",IF((J100/N100)&gt;100%,100%,J100/N100),W100="3","0%",W100="4",""))))</f>
        <v>0.875</v>
      </c>
      <c r="AA100" s="134">
        <v>0.5</v>
      </c>
      <c r="AB100" s="120">
        <v>1</v>
      </c>
      <c r="AC100" s="120">
        <v>1</v>
      </c>
      <c r="AD100" s="135" t="str">
        <f t="shared" si="18"/>
        <v/>
      </c>
      <c r="AE100" s="130">
        <f>IF(IF(F100="","ESPECÍFICAR TIPO DE META",_xlfn.IFNA(_xlfn.IFS(SUM(I100:L100)=0,0%,SUM(I100:L100)&gt;0.001,(_xlfn.IFS(F100="INCREMENTO",SUM(I100:L100)/H100,F100="MANTENIMIENTO",SUM(I100:L100)/(H100*Tabla2[[#This Row],[N.X]])))),"ESPECÍFICAR TIPO DE META"))&gt;1,"100%",IF(F100="","ESPECÍFICAR TIPO DE META",_xlfn.IFNA(_xlfn.IFS(SUM(I100:L100)=0,0%,SUM(I100:L100)&gt;0.001,(_xlfn.IFS(F100="INCREMENTO",SUM(I100:L100)/H100,F100="MANTENIMIENTO",SUM(I100:L100)/(H100*Tabla2[[#This Row],[N.X]])))),"ESPECÍFICAR TIPO DE META")))</f>
        <v>1</v>
      </c>
      <c r="AF100" s="83" t="str">
        <f>'MIPG INSTITUCIONAL'!N106</f>
        <v xml:space="preserve">Desde la secretaría de transparencia de la presidencia de la República y el programa de transparencia de la alcaldía de Bucaramanga se llevaron a cabo reuniones con las diferentes dependencias para la revisión de los riesgos de corrupción establecidos en la PAAC y MRC, vigencia 2021.
Asimismo se apoyó las mesas de trabajo en el último trimestre de 2021 y primer trimestre de 2022, para la formulación del PAAC y MRC, vigencia 2022 al cual se realizaron los ajustes definitivos durante el mes de enero de 2022 en conjunto con la secretaría de planeación, quienes realizaron la consolidación y presentación ante el  comité institucional de MIPG el día 26 de enero de 2022.
El PAAC y MRC se encuentran publicados en la página web del municipio en el link: https://www.bucaramanga.gov.co/transparencia/plan-anticorrupcion-y-de-atencion-al-ciudadano-2/ </v>
      </c>
      <c r="AG100" s="75" t="str">
        <f>'MIPG INSTITUCIONAL'!O106</f>
        <v>Talento Humano, Recursos Físicos y Tecnológicos</v>
      </c>
      <c r="AH100" s="74" t="s">
        <v>620</v>
      </c>
      <c r="AI100" s="44" t="str">
        <f>'MIPG INSTITUCIONAL'!P106</f>
        <v>Secretario de Despacho
(Secretaría Jurídica)</v>
      </c>
    </row>
    <row r="101" spans="2:35" ht="68.45" customHeight="1">
      <c r="B101" s="73" t="s">
        <v>397</v>
      </c>
      <c r="C101" s="74" t="s">
        <v>433</v>
      </c>
      <c r="D101" s="75" t="str">
        <f>'MIPG INSTITUCIONAL'!F107</f>
        <v>Comunicar internamente la información requerida para apoyar el funcionamiento del Sistema de Control Interno por medio de la estrategia de comunicación de la entidad. Desde el sistema de control interno efectuar su verificación.</v>
      </c>
      <c r="E101" s="75" t="str">
        <f>'MIPG INSTITUCIONAL'!G107</f>
        <v xml:space="preserve">Información pública de interés de la ciudadanía divulgada proactivamente a nivel interno.
</v>
      </c>
      <c r="F101" s="74" t="s">
        <v>658</v>
      </c>
      <c r="G101" s="90">
        <f t="shared" ref="G101:G132" si="22">COUNTIF(R101:U101,"x")</f>
        <v>4</v>
      </c>
      <c r="H101" s="85">
        <f>'MIPG INSTITUCIONAL'!H107</f>
        <v>1</v>
      </c>
      <c r="I101" s="65">
        <f>'MIPG INSTITUCIONAL'!I107</f>
        <v>1</v>
      </c>
      <c r="J101" s="65">
        <f>'MIPG INSTITUCIONAL'!J107</f>
        <v>1</v>
      </c>
      <c r="K101" s="65">
        <f>'MIPG INSTITUCIONAL'!K107</f>
        <v>1</v>
      </c>
      <c r="L101" s="65">
        <f>'MIPG INSTITUCIONAL'!L107</f>
        <v>1</v>
      </c>
      <c r="M101" s="95">
        <v>1</v>
      </c>
      <c r="N101" s="92">
        <v>1</v>
      </c>
      <c r="O101" s="92">
        <v>1</v>
      </c>
      <c r="P101" s="93">
        <v>1</v>
      </c>
      <c r="Q101" s="80" t="str">
        <f t="shared" si="16"/>
        <v>SI</v>
      </c>
      <c r="R101" s="145" t="str">
        <f>'MIPG INSTITUCIONAL'!Q107</f>
        <v>x</v>
      </c>
      <c r="S101" s="81" t="str">
        <f>'MIPG INSTITUCIONAL'!R107</f>
        <v>x</v>
      </c>
      <c r="T101" s="81" t="str">
        <f>'MIPG INSTITUCIONAL'!S107</f>
        <v>x</v>
      </c>
      <c r="U101" s="82" t="str">
        <f>'MIPG INSTITUCIONAL'!T107</f>
        <v>x</v>
      </c>
      <c r="V101" s="121" t="str">
        <f t="shared" si="17"/>
        <v>2</v>
      </c>
      <c r="W101" s="121" t="str">
        <f t="shared" si="19"/>
        <v>2</v>
      </c>
      <c r="X101" s="121" t="str">
        <f t="shared" si="20"/>
        <v>2</v>
      </c>
      <c r="Y101" s="121" t="str">
        <f t="shared" si="21"/>
        <v>2</v>
      </c>
      <c r="Z101" s="125">
        <f>IF((IF(Tabla2[[#This Row],[Calculo1 ]]="1",_xlfn.IFS(W101="1",IF((J101/H101)&gt;100%,100%,J101/H101),W101="2",IF((J101/N101)&gt;100%,100%,J101/N101),W101="3","0%",W101="4","0")+Tabla2[[#This Row],[ III TRIM 20217]],_xlfn.IFS(W101="1",IF((J101/H101)&gt;100%,100%,J101/H101),W101="2",IF((J101/N101)&gt;100%,100%,J101/N101),W101="3","0%",W101="4","")))=100%,100%,(IF(Tabla2[[#This Row],[Calculo1 ]]="1",_xlfn.IFS(W101="1",IF((J101/H101)&gt;100%,100%,J101/H101),W101="2",IF((J101/N101)&gt;100%,100%,J101/N101),W101="3","0%",W101="4","0")+Tabla2[[#This Row],[ III TRIM 20217]],_xlfn.IFS(W101="1",IF((J101/H101)&gt;100%,100%,J101/H101),W101="2",IF((J101/N101)&gt;100%,100%,J101/N101),W101="3","0%",W101="4",""))))</f>
        <v>1</v>
      </c>
      <c r="AA101" s="134">
        <v>1</v>
      </c>
      <c r="AB101" s="120">
        <v>1</v>
      </c>
      <c r="AC101" s="120">
        <v>1</v>
      </c>
      <c r="AD101" s="135">
        <f t="shared" si="18"/>
        <v>1</v>
      </c>
      <c r="AE101" s="130">
        <f>IF(IF(F101="","ESPECÍFICAR TIPO DE META",_xlfn.IFNA(_xlfn.IFS(SUM(I101:L101)=0,0%,SUM(I101:L101)&gt;0.001,(_xlfn.IFS(F101="INCREMENTO",SUM(I101:L101)/H101,F101="MANTENIMIENTO",SUM(I101:L101)/(H101*Tabla2[[#This Row],[N.X]])))),"ESPECÍFICAR TIPO DE META"))&gt;1,"100%",IF(F101="","ESPECÍFICAR TIPO DE META",_xlfn.IFNA(_xlfn.IFS(SUM(I101:L101)=0,0%,SUM(I101:L101)&gt;0.001,(_xlfn.IFS(F101="INCREMENTO",SUM(I101:L101)/H101,F101="MANTENIMIENTO",SUM(I101:L101)/(H101*Tabla2[[#This Row],[N.X]])))),"ESPECÍFICAR TIPO DE META")))</f>
        <v>1</v>
      </c>
      <c r="AF101" s="83" t="str">
        <f>'MIPG INSTITUCIONAL'!N107</f>
        <v>Entre julio y diciembre de 2021, se enviaron por correo institucional 74 comunicaciones relacionadas con información pública de interés de la ciudadanía. Además, en el primer semestre de 2022 se enviaron por correo institucional 29 comunicaciones relacionadas con información pública de interés de la ciudadanía..</v>
      </c>
      <c r="AG101" s="75" t="str">
        <f>'MIPG INSTITUCIONAL'!O107</f>
        <v>Talento Humano, Recursos Físicos y Tecnológicos</v>
      </c>
      <c r="AH101" s="74" t="s">
        <v>612</v>
      </c>
      <c r="AI101" s="44" t="str">
        <f>'MIPG INSTITUCIONAL'!P107</f>
        <v>Jefe de Prensa
(Oficina de Prensa y Comunicaciones)</v>
      </c>
    </row>
    <row r="102" spans="2:35" ht="68.45" customHeight="1">
      <c r="B102" s="73" t="s">
        <v>397</v>
      </c>
      <c r="C102" s="74" t="s">
        <v>433</v>
      </c>
      <c r="D102" s="75" t="str">
        <f>'MIPG INSTITUCIONAL'!F108</f>
        <v>Comunicar la información relevante de manera oportuna, confiable y segura, por parte de los líderes de los programas, proyectos, o procesos de la entidad en coordinación con sus equipos de trabajo. Desde el sistema de control interno efectuar su verificación.</v>
      </c>
      <c r="E102" s="75" t="str">
        <f>'MIPG INSTITUCIONAL'!G108</f>
        <v>Información pública de interés de la ciudadanía publicada proactivamente, de acuerdo a las solicitudes realizadas por las Dependencias.</v>
      </c>
      <c r="F102" s="74" t="s">
        <v>658</v>
      </c>
      <c r="G102" s="90">
        <f t="shared" si="22"/>
        <v>4</v>
      </c>
      <c r="H102" s="85">
        <f>'MIPG INSTITUCIONAL'!H108</f>
        <v>1</v>
      </c>
      <c r="I102" s="155">
        <f>'MIPG INSTITUCIONAL'!I108</f>
        <v>1</v>
      </c>
      <c r="J102" s="155">
        <f>'MIPG INSTITUCIONAL'!J108</f>
        <v>1</v>
      </c>
      <c r="K102" s="155">
        <f>'MIPG INSTITUCIONAL'!K108</f>
        <v>1</v>
      </c>
      <c r="L102" s="155">
        <f>'MIPG INSTITUCIONAL'!L108</f>
        <v>1</v>
      </c>
      <c r="M102" s="87">
        <v>1</v>
      </c>
      <c r="N102" s="88">
        <v>1</v>
      </c>
      <c r="O102" s="88">
        <v>1</v>
      </c>
      <c r="P102" s="89">
        <v>1</v>
      </c>
      <c r="Q102" s="80" t="str">
        <f t="shared" si="16"/>
        <v>SI</v>
      </c>
      <c r="R102" s="145" t="str">
        <f>'MIPG INSTITUCIONAL'!Q108</f>
        <v>x</v>
      </c>
      <c r="S102" s="81" t="str">
        <f>'MIPG INSTITUCIONAL'!R108</f>
        <v>x</v>
      </c>
      <c r="T102" s="81" t="str">
        <f>'MIPG INSTITUCIONAL'!S108</f>
        <v>x</v>
      </c>
      <c r="U102" s="82" t="str">
        <f>'MIPG INSTITUCIONAL'!T108</f>
        <v>x</v>
      </c>
      <c r="V102" s="121" t="str">
        <f t="shared" si="17"/>
        <v>2</v>
      </c>
      <c r="W102" s="121" t="str">
        <f t="shared" si="19"/>
        <v>2</v>
      </c>
      <c r="X102" s="121" t="str">
        <f t="shared" si="20"/>
        <v>2</v>
      </c>
      <c r="Y102" s="121" t="str">
        <f t="shared" si="21"/>
        <v>2</v>
      </c>
      <c r="Z102" s="125">
        <f>IF((IF(Tabla2[[#This Row],[Calculo1 ]]="1",_xlfn.IFS(W102="1",IF((J102/H102)&gt;100%,100%,J102/H102),W102="2",IF((J102/N102)&gt;100%,100%,J102/N102),W102="3","0%",W102="4","0")+Tabla2[[#This Row],[ III TRIM 20217]],_xlfn.IFS(W102="1",IF((J102/H102)&gt;100%,100%,J102/H102),W102="2",IF((J102/N102)&gt;100%,100%,J102/N102),W102="3","0%",W102="4","")))=100%,100%,(IF(Tabla2[[#This Row],[Calculo1 ]]="1",_xlfn.IFS(W102="1",IF((J102/H102)&gt;100%,100%,J102/H102),W102="2",IF((J102/N102)&gt;100%,100%,J102/N102),W102="3","0%",W102="4","0")+Tabla2[[#This Row],[ III TRIM 20217]],_xlfn.IFS(W102="1",IF((J102/H102)&gt;100%,100%,J102/H102),W102="2",IF((J102/N102)&gt;100%,100%,J102/N102),W102="3","0%",W102="4",""))))</f>
        <v>1</v>
      </c>
      <c r="AA102" s="134">
        <v>1</v>
      </c>
      <c r="AB102" s="120">
        <v>1</v>
      </c>
      <c r="AC102" s="120">
        <v>1</v>
      </c>
      <c r="AD102" s="135">
        <f t="shared" si="18"/>
        <v>1</v>
      </c>
      <c r="AE102" s="130">
        <f>IF(IF(F102="","ESPECÍFICAR TIPO DE META",_xlfn.IFNA(_xlfn.IFS(SUM(I102:L102)=0,0%,SUM(I102:L102)&gt;0.001,(_xlfn.IFS(F102="INCREMENTO",SUM(I102:L102)/H102,F102="MANTENIMIENTO",SUM(I102:L102)/(H102*Tabla2[[#This Row],[N.X]])))),"ESPECÍFICAR TIPO DE META"))&gt;1,"100%",IF(F102="","ESPECÍFICAR TIPO DE META",_xlfn.IFNA(_xlfn.IFS(SUM(I102:L102)=0,0%,SUM(I102:L102)&gt;0.001,(_xlfn.IFS(F102="INCREMENTO",SUM(I102:L102)/H102,F102="MANTENIMIENTO",SUM(I102:L102)/(H102*Tabla2[[#This Row],[N.X]])))),"ESPECÍFICAR TIPO DE META")))</f>
        <v>1</v>
      </c>
      <c r="AF102" s="83" t="str">
        <f>'MIPG INSTITUCIONAL'!N108</f>
        <v>Las diferentes solicitudes de publicación de información que las áreas realizan han sido publicadas de acuerdo a los tiempos y en las secciones requeridas.</v>
      </c>
      <c r="AG102" s="75" t="str">
        <f>'MIPG INSTITUCIONAL'!O108</f>
        <v>Talento Humano, Recursos Físicos y Tecnológicos</v>
      </c>
      <c r="AH102" s="74" t="s">
        <v>610</v>
      </c>
      <c r="AI102" s="44" t="str">
        <f>'MIPG INSTITUCIONAL'!P108</f>
        <v>Asesor TIC
(Oficina de las TIC)</v>
      </c>
    </row>
    <row r="103" spans="2:35" ht="104.25" customHeight="1">
      <c r="B103" s="73" t="s">
        <v>397</v>
      </c>
      <c r="C103" s="74" t="s">
        <v>433</v>
      </c>
      <c r="D103" s="75" t="str">
        <f>'MIPG INSTITUCIONAL'!F109</f>
        <v>Formular planes de mejora que promuevan una gestión transparente y efectiva y además contribuyan a la mitigación de los riesgos de corrupción.</v>
      </c>
      <c r="E103" s="75" t="str">
        <f>'MIPG INSTITUCIONAL'!G109</f>
        <v>Socializaciones de la Estrategia de Transparencia y Acceso a la Información Pública a los servidores públicos y contratistas desde el compromiso personal para el fortalecimiento institucional.</v>
      </c>
      <c r="F103" s="74" t="s">
        <v>656</v>
      </c>
      <c r="G103" s="90">
        <f t="shared" si="22"/>
        <v>3</v>
      </c>
      <c r="H103" s="76">
        <f>'MIPG INSTITUCIONAL'!H109</f>
        <v>10</v>
      </c>
      <c r="I103" s="65">
        <f>'MIPG INSTITUCIONAL'!I109</f>
        <v>0</v>
      </c>
      <c r="J103" s="65">
        <f>'MIPG INSTITUCIONAL'!J109</f>
        <v>3</v>
      </c>
      <c r="K103" s="65">
        <f>'MIPG INSTITUCIONAL'!K109</f>
        <v>11</v>
      </c>
      <c r="L103" s="65">
        <f>'MIPG INSTITUCIONAL'!L109</f>
        <v>0</v>
      </c>
      <c r="M103" s="77"/>
      <c r="N103" s="78">
        <v>4</v>
      </c>
      <c r="O103" s="78">
        <v>3</v>
      </c>
      <c r="P103" s="79">
        <v>3</v>
      </c>
      <c r="Q103" s="80" t="str">
        <f t="shared" si="16"/>
        <v>SI</v>
      </c>
      <c r="R103" s="145">
        <f>'MIPG INSTITUCIONAL'!Q109</f>
        <v>0</v>
      </c>
      <c r="S103" s="81" t="str">
        <f>'MIPG INSTITUCIONAL'!R109</f>
        <v>x</v>
      </c>
      <c r="T103" s="81" t="str">
        <f>'MIPG INSTITUCIONAL'!S109</f>
        <v>x</v>
      </c>
      <c r="U103" s="82" t="str">
        <f>'MIPG INSTITUCIONAL'!T109</f>
        <v>x</v>
      </c>
      <c r="V103" s="121" t="str">
        <f t="shared" si="17"/>
        <v>4</v>
      </c>
      <c r="W103" s="121" t="str">
        <f t="shared" si="19"/>
        <v>2</v>
      </c>
      <c r="X103" s="121" t="str">
        <f t="shared" si="20"/>
        <v>2</v>
      </c>
      <c r="Y103" s="121" t="str">
        <f t="shared" si="21"/>
        <v>3</v>
      </c>
      <c r="Z103" s="125">
        <f>IF((IF(Tabla2[[#This Row],[Calculo1 ]]="1",_xlfn.IFS(W103="1",IF((J103/H103)&gt;100%,100%,J103/H103),W103="2",IF((J103/N103)&gt;100%,100%,J103/N103),W103="3","0%",W103="4","0")+Tabla2[[#This Row],[ III TRIM 20217]],_xlfn.IFS(W103="1",IF((J103/H103)&gt;100%,100%,J103/H103),W103="2",IF((J103/N103)&gt;100%,100%,J103/N103),W103="3","0%",W103="4","")))=100%,100%,(IF(Tabla2[[#This Row],[Calculo1 ]]="1",_xlfn.IFS(W103="1",IF((J103/H103)&gt;100%,100%,J103/H103),W103="2",IF((J103/N103)&gt;100%,100%,J103/N103),W103="3","0%",W103="4","0")+Tabla2[[#This Row],[ III TRIM 20217]],_xlfn.IFS(W103="1",IF((J103/H103)&gt;100%,100%,J103/H103),W103="2",IF((J103/N103)&gt;100%,100%,J103/N103),W103="3","0%",W103="4",""))))</f>
        <v>0.75</v>
      </c>
      <c r="AA103" s="134" t="s">
        <v>657</v>
      </c>
      <c r="AB103" s="120">
        <v>0.75</v>
      </c>
      <c r="AC103" s="120" t="s">
        <v>659</v>
      </c>
      <c r="AD103" s="135">
        <v>1</v>
      </c>
      <c r="AE103" s="130" t="str">
        <f>IF(IF(F103="","ESPECÍFICAR TIPO DE META",_xlfn.IFNA(_xlfn.IFS(SUM(I103:L103)=0,0%,SUM(I103:L103)&gt;0.001,(_xlfn.IFS(F103="INCREMENTO",SUM(I103:L103)/H103,F103="MANTENIMIENTO",SUM(I103:L103)/(H103*Tabla2[[#This Row],[N.X]])))),"ESPECÍFICAR TIPO DE META"))&gt;1,"100%",IF(F103="","ESPECÍFICAR TIPO DE META",_xlfn.IFNA(_xlfn.IFS(SUM(I103:L103)=0,0%,SUM(I103:L103)&gt;0.001,(_xlfn.IFS(F103="INCREMENTO",SUM(I103:L103)/H103,F103="MANTENIMIENTO",SUM(I103:L103)/(H103*Tabla2[[#This Row],[N.X]])))),"ESPECÍFICAR TIPO DE META")))</f>
        <v>100%</v>
      </c>
      <c r="AF103" s="83" t="str">
        <f>'MIPG INSTITUCIONAL'!N109</f>
        <v xml:space="preserve">Se realizaron 3 socializaciones de la Estrategia de Transparencia durante el último trimestre de 2021, así mismo, durante el primer trimestre de 2022 se realizaron 11 socializaciones los días 23,24 y 28 de marzo de 2022, tal como se evidencia en grabaciones de reuniones, links de acceso, actas de reunión y pantalla capturas de pantalla.
</v>
      </c>
      <c r="AG103" s="75" t="str">
        <f>'MIPG INSTITUCIONAL'!O109</f>
        <v>Talento Humano, Recursos Físicos y Tecnológicos</v>
      </c>
      <c r="AH103" s="74" t="s">
        <v>620</v>
      </c>
      <c r="AI103" s="44" t="str">
        <f>'MIPG INSTITUCIONAL'!P109</f>
        <v>Secretario de Despacho
(Secretaría Jurídica)
Transparencia</v>
      </c>
    </row>
    <row r="104" spans="2:35" ht="68.45" customHeight="1">
      <c r="B104" s="73" t="s">
        <v>397</v>
      </c>
      <c r="C104" s="74" t="s">
        <v>433</v>
      </c>
      <c r="D104" s="75" t="str">
        <f>'MIPG INSTITUCIONAL'!F110</f>
        <v>Disponer la información que publica la entidad en un formato accesible para personas con discapacidad psicosocial (mental) o intelectual (Ej.: contenidos de lectura fácil, con un cuerpo de letra mayor, vídeos sencillos con ilustraciones y audio de fácil comprensión).</v>
      </c>
      <c r="E104" s="75" t="str">
        <f>'MIPG INSTITUCIONAL'!G110</f>
        <v>Socialización y seguimiento de la resolución 1519 de 2020 y circular correspondiente en la cual se contemplan los estándares de accesibilidad.</v>
      </c>
      <c r="F104" s="74" t="s">
        <v>656</v>
      </c>
      <c r="G104" s="90">
        <f t="shared" si="22"/>
        <v>4</v>
      </c>
      <c r="H104" s="76">
        <f>'MIPG INSTITUCIONAL'!H110</f>
        <v>4</v>
      </c>
      <c r="I104" s="65">
        <f>'MIPG INSTITUCIONAL'!I110</f>
        <v>4</v>
      </c>
      <c r="J104" s="65">
        <f>'MIPG INSTITUCIONAL'!J110</f>
        <v>0</v>
      </c>
      <c r="K104" s="65">
        <f>'MIPG INSTITUCIONAL'!K110</f>
        <v>0</v>
      </c>
      <c r="L104" s="65">
        <f>'MIPG INSTITUCIONAL'!L110</f>
        <v>0</v>
      </c>
      <c r="M104" s="77">
        <v>1</v>
      </c>
      <c r="N104" s="78">
        <v>1</v>
      </c>
      <c r="O104" s="78">
        <v>1</v>
      </c>
      <c r="P104" s="79">
        <v>1</v>
      </c>
      <c r="Q104" s="80" t="str">
        <f t="shared" si="16"/>
        <v>SI</v>
      </c>
      <c r="R104" s="145" t="str">
        <f>'MIPG INSTITUCIONAL'!Q110</f>
        <v>x</v>
      </c>
      <c r="S104" s="81" t="str">
        <f>'MIPG INSTITUCIONAL'!R110</f>
        <v>x</v>
      </c>
      <c r="T104" s="81" t="str">
        <f>'MIPG INSTITUCIONAL'!S110</f>
        <v>x</v>
      </c>
      <c r="U104" s="82" t="str">
        <f>'MIPG INSTITUCIONAL'!T110</f>
        <v>x</v>
      </c>
      <c r="V104" s="121" t="str">
        <f t="shared" si="17"/>
        <v>2</v>
      </c>
      <c r="W104" s="121" t="str">
        <f t="shared" si="19"/>
        <v>3</v>
      </c>
      <c r="X104" s="121" t="str">
        <f t="shared" si="20"/>
        <v>3</v>
      </c>
      <c r="Y104" s="121" t="str">
        <f t="shared" si="21"/>
        <v>3</v>
      </c>
      <c r="Z104" s="125" t="str">
        <f>IF((IF(Tabla2[[#This Row],[Calculo1 ]]="1",_xlfn.IFS(W104="1",IF((J104/H104)&gt;100%,100%,J104/H104),W104="2",IF((J104/N104)&gt;100%,100%,J104/N104),W104="3","0%",W104="4","0")+Tabla2[[#This Row],[ III TRIM 20217]],_xlfn.IFS(W104="1",IF((J104/H104)&gt;100%,100%,J104/H104),W104="2",IF((J104/N104)&gt;100%,100%,J104/N104),W104="3","0%",W104="4","")))=100%,100%,(IF(Tabla2[[#This Row],[Calculo1 ]]="1",_xlfn.IFS(W104="1",IF((J104/H104)&gt;100%,100%,J104/H104),W104="2",IF((J104/N104)&gt;100%,100%,J104/N104),W104="3","0%",W104="4","0")+Tabla2[[#This Row],[ III TRIM 20217]],_xlfn.IFS(W104="1",IF((J104/H104)&gt;100%,100%,J104/H104),W104="2",IF((J104/N104)&gt;100%,100%,J104/N104),W104="3","0%",W104="4",""))))</f>
        <v>0%</v>
      </c>
      <c r="AA104" s="134" t="s">
        <v>659</v>
      </c>
      <c r="AB104" s="120">
        <v>1</v>
      </c>
      <c r="AC104" s="120">
        <v>1</v>
      </c>
      <c r="AD104" s="135">
        <v>1</v>
      </c>
      <c r="AE104" s="130">
        <f>IF(IF(F104="","ESPECÍFICAR TIPO DE META",_xlfn.IFNA(_xlfn.IFS(SUM(I104:L104)=0,0%,SUM(I104:L104)&gt;0.001,(_xlfn.IFS(F104="INCREMENTO",SUM(I104:L104)/H104,F104="MANTENIMIENTO",SUM(I104:L104)/(H104*Tabla2[[#This Row],[N.X]])))),"ESPECÍFICAR TIPO DE META"))&gt;1,"100%",IF(F104="","ESPECÍFICAR TIPO DE META",_xlfn.IFNA(_xlfn.IFS(SUM(I104:L104)=0,0%,SUM(I104:L104)&gt;0.001,(_xlfn.IFS(F104="INCREMENTO",SUM(I104:L104)/H104,F104="MANTENIMIENTO",SUM(I104:L104)/(H104*Tabla2[[#This Row],[N.X]])))),"ESPECÍFICAR TIPO DE META")))</f>
        <v>1</v>
      </c>
      <c r="AF104" s="83" t="str">
        <f>'MIPG INSTITUCIONAL'!N110</f>
        <v>Se realizaron reuniones de socialización y seguimiento a la resolución 1519 de 2020 con los entes descentralizados y se generaron oficios para administración central de la Alcaldía de Bucaramanga, durante el primer trimestre de 2021, asimismo se llevaron a cabo cuatro seguimientos durante el tercer trimestre de 2021 cumpliendo con el 100% del indicador establecido. Lo anterior evidenciado en actas de reunión del fecha 13 de julio, 10 y 30 de septiembre de 2021 y formato de seguimiento con lista de chequeo 18 de agosto de 2021.</v>
      </c>
      <c r="AG104" s="75" t="str">
        <f>'MIPG INSTITUCIONAL'!O110</f>
        <v>Talento Humano, Recursos Físicos y Tecnológicos</v>
      </c>
      <c r="AH104" s="74" t="s">
        <v>620</v>
      </c>
      <c r="AI104" s="44" t="str">
        <f>'MIPG INSTITUCIONAL'!P110</f>
        <v>Secretario de Despacho
(Secretaría Jurídica)
Transparencia</v>
      </c>
    </row>
    <row r="105" spans="2:35" ht="68.45" customHeight="1">
      <c r="B105" s="73" t="s">
        <v>397</v>
      </c>
      <c r="C105" s="74" t="s">
        <v>433</v>
      </c>
      <c r="D105" s="75" t="str">
        <f>D104</f>
        <v>Disponer la información que publica la entidad en un formato accesible para personas con discapacidad psicosocial (mental) o intelectual (Ej.: contenidos de lectura fácil, con un cuerpo de letra mayor, vídeos sencillos con ilustraciones y audio de fácil comprensión).</v>
      </c>
      <c r="E105" s="75" t="str">
        <f>'MIPG INSTITUCIONAL'!G111</f>
        <v>Diagnóstico de los criterios diferenciales de accesibilidad con los que cuenta la entidad respecto de lo establecido por el ordenamiento jurídico.</v>
      </c>
      <c r="F105" s="74" t="s">
        <v>656</v>
      </c>
      <c r="G105" s="90">
        <f t="shared" si="22"/>
        <v>1</v>
      </c>
      <c r="H105" s="76">
        <f>'MIPG INSTITUCIONAL'!H111</f>
        <v>1</v>
      </c>
      <c r="I105" s="65">
        <f>'MIPG INSTITUCIONAL'!I111</f>
        <v>0</v>
      </c>
      <c r="J105" s="65">
        <f>'MIPG INSTITUCIONAL'!J111</f>
        <v>0</v>
      </c>
      <c r="K105" s="65">
        <f>'MIPG INSTITUCIONAL'!K111</f>
        <v>1</v>
      </c>
      <c r="L105" s="65">
        <f>'MIPG INSTITUCIONAL'!L111</f>
        <v>0</v>
      </c>
      <c r="M105" s="77"/>
      <c r="N105" s="78"/>
      <c r="O105" s="78">
        <v>1</v>
      </c>
      <c r="P105" s="79"/>
      <c r="Q105" s="80" t="str">
        <f t="shared" si="16"/>
        <v>SI</v>
      </c>
      <c r="R105" s="145">
        <f>'MIPG INSTITUCIONAL'!Q111</f>
        <v>0</v>
      </c>
      <c r="S105" s="81">
        <f>'MIPG INSTITUCIONAL'!R111</f>
        <v>0</v>
      </c>
      <c r="T105" s="81" t="str">
        <f>'MIPG INSTITUCIONAL'!S111</f>
        <v>x</v>
      </c>
      <c r="U105" s="82">
        <f>'MIPG INSTITUCIONAL'!T111</f>
        <v>0</v>
      </c>
      <c r="V105" s="121" t="str">
        <f t="shared" si="17"/>
        <v>4</v>
      </c>
      <c r="W105" s="121" t="str">
        <f t="shared" si="19"/>
        <v>4</v>
      </c>
      <c r="X105" s="121" t="str">
        <f t="shared" si="20"/>
        <v>2</v>
      </c>
      <c r="Y105" s="121" t="str">
        <f t="shared" si="21"/>
        <v>4</v>
      </c>
      <c r="Z105" s="125" t="str">
        <f>IF((IF(Tabla2[[#This Row],[Calculo1 ]]="1",_xlfn.IFS(W105="1",IF((J105/H105)&gt;100%,100%,J105/H105),W105="2",IF((J105/N105)&gt;100%,100%,J105/N105),W105="3","0%",W105="4","0")+Tabla2[[#This Row],[ III TRIM 20217]],_xlfn.IFS(W105="1",IF((J105/H105)&gt;100%,100%,J105/H105),W105="2",IF((J105/N105)&gt;100%,100%,J105/N105),W105="3","0%",W105="4","")))=100%,100%,(IF(Tabla2[[#This Row],[Calculo1 ]]="1",_xlfn.IFS(W105="1",IF((J105/H105)&gt;100%,100%,J105/H105),W105="2",IF((J105/N105)&gt;100%,100%,J105/N105),W105="3","0%",W105="4","0")+Tabla2[[#This Row],[ III TRIM 20217]],_xlfn.IFS(W105="1",IF((J105/H105)&gt;100%,100%,J105/H105),W105="2",IF((J105/N105)&gt;100%,100%,J105/N105),W105="3","0%",W105="4",""))))</f>
        <v/>
      </c>
      <c r="AA105" s="134" t="s">
        <v>657</v>
      </c>
      <c r="AB105" s="120" t="s">
        <v>657</v>
      </c>
      <c r="AC105" s="120">
        <v>1</v>
      </c>
      <c r="AD105" s="135" t="str">
        <f t="shared" si="18"/>
        <v/>
      </c>
      <c r="AE105" s="130">
        <f>IF(IF(F105="","ESPECÍFICAR TIPO DE META",_xlfn.IFNA(_xlfn.IFS(SUM(I105:L105)=0,0%,SUM(I105:L105)&gt;0.001,(_xlfn.IFS(F105="INCREMENTO",SUM(I105:L105)/H105,F105="MANTENIMIENTO",SUM(I105:L105)/(H105*Tabla2[[#This Row],[N.X]])))),"ESPECÍFICAR TIPO DE META"))&gt;1,"100%",IF(F105="","ESPECÍFICAR TIPO DE META",_xlfn.IFNA(_xlfn.IFS(SUM(I105:L105)=0,0%,SUM(I105:L105)&gt;0.001,(_xlfn.IFS(F105="INCREMENTO",SUM(I105:L105)/H105,F105="MANTENIMIENTO",SUM(I105:L105)/(H105*Tabla2[[#This Row],[N.X]])))),"ESPECÍFICAR TIPO DE META")))</f>
        <v>1</v>
      </c>
      <c r="AF105" s="83" t="str">
        <f>'MIPG INSTITUCIONAL'!N111</f>
        <v>Se realizó el diagnóstico de criterios diferenciales aprobado el día 24 de febrero de 202, el cual se encuentra firmado y socializado con las diferentes Secretarías. Se presenta como evidencia el documento final y actas de reunión virtual  capturas de pantalla de las reuniones virtuales realizadas el 24 y 28 de marzo de 2022.</v>
      </c>
      <c r="AG105" s="75" t="str">
        <f>'MIPG INSTITUCIONAL'!O111</f>
        <v>Talento Humano, Recursos Físicos y Tecnológicos</v>
      </c>
      <c r="AH105" s="74" t="s">
        <v>620</v>
      </c>
      <c r="AI105" s="44" t="str">
        <f>'MIPG INSTITUCIONAL'!P111</f>
        <v>Secretario de Despacho
(Secretaría Jurídica)
Transparencia</v>
      </c>
    </row>
    <row r="106" spans="2:35" ht="68.45" customHeight="1">
      <c r="B106" s="73" t="s">
        <v>397</v>
      </c>
      <c r="C106" s="74" t="s">
        <v>433</v>
      </c>
      <c r="D106" s="75" t="str">
        <f>'MIPG INSTITUCIONAL'!F112</f>
        <v>Elaborar el inventario de activos de seguridad y privacidad de la información de la entidad, clasificarlo de acuerdo con los criterios de disponibilidad, integridad y confidencialidad, aprobarlo mediante el comité de gestión y desempeño institucional, implementarlo y actualizarlo mediante un proceso de mejora continua.</v>
      </c>
      <c r="E106" s="75" t="str">
        <f>'MIPG INSTITUCIONAL'!G112</f>
        <v xml:space="preserve">Instrumentos de gestión de información pública actualizado. </v>
      </c>
      <c r="F106" s="74" t="s">
        <v>656</v>
      </c>
      <c r="G106" s="90">
        <f t="shared" si="22"/>
        <v>1</v>
      </c>
      <c r="H106" s="76">
        <f>'MIPG INSTITUCIONAL'!H112</f>
        <v>1</v>
      </c>
      <c r="I106" s="65">
        <f>'MIPG INSTITUCIONAL'!I112</f>
        <v>1</v>
      </c>
      <c r="J106" s="65">
        <f>'MIPG INSTITUCIONAL'!J112</f>
        <v>0</v>
      </c>
      <c r="K106" s="65">
        <f>'MIPG INSTITUCIONAL'!K112</f>
        <v>0</v>
      </c>
      <c r="L106" s="65">
        <f>'MIPG INSTITUCIONAL'!L112</f>
        <v>0</v>
      </c>
      <c r="M106" s="77">
        <v>1</v>
      </c>
      <c r="N106" s="78"/>
      <c r="O106" s="78"/>
      <c r="P106" s="79"/>
      <c r="Q106" s="80" t="str">
        <f t="shared" si="16"/>
        <v>SI</v>
      </c>
      <c r="R106" s="145" t="str">
        <f>'MIPG INSTITUCIONAL'!Q112</f>
        <v>x</v>
      </c>
      <c r="S106" s="81">
        <f>'MIPG INSTITUCIONAL'!R112</f>
        <v>0</v>
      </c>
      <c r="T106" s="81">
        <f>'MIPG INSTITUCIONAL'!S112</f>
        <v>0</v>
      </c>
      <c r="U106" s="82">
        <f>'MIPG INSTITUCIONAL'!T112</f>
        <v>0</v>
      </c>
      <c r="V106" s="121" t="str">
        <f t="shared" si="17"/>
        <v>2</v>
      </c>
      <c r="W106" s="121" t="str">
        <f t="shared" si="19"/>
        <v>4</v>
      </c>
      <c r="X106" s="121" t="str">
        <f t="shared" si="20"/>
        <v>4</v>
      </c>
      <c r="Y106" s="121" t="str">
        <f t="shared" si="21"/>
        <v>4</v>
      </c>
      <c r="Z106" s="125" t="str">
        <f>IF((IF(Tabla2[[#This Row],[Calculo1 ]]="1",_xlfn.IFS(W106="1",IF((J106/H106)&gt;100%,100%,J106/H106),W106="2",IF((J106/N106)&gt;100%,100%,J106/N106),W106="3","0%",W106="4","0")+Tabla2[[#This Row],[ III TRIM 20217]],_xlfn.IFS(W106="1",IF((J106/H106)&gt;100%,100%,J106/H106),W106="2",IF((J106/N106)&gt;100%,100%,J106/N106),W106="3","0%",W106="4","")))=100%,100%,(IF(Tabla2[[#This Row],[Calculo1 ]]="1",_xlfn.IFS(W106="1",IF((J106/H106)&gt;100%,100%,J106/H106),W106="2",IF((J106/N106)&gt;100%,100%,J106/N106),W106="3","0%",W106="4","0")+Tabla2[[#This Row],[ III TRIM 20217]],_xlfn.IFS(W106="1",IF((J106/H106)&gt;100%,100%,J106/H106),W106="2",IF((J106/N106)&gt;100%,100%,J106/N106),W106="3","0%",W106="4",""))))</f>
        <v/>
      </c>
      <c r="AA106" s="134">
        <v>1</v>
      </c>
      <c r="AB106" s="120" t="s">
        <v>657</v>
      </c>
      <c r="AC106" s="120"/>
      <c r="AD106" s="135" t="str">
        <f t="shared" si="18"/>
        <v/>
      </c>
      <c r="AE106" s="130">
        <f>IF(IF(F106="","ESPECÍFICAR TIPO DE META",_xlfn.IFNA(_xlfn.IFS(SUM(I106:L106)=0,0%,SUM(I106:L106)&gt;0.001,(_xlfn.IFS(F106="INCREMENTO",SUM(I106:L106)/H106,F106="MANTENIMIENTO",SUM(I106:L106)/(H106*Tabla2[[#This Row],[N.X]])))),"ESPECÍFICAR TIPO DE META"))&gt;1,"100%",IF(F106="","ESPECÍFICAR TIPO DE META",_xlfn.IFNA(_xlfn.IFS(SUM(I106:L106)=0,0%,SUM(I106:L106)&gt;0.001,(_xlfn.IFS(F106="INCREMENTO",SUM(I106:L106)/H106,F106="MANTENIMIENTO",SUM(I106:L106)/(H106*Tabla2[[#This Row],[N.X]])))),"ESPECÍFICAR TIPO DE META")))</f>
        <v>1</v>
      </c>
      <c r="AF106" s="83" t="str">
        <f>'MIPG INSTITUCIONAL'!N112</f>
        <v>Se cuenta con el cumplimiento del 100%, los instrumentos de gestión pública se encuentran actualizados y se enviaron a la Secretaría de Transparencia de la Presidencia de la República para revisión.</v>
      </c>
      <c r="AG106" s="75" t="str">
        <f>'MIPG INSTITUCIONAL'!O112</f>
        <v>Talento Humano, Recursos Físicos y Tecnológicos</v>
      </c>
      <c r="AH106" s="74" t="s">
        <v>620</v>
      </c>
      <c r="AI106" s="44" t="str">
        <f>'MIPG INSTITUCIONAL'!P112</f>
        <v>Secretario de Despacho
(Secretaría Jurídica)
Transparencia</v>
      </c>
    </row>
    <row r="107" spans="2:35" ht="68.45" customHeight="1">
      <c r="B107" s="73" t="s">
        <v>397</v>
      </c>
      <c r="C107" s="74" t="s">
        <v>433</v>
      </c>
      <c r="D107" s="75" t="str">
        <f>'MIPG INSTITUCIONAL'!F113</f>
        <v>Implementar estrategias para la identificación y declaración de conflictos de interés que contemplen jornadas de sensibilización para divulgar las situaciones sobre conflictos de interés que puede enfrentar un servidor público.</v>
      </c>
      <c r="E107" s="75" t="str">
        <f>'MIPG INSTITUCIONAL'!G113</f>
        <v>Socialización sobre los conflictos de intereses que enfrentan los servidores públicos.</v>
      </c>
      <c r="F107" s="74" t="s">
        <v>656</v>
      </c>
      <c r="G107" s="90">
        <f t="shared" si="22"/>
        <v>3</v>
      </c>
      <c r="H107" s="76">
        <f>'MIPG INSTITUCIONAL'!H113</f>
        <v>10</v>
      </c>
      <c r="I107" s="65">
        <f>'MIPG INSTITUCIONAL'!I113</f>
        <v>10</v>
      </c>
      <c r="J107" s="65">
        <f>'MIPG INSTITUCIONAL'!J113</f>
        <v>0</v>
      </c>
      <c r="K107" s="65">
        <f>'MIPG INSTITUCIONAL'!K113</f>
        <v>1</v>
      </c>
      <c r="L107" s="65">
        <f>'MIPG INSTITUCIONAL'!L113</f>
        <v>0</v>
      </c>
      <c r="M107" s="96"/>
      <c r="N107" s="97">
        <v>4</v>
      </c>
      <c r="O107" s="97">
        <v>3</v>
      </c>
      <c r="P107" s="98">
        <v>3</v>
      </c>
      <c r="Q107" s="80" t="str">
        <f t="shared" si="16"/>
        <v>SI</v>
      </c>
      <c r="R107" s="145">
        <f>'MIPG INSTITUCIONAL'!Q113</f>
        <v>0</v>
      </c>
      <c r="S107" s="81" t="str">
        <f>'MIPG INSTITUCIONAL'!R113</f>
        <v>x</v>
      </c>
      <c r="T107" s="81" t="str">
        <f>'MIPG INSTITUCIONAL'!S113</f>
        <v>x</v>
      </c>
      <c r="U107" s="82" t="str">
        <f>'MIPG INSTITUCIONAL'!T113</f>
        <v>x</v>
      </c>
      <c r="V107" s="121" t="str">
        <f t="shared" si="17"/>
        <v>1</v>
      </c>
      <c r="W107" s="121" t="str">
        <f t="shared" si="19"/>
        <v>3</v>
      </c>
      <c r="X107" s="121" t="str">
        <f t="shared" si="20"/>
        <v>2</v>
      </c>
      <c r="Y107" s="121" t="str">
        <f t="shared" si="21"/>
        <v>3</v>
      </c>
      <c r="Z107" s="125">
        <f>IF((IF(Tabla2[[#This Row],[Calculo1 ]]="1",_xlfn.IFS(W107="1",IF((J107/H107)&gt;100%,100%,J107/H107),W107="2",IF((J107/N107)&gt;100%,100%,J107/N107),W107="3","0%",W107="4","0")+Tabla2[[#This Row],[ III TRIM 20217]],_xlfn.IFS(W107="1",IF((J107/H107)&gt;100%,100%,J107/H107),W107="2",IF((J107/N107)&gt;100%,100%,J107/N107),W107="3","0%",W107="4","")))=100%,100%,(IF(Tabla2[[#This Row],[Calculo1 ]]="1",_xlfn.IFS(W107="1",IF((J107/H107)&gt;100%,100%,J107/H107),W107="2",IF((J107/N107)&gt;100%,100%,J107/N107),W107="3","0%",W107="4","0")+Tabla2[[#This Row],[ III TRIM 20217]],_xlfn.IFS(W107="1",IF((J107/H107)&gt;100%,100%,J107/H107),W107="2",IF((J107/N107)&gt;100%,100%,J107/N107),W107="3","0%",W107="4",""))))</f>
        <v>1</v>
      </c>
      <c r="AA107" s="134">
        <v>1</v>
      </c>
      <c r="AB107" s="120">
        <v>1</v>
      </c>
      <c r="AC107" s="120">
        <v>1</v>
      </c>
      <c r="AD107" s="135">
        <v>1</v>
      </c>
      <c r="AE107" s="130" t="str">
        <f>IF(IF(F107="","ESPECÍFICAR TIPO DE META",_xlfn.IFNA(_xlfn.IFS(SUM(I107:L107)=0,0%,SUM(I107:L107)&gt;0.001,(_xlfn.IFS(F107="INCREMENTO",SUM(I107:L107)/H107,F107="MANTENIMIENTO",SUM(I107:L107)/(H107*Tabla2[[#This Row],[N.X]])))),"ESPECÍFICAR TIPO DE META"))&gt;1,"100%",IF(F107="","ESPECÍFICAR TIPO DE META",_xlfn.IFNA(_xlfn.IFS(SUM(I107:L107)=0,0%,SUM(I107:L107)&gt;0.001,(_xlfn.IFS(F107="INCREMENTO",SUM(I107:L107)/H107,F107="MANTENIMIENTO",SUM(I107:L107)/(H107*Tabla2[[#This Row],[N.X]])))),"ESPECÍFICAR TIPO DE META")))</f>
        <v>100%</v>
      </c>
      <c r="AF107" s="83" t="str">
        <f>'MIPG INSTITUCIONAL'!N113</f>
        <v>Se realizaron socializaciones sobre acuerdos de transparencia y buenas prácticas de gestión y se firmaron pactos de transparencia  donde se incluye el tema de conflicto de interés para los gestores contractuales en las diferentes secretarías de la Alcaldía de Bucaramanga. Se presenta como evidencia los 10 acuerdos de transparencia firmados en el mes de julio de 2021.
Así mismo, en el mes de marzo de 2022 se realizó una socialización sobre conflicto de intereses y régimen de inhabilidades e incompatibilidades. Se cuenta con video de la socialización realizada el 31 de marzo de 2022 y soporte del control de asistencia en formato de Excel</v>
      </c>
      <c r="AG107" s="75" t="str">
        <f>'MIPG INSTITUCIONAL'!O113</f>
        <v>Talento Humano, Recursos Físicos y Tecnológicos</v>
      </c>
      <c r="AH107" s="74" t="s">
        <v>620</v>
      </c>
      <c r="AI107" s="44" t="str">
        <f>'MIPG INSTITUCIONAL'!P113</f>
        <v>Secretario de Despacho
(Secretaría Jurídica)
Transparencia</v>
      </c>
    </row>
    <row r="108" spans="2:35" ht="68.45" customHeight="1">
      <c r="B108" s="73" t="s">
        <v>397</v>
      </c>
      <c r="C108" s="74" t="s">
        <v>433</v>
      </c>
      <c r="D108" s="75" t="str">
        <f>'MIPG INSTITUCIONAL'!F114</f>
        <v>Incluir diferentes medios de comunicación, acordes a la realidad de la entidad y a la pandemia, para divulgar la información en el proceso de rendición de cuentas.</v>
      </c>
      <c r="E108" s="75" t="str">
        <f>'MIPG INSTITUCIONAL'!G114</f>
        <v>Estrategia de comunicaciones en el proceso de rendición de cuentas y divulgación proactiva de información elaborada</v>
      </c>
      <c r="F108" s="74" t="s">
        <v>656</v>
      </c>
      <c r="G108" s="90">
        <f t="shared" si="22"/>
        <v>1</v>
      </c>
      <c r="H108" s="76">
        <f>'MIPG INSTITUCIONAL'!H114</f>
        <v>1</v>
      </c>
      <c r="I108" s="65">
        <f>'MIPG INSTITUCIONAL'!I114</f>
        <v>1</v>
      </c>
      <c r="J108" s="65">
        <f>'MIPG INSTITUCIONAL'!J114</f>
        <v>0</v>
      </c>
      <c r="K108" s="65">
        <f>'MIPG INSTITUCIONAL'!K114</f>
        <v>0</v>
      </c>
      <c r="L108" s="65">
        <f>'MIPG INSTITUCIONAL'!L114</f>
        <v>0</v>
      </c>
      <c r="M108" s="96">
        <v>1</v>
      </c>
      <c r="N108" s="97"/>
      <c r="O108" s="97"/>
      <c r="P108" s="98"/>
      <c r="Q108" s="80" t="str">
        <f t="shared" si="16"/>
        <v>SI</v>
      </c>
      <c r="R108" s="145" t="str">
        <f>'MIPG INSTITUCIONAL'!Q114</f>
        <v>x</v>
      </c>
      <c r="S108" s="81">
        <f>'MIPG INSTITUCIONAL'!R114</f>
        <v>0</v>
      </c>
      <c r="T108" s="81">
        <f>'MIPG INSTITUCIONAL'!S114</f>
        <v>0</v>
      </c>
      <c r="U108" s="82">
        <f>'MIPG INSTITUCIONAL'!T114</f>
        <v>0</v>
      </c>
      <c r="V108" s="121" t="str">
        <f t="shared" si="17"/>
        <v>2</v>
      </c>
      <c r="W108" s="121" t="str">
        <f t="shared" si="19"/>
        <v>4</v>
      </c>
      <c r="X108" s="121" t="str">
        <f t="shared" si="20"/>
        <v>4</v>
      </c>
      <c r="Y108" s="121" t="str">
        <f t="shared" si="21"/>
        <v>4</v>
      </c>
      <c r="Z108" s="125" t="str">
        <f>IF((IF(Tabla2[[#This Row],[Calculo1 ]]="1",_xlfn.IFS(W108="1",IF((J108/H108)&gt;100%,100%,J108/H108),W108="2",IF((J108/N108)&gt;100%,100%,J108/N108),W108="3","0%",W108="4","0")+Tabla2[[#This Row],[ III TRIM 20217]],_xlfn.IFS(W108="1",IF((J108/H108)&gt;100%,100%,J108/H108),W108="2",IF((J108/N108)&gt;100%,100%,J108/N108),W108="3","0%",W108="4","")))=100%,100%,(IF(Tabla2[[#This Row],[Calculo1 ]]="1",_xlfn.IFS(W108="1",IF((J108/H108)&gt;100%,100%,J108/H108),W108="2",IF((J108/N108)&gt;100%,100%,J108/N108),W108="3","0%",W108="4","0")+Tabla2[[#This Row],[ III TRIM 20217]],_xlfn.IFS(W108="1",IF((J108/H108)&gt;100%,100%,J108/H108),W108="2",IF((J108/N108)&gt;100%,100%,J108/N108),W108="3","0%",W108="4",""))))</f>
        <v/>
      </c>
      <c r="AA108" s="134">
        <v>1</v>
      </c>
      <c r="AB108" s="120" t="s">
        <v>657</v>
      </c>
      <c r="AC108" s="120"/>
      <c r="AD108" s="135" t="str">
        <f t="shared" ref="AD108:AD140" si="23">_xlfn.IFS(Y108="1",IF((L108/K108)&gt;100%,"100%",L108/K108),Y108="2",IF((L108/P108)&gt;100%,"100%",L108/P108),Y108="3","0%",Y108="4","")</f>
        <v/>
      </c>
      <c r="AE108" s="130">
        <f>IF(IF(F108="","ESPECÍFICAR TIPO DE META",_xlfn.IFNA(_xlfn.IFS(SUM(I108:L108)=0,0%,SUM(I108:L108)&gt;0.001,(_xlfn.IFS(F108="INCREMENTO",SUM(I108:L108)/H108,F108="MANTENIMIENTO",SUM(I108:L108)/(H108*Tabla2[[#This Row],[N.X]])))),"ESPECÍFICAR TIPO DE META"))&gt;1,"100%",IF(F108="","ESPECÍFICAR TIPO DE META",_xlfn.IFNA(_xlfn.IFS(SUM(I108:L108)=0,0%,SUM(I108:L108)&gt;0.001,(_xlfn.IFS(F108="INCREMENTO",SUM(I108:L108)/H108,F108="MANTENIMIENTO",SUM(I108:L108)/(H108*Tabla2[[#This Row],[N.X]])))),"ESPECÍFICAR TIPO DE META")))</f>
        <v>1</v>
      </c>
      <c r="AF108" s="83" t="str">
        <f>'MIPG INSTITUCIONAL'!N114</f>
        <v>La estrategia de rendición de cuentas se encuentra elaborada y publicada en la página web del municipio en el link_ https://www.bucaramanga.gov.co/sin-categoria/rendicion-de-cuentas-a-la-ciudadania/.
Por tanto se cuenta con el cumplimiento del 100%.</v>
      </c>
      <c r="AG108" s="75" t="str">
        <f>'MIPG INSTITUCIONAL'!O114</f>
        <v>Talento Humano, Recursos Físicos y Tecnológicos</v>
      </c>
      <c r="AH108" s="74" t="s">
        <v>620</v>
      </c>
      <c r="AI108" s="44" t="str">
        <f>'MIPG INSTITUCIONAL'!P114</f>
        <v>Secretario de Despacho
(Secretaría Jurídica)
Transparencia</v>
      </c>
    </row>
    <row r="109" spans="2:35" ht="68.45" customHeight="1">
      <c r="B109" s="73" t="s">
        <v>397</v>
      </c>
      <c r="C109" s="74" t="s">
        <v>433</v>
      </c>
      <c r="D109" s="75" t="str">
        <f>'MIPG INSTITUCIONAL'!F115</f>
        <v>Llevar a cabo socialización sobre la importancia de la protección del derecho fundamental de petición con enfoque de prevención del daño antijurídico.</v>
      </c>
      <c r="E109" s="75" t="str">
        <f>'MIPG INSTITUCIONAL'!G115</f>
        <v>Socialización sobre la importancia de la protección del derecho fundamental de petición con enfoque de prevención del daño antijurídico.</v>
      </c>
      <c r="F109" s="74" t="s">
        <v>656</v>
      </c>
      <c r="G109" s="90">
        <f t="shared" si="22"/>
        <v>2</v>
      </c>
      <c r="H109" s="76">
        <f>'MIPG INSTITUCIONAL'!H115</f>
        <v>2</v>
      </c>
      <c r="I109" s="65">
        <f>'MIPG INSTITUCIONAL'!I115</f>
        <v>0</v>
      </c>
      <c r="J109" s="65">
        <f>'MIPG INSTITUCIONAL'!J115</f>
        <v>0</v>
      </c>
      <c r="K109" s="65">
        <f>'MIPG INSTITUCIONAL'!K115</f>
        <v>1</v>
      </c>
      <c r="L109" s="65">
        <f>'MIPG INSTITUCIONAL'!L115</f>
        <v>1</v>
      </c>
      <c r="M109" s="96"/>
      <c r="N109" s="97"/>
      <c r="O109" s="97">
        <v>1</v>
      </c>
      <c r="P109" s="98">
        <v>1</v>
      </c>
      <c r="Q109" s="80" t="str">
        <f t="shared" si="16"/>
        <v>SI</v>
      </c>
      <c r="R109" s="145">
        <f>'MIPG INSTITUCIONAL'!Q115</f>
        <v>0</v>
      </c>
      <c r="S109" s="81">
        <f>'MIPG INSTITUCIONAL'!R115</f>
        <v>0</v>
      </c>
      <c r="T109" s="81" t="str">
        <f>'MIPG INSTITUCIONAL'!S115</f>
        <v>x</v>
      </c>
      <c r="U109" s="82" t="str">
        <f>'MIPG INSTITUCIONAL'!T115</f>
        <v>x</v>
      </c>
      <c r="V109" s="121" t="str">
        <f t="shared" si="17"/>
        <v>4</v>
      </c>
      <c r="W109" s="121" t="str">
        <f t="shared" si="19"/>
        <v>4</v>
      </c>
      <c r="X109" s="121" t="str">
        <f t="shared" si="20"/>
        <v>2</v>
      </c>
      <c r="Y109" s="121" t="str">
        <f t="shared" si="21"/>
        <v>2</v>
      </c>
      <c r="Z109" s="125" t="str">
        <f>IF((IF(Tabla2[[#This Row],[Calculo1 ]]="1",_xlfn.IFS(W109="1",IF((J109/H109)&gt;100%,100%,J109/H109),W109="2",IF((J109/N109)&gt;100%,100%,J109/N109),W109="3","0%",W109="4","0")+Tabla2[[#This Row],[ III TRIM 20217]],_xlfn.IFS(W109="1",IF((J109/H109)&gt;100%,100%,J109/H109),W109="2",IF((J109/N109)&gt;100%,100%,J109/N109),W109="3","0%",W109="4","")))=100%,100%,(IF(Tabla2[[#This Row],[Calculo1 ]]="1",_xlfn.IFS(W109="1",IF((J109/H109)&gt;100%,100%,J109/H109),W109="2",IF((J109/N109)&gt;100%,100%,J109/N109),W109="3","0%",W109="4","0")+Tabla2[[#This Row],[ III TRIM 20217]],_xlfn.IFS(W109="1",IF((J109/H109)&gt;100%,100%,J109/H109),W109="2",IF((J109/N109)&gt;100%,100%,J109/N109),W109="3","0%",W109="4",""))))</f>
        <v/>
      </c>
      <c r="AA109" s="134" t="s">
        <v>657</v>
      </c>
      <c r="AB109" s="120" t="s">
        <v>657</v>
      </c>
      <c r="AC109" s="120">
        <v>1</v>
      </c>
      <c r="AD109" s="135">
        <f t="shared" si="23"/>
        <v>1</v>
      </c>
      <c r="AE109" s="130">
        <f>IF(IF(F109="","ESPECÍFICAR TIPO DE META",_xlfn.IFNA(_xlfn.IFS(SUM(I109:L109)=0,0%,SUM(I109:L109)&gt;0.001,(_xlfn.IFS(F109="INCREMENTO",SUM(I109:L109)/H109,F109="MANTENIMIENTO",SUM(I109:L109)/(H109*Tabla2[[#This Row],[N.X]])))),"ESPECÍFICAR TIPO DE META"))&gt;1,"100%",IF(F109="","ESPECÍFICAR TIPO DE META",_xlfn.IFNA(_xlfn.IFS(SUM(I109:L109)=0,0%,SUM(I109:L109)&gt;0.001,(_xlfn.IFS(F109="INCREMENTO",SUM(I109:L109)/H109,F109="MANTENIMIENTO",SUM(I109:L109)/(H109*Tabla2[[#This Row],[N.X]])))),"ESPECÍFICAR TIPO DE META")))</f>
        <v>1</v>
      </c>
      <c r="AF109" s="83" t="str">
        <f>'MIPG INSTITUCIONAL'!N115</f>
        <v>Durante el primer trimestre de 2022 se realizó una socialización interna a nivel de Secretaría Jurídica el día 28 de marzo de 2022, sobre la protección del derecho fundamental de petición con enfoque en la protección del daño antijurídico. 
Así mismo, se realizó una socialización sobre derecho de petición  el día 28 de junio de 2022 dirigiada a funcionarios y contratistas de la administración municipal, se anexa la convocatoria enviada mediante correo electrónico el día 24 de junio de 2022, capturas de pantalla de la reunión, grabación y control de asistencia en archivo de excel.</v>
      </c>
      <c r="AG109" s="75" t="str">
        <f>'MIPG INSTITUCIONAL'!O115</f>
        <v>Talento Humano, Recursos Físicos y Tecnológicos</v>
      </c>
      <c r="AH109" s="74" t="s">
        <v>620</v>
      </c>
      <c r="AI109" s="44" t="str">
        <f>'MIPG INSTITUCIONAL'!P115</f>
        <v>Secretario de Despacho
(Secretaría Jurídica)
Transparencia</v>
      </c>
    </row>
    <row r="110" spans="2:35" ht="68.45" customHeight="1">
      <c r="B110" s="73" t="s">
        <v>397</v>
      </c>
      <c r="C110" s="74" t="s">
        <v>433</v>
      </c>
      <c r="D110" s="75" t="str">
        <f>'MIPG INSTITUCIONAL'!F116</f>
        <v>Crear e implementar la Comisión Territorial Ciudadana para la Lucha contra la Corrupción.</v>
      </c>
      <c r="E110" s="75" t="str">
        <f>'MIPG INSTITUCIONAL'!G116</f>
        <v>Comisión Territorial Ciudadana para la Lucha contra la Corrupción creado e implementado.</v>
      </c>
      <c r="F110" s="74" t="s">
        <v>656</v>
      </c>
      <c r="G110" s="90">
        <f t="shared" si="22"/>
        <v>1</v>
      </c>
      <c r="H110" s="76">
        <f>'MIPG INSTITUCIONAL'!H116</f>
        <v>1</v>
      </c>
      <c r="I110" s="65">
        <f>'MIPG INSTITUCIONAL'!I116</f>
        <v>0</v>
      </c>
      <c r="J110" s="65">
        <f>'MIPG INSTITUCIONAL'!J116</f>
        <v>0</v>
      </c>
      <c r="K110" s="312">
        <v>0.2</v>
      </c>
      <c r="L110" s="65">
        <f>'MIPG INSTITUCIONAL'!L116</f>
        <v>0.3</v>
      </c>
      <c r="M110" s="96"/>
      <c r="N110" s="97"/>
      <c r="O110" s="97"/>
      <c r="P110" s="98">
        <v>1</v>
      </c>
      <c r="Q110" s="80" t="str">
        <f t="shared" si="16"/>
        <v>SI</v>
      </c>
      <c r="R110" s="145">
        <f>'MIPG INSTITUCIONAL'!Q116</f>
        <v>0</v>
      </c>
      <c r="S110" s="81">
        <f>'MIPG INSTITUCIONAL'!R116</f>
        <v>0</v>
      </c>
      <c r="T110" s="81">
        <f>'MIPG INSTITUCIONAL'!S116</f>
        <v>0</v>
      </c>
      <c r="U110" s="82" t="str">
        <f>'MIPG INSTITUCIONAL'!T116</f>
        <v>x</v>
      </c>
      <c r="V110" s="121" t="str">
        <f t="shared" si="17"/>
        <v>4</v>
      </c>
      <c r="W110" s="121" t="str">
        <f t="shared" si="19"/>
        <v>4</v>
      </c>
      <c r="X110" s="121" t="str">
        <f t="shared" si="20"/>
        <v>1</v>
      </c>
      <c r="Y110" s="121" t="str">
        <f t="shared" si="21"/>
        <v>2</v>
      </c>
      <c r="Z110" s="125" t="str">
        <f>IF((IF(Tabla2[[#This Row],[Calculo1 ]]="1",_xlfn.IFS(W110="1",IF((J110/H110)&gt;100%,100%,J110/H110),W110="2",IF((J110/N110)&gt;100%,100%,J110/N110),W110="3","0%",W110="4","0")+Tabla2[[#This Row],[ III TRIM 20217]],_xlfn.IFS(W110="1",IF((J110/H110)&gt;100%,100%,J110/H110),W110="2",IF((J110/N110)&gt;100%,100%,J110/N110),W110="3","0%",W110="4","")))=100%,100%,(IF(Tabla2[[#This Row],[Calculo1 ]]="1",_xlfn.IFS(W110="1",IF((J110/H110)&gt;100%,100%,J110/H110),W110="2",IF((J110/N110)&gt;100%,100%,J110/N110),W110="3","0%",W110="4","0")+Tabla2[[#This Row],[ III TRIM 20217]],_xlfn.IFS(W110="1",IF((J110/H110)&gt;100%,100%,J110/H110),W110="2",IF((J110/N110)&gt;100%,100%,J110/N110),W110="3","0%",W110="4",""))))</f>
        <v/>
      </c>
      <c r="AA110" s="134" t="s">
        <v>657</v>
      </c>
      <c r="AB110" s="120" t="s">
        <v>657</v>
      </c>
      <c r="AC110" s="120"/>
      <c r="AD110" s="135">
        <v>0.5</v>
      </c>
      <c r="AE110" s="130">
        <f>IF(IF(F110="","ESPECÍFICAR TIPO DE META",_xlfn.IFNA(_xlfn.IFS(SUM(I110:L110)=0,0%,SUM(I110:L110)&gt;0.001,(_xlfn.IFS(F110="INCREMENTO",SUM(I110:L110)/H110,F110="MANTENIMIENTO",SUM(I110:L110)/(H110*Tabla2[[#This Row],[N.X]])))),"ESPECÍFICAR TIPO DE META"))&gt;1,"100%",IF(F110="","ESPECÍFICAR TIPO DE META",_xlfn.IFNA(_xlfn.IFS(SUM(I110:L110)=0,0%,SUM(I110:L110)&gt;0.001,(_xlfn.IFS(F110="INCREMENTO",SUM(I110:L110)/H110,F110="MANTENIMIENTO",SUM(I110:L110)/(H110*Tabla2[[#This Row],[N.X]])))),"ESPECÍFICAR TIPO DE META")))</f>
        <v>0.5</v>
      </c>
      <c r="AF110" s="83" t="str">
        <f>'MIPG INSTITUCIONAL'!N116</f>
        <v>Durante el primer trimestre de 2022 el equipo de transparencia ha llevado a cabo dos mesas de trabajo los días 29 de enero y 15 de febrero de 2022 para revisar la estructuración de la comisión territorial, según se evidencia en actas de reunión presentadas.
Asimismo, se realizaron reuniones lo días 19 de abril, 16 de mayo y 21 de junio de 2022, donde se encuentra el proyecto de acto administrativo para la creación de la comisión territorial ciudadana.
Se proyecta realizar un ejercicio de participación activa con la ciudadanía y culminar la creación de la comisión territorial.</v>
      </c>
      <c r="AG110" s="75" t="str">
        <f>'MIPG INSTITUCIONAL'!O116</f>
        <v>Talento Humano, Recursos Físicos y Tecnológicos</v>
      </c>
      <c r="AH110" s="74" t="s">
        <v>620</v>
      </c>
      <c r="AI110" s="44" t="str">
        <f>'MIPG INSTITUCIONAL'!P116</f>
        <v>Secretario de Despacho
(Secretaría Jurídica)
Transparencia</v>
      </c>
    </row>
    <row r="111" spans="2:35" ht="68.45" customHeight="1">
      <c r="B111" s="73" t="s">
        <v>397</v>
      </c>
      <c r="C111" s="74" t="s">
        <v>433</v>
      </c>
      <c r="D111" s="75" t="str">
        <f>'MIPG INSTITUCIONAL'!F117</f>
        <v>Articular la gestión de conflictos de interés como elemento dentro de la gestión del talento humano. Desde el sistema de control interno efectuar su verificación.</v>
      </c>
      <c r="E111" s="75" t="str">
        <f>'MIPG INSTITUCIONAL'!G117</f>
        <v>Evaluación y verificación de la gestión de los registros de conflictos de interés, en el marco del comité institucional.</v>
      </c>
      <c r="F111" s="74" t="s">
        <v>656</v>
      </c>
      <c r="G111" s="90">
        <f t="shared" si="22"/>
        <v>1</v>
      </c>
      <c r="H111" s="76">
        <f>'MIPG INSTITUCIONAL'!H117</f>
        <v>1</v>
      </c>
      <c r="I111" s="65">
        <f>'MIPG INSTITUCIONAL'!I117</f>
        <v>0</v>
      </c>
      <c r="J111" s="65">
        <f>'MIPG INSTITUCIONAL'!J117</f>
        <v>0</v>
      </c>
      <c r="K111" s="154">
        <f>'MIPG INSTITUCIONAL'!K117</f>
        <v>0.5</v>
      </c>
      <c r="L111" s="65">
        <f>'MIPG INSTITUCIONAL'!L117</f>
        <v>0.5</v>
      </c>
      <c r="M111" s="96"/>
      <c r="N111" s="97"/>
      <c r="O111" s="97">
        <v>1</v>
      </c>
      <c r="P111" s="98"/>
      <c r="Q111" s="80" t="str">
        <f t="shared" si="16"/>
        <v>SI</v>
      </c>
      <c r="R111" s="145">
        <f>'MIPG INSTITUCIONAL'!Q117</f>
        <v>0</v>
      </c>
      <c r="S111" s="81">
        <f>'MIPG INSTITUCIONAL'!R117</f>
        <v>0</v>
      </c>
      <c r="T111" s="81" t="str">
        <f>'MIPG INSTITUCIONAL'!S117</f>
        <v>x</v>
      </c>
      <c r="U111" s="82">
        <f>'MIPG INSTITUCIONAL'!T117</f>
        <v>0</v>
      </c>
      <c r="V111" s="121" t="str">
        <f t="shared" si="17"/>
        <v>4</v>
      </c>
      <c r="W111" s="121" t="str">
        <f t="shared" si="19"/>
        <v>4</v>
      </c>
      <c r="X111" s="121" t="str">
        <f t="shared" si="20"/>
        <v>2</v>
      </c>
      <c r="Y111" s="121" t="str">
        <f t="shared" si="21"/>
        <v>1</v>
      </c>
      <c r="Z111" s="125" t="str">
        <f>IF((IF(Tabla2[[#This Row],[Calculo1 ]]="1",_xlfn.IFS(W111="1",IF((J111/H111)&gt;100%,100%,J111/H111),W111="2",IF((J111/N111)&gt;100%,100%,J111/N111),W111="3","0%",W111="4","0")+Tabla2[[#This Row],[ III TRIM 20217]],_xlfn.IFS(W111="1",IF((J111/H111)&gt;100%,100%,J111/H111),W111="2",IF((J111/N111)&gt;100%,100%,J111/N111),W111="3","0%",W111="4","")))=100%,100%,(IF(Tabla2[[#This Row],[Calculo1 ]]="1",_xlfn.IFS(W111="1",IF((J111/H111)&gt;100%,100%,J111/H111),W111="2",IF((J111/N111)&gt;100%,100%,J111/N111),W111="3","0%",W111="4","0")+Tabla2[[#This Row],[ III TRIM 20217]],_xlfn.IFS(W111="1",IF((J111/H111)&gt;100%,100%,J111/H111),W111="2",IF((J111/N111)&gt;100%,100%,J111/N111),W111="3","0%",W111="4",""))))</f>
        <v/>
      </c>
      <c r="AA111" s="134" t="s">
        <v>657</v>
      </c>
      <c r="AB111" s="120" t="s">
        <v>657</v>
      </c>
      <c r="AC111" s="120">
        <v>0.5</v>
      </c>
      <c r="AD111" s="135">
        <f t="shared" si="23"/>
        <v>1</v>
      </c>
      <c r="AE111" s="130">
        <f>IF(IF(F111="","ESPECÍFICAR TIPO DE META",_xlfn.IFNA(_xlfn.IFS(SUM(I111:L111)=0,0%,SUM(I111:L111)&gt;0.001,(_xlfn.IFS(F111="INCREMENTO",SUM(I111:L111)/H111,F111="MANTENIMIENTO",SUM(I111:L111)/(H111*Tabla2[[#This Row],[N.X]])))),"ESPECÍFICAR TIPO DE META"))&gt;1,"100%",IF(F111="","ESPECÍFICAR TIPO DE META",_xlfn.IFNA(_xlfn.IFS(SUM(I111:L111)=0,0%,SUM(I111:L111)&gt;0.001,(_xlfn.IFS(F111="INCREMENTO",SUM(I111:L111)/H111,F111="MANTENIMIENTO",SUM(I111:L111)/(H111*Tabla2[[#This Row],[N.X]])))),"ESPECÍFICAR TIPO DE META")))</f>
        <v>1</v>
      </c>
      <c r="AF111" s="83" t="str">
        <f>'MIPG INSTITUCIONAL'!N117</f>
        <v>Se llevó a cabo una reunión el día 30 de marzo de 2022 con la Secretaría Admnistrativa para la verificación del cumplimiento de la ley 2013 de 2019.
Desde el programa de transparencia se realizará la revisión en la página y se hará seguimiento para el cumplimiento de la ley 2013 de 2019.
Se elaboró y comunicó la circular No. 23  del 16 de junio de 2022, con el asunto actualización de registro de conflicto de interés, declaración de impuestos sobre la renta y complementarios, actualización de registro de información como personas expuestas políticamente (PEP) y declaración de bienes y rentas y hojas de vida en la plataforma SIGEP, la cual fue comunicada mediante correo electrónico de fecha 16 de junio de 2022 al personalde planta.
Adicionalmente se llevó a cabo reunión el día 28 de junio de 2022 con el encargado de SIGEP, Jorge Londoño, con el objetivo de verificar el cumplimiento de la Ley 2013 del 2019, de la gestión de los registros de conflicto de interés al personal directivo, se amexa a</v>
      </c>
      <c r="AG111" s="75" t="str">
        <f>'MIPG INSTITUCIONAL'!O117</f>
        <v>Talento Humano, Recursos Físicos y Tecnológicos</v>
      </c>
      <c r="AH111" s="74" t="s">
        <v>620</v>
      </c>
      <c r="AI111" s="44" t="str">
        <f>'MIPG INSTITUCIONAL'!P117</f>
        <v>Secretario de Despacho
(Secretaría Jurídica)
Transparencia</v>
      </c>
    </row>
    <row r="112" spans="2:35" ht="68.45" customHeight="1">
      <c r="B112" s="73" t="s">
        <v>397</v>
      </c>
      <c r="C112" s="74" t="s">
        <v>433</v>
      </c>
      <c r="D112" s="75" t="str">
        <f>'MIPG INSTITUCIONAL'!F118</f>
        <v>Implementar canales de consulta y orientación para el manejo de conflictos de interés esto frente al control y sanción de los conflictos de interés. Desde el sistema de control interno efectuar su verificación.
Este canal debe estar articulado con la Red Interinstitucional de Transparencia y Anticorrupción – RITA, a cargo de la Secretaría de Transparencia y deberá ser atendido por una persona de entera confianza del mandatario, que será denominado Oficial de Transparencia.</v>
      </c>
      <c r="E112" s="75" t="str">
        <f>'MIPG INSTITUCIONAL'!G118</f>
        <v xml:space="preserve">Canal antifraude y de denuncia segura creado para el ciudadano, protegiendo al denunciante. </v>
      </c>
      <c r="F112" s="74" t="s">
        <v>656</v>
      </c>
      <c r="G112" s="90">
        <f t="shared" si="22"/>
        <v>2</v>
      </c>
      <c r="H112" s="76">
        <f>'MIPG INSTITUCIONAL'!H118</f>
        <v>1</v>
      </c>
      <c r="I112" s="65">
        <f>'MIPG INSTITUCIONAL'!I118</f>
        <v>0</v>
      </c>
      <c r="J112" s="65">
        <f>'MIPG INSTITUCIONAL'!J118</f>
        <v>0</v>
      </c>
      <c r="K112" s="312">
        <f>'MIPG INSTITUCIONAL'!K118</f>
        <v>0.25</v>
      </c>
      <c r="L112" s="65">
        <f>'MIPG INSTITUCIONAL'!L118</f>
        <v>0.55000000000000004</v>
      </c>
      <c r="M112" s="96"/>
      <c r="N112" s="97"/>
      <c r="O112" s="97">
        <v>0.5</v>
      </c>
      <c r="P112" s="98">
        <v>0.5</v>
      </c>
      <c r="Q112" s="80" t="str">
        <f t="shared" si="16"/>
        <v>SI</v>
      </c>
      <c r="R112" s="145">
        <f>'MIPG INSTITUCIONAL'!Q118</f>
        <v>0</v>
      </c>
      <c r="S112" s="81">
        <f>'MIPG INSTITUCIONAL'!R118</f>
        <v>0</v>
      </c>
      <c r="T112" s="81" t="str">
        <f>'MIPG INSTITUCIONAL'!S118</f>
        <v>x</v>
      </c>
      <c r="U112" s="82" t="str">
        <f>'MIPG INSTITUCIONAL'!T118</f>
        <v>x</v>
      </c>
      <c r="V112" s="121" t="str">
        <f t="shared" si="17"/>
        <v>4</v>
      </c>
      <c r="W112" s="121" t="str">
        <f t="shared" si="19"/>
        <v>4</v>
      </c>
      <c r="X112" s="121" t="str">
        <f t="shared" si="20"/>
        <v>2</v>
      </c>
      <c r="Y112" s="121" t="str">
        <f t="shared" si="21"/>
        <v>2</v>
      </c>
      <c r="Z112" s="125" t="str">
        <f>IF((IF(Tabla2[[#This Row],[Calculo1 ]]="1",_xlfn.IFS(W112="1",IF((J112/H112)&gt;100%,100%,J112/H112),W112="2",IF((J112/N112)&gt;100%,100%,J112/N112),W112="3","0%",W112="4","0")+Tabla2[[#This Row],[ III TRIM 20217]],_xlfn.IFS(W112="1",IF((J112/H112)&gt;100%,100%,J112/H112),W112="2",IF((J112/N112)&gt;100%,100%,J112/N112),W112="3","0%",W112="4","")))=100%,100%,(IF(Tabla2[[#This Row],[Calculo1 ]]="1",_xlfn.IFS(W112="1",IF((J112/H112)&gt;100%,100%,J112/H112),W112="2",IF((J112/N112)&gt;100%,100%,J112/N112),W112="3","0%",W112="4","0")+Tabla2[[#This Row],[ III TRIM 20217]],_xlfn.IFS(W112="1",IF((J112/H112)&gt;100%,100%,J112/H112),W112="2",IF((J112/N112)&gt;100%,100%,J112/N112),W112="3","0%",W112="4",""))))</f>
        <v/>
      </c>
      <c r="AA112" s="134" t="s">
        <v>657</v>
      </c>
      <c r="AB112" s="120" t="s">
        <v>657</v>
      </c>
      <c r="AC112" s="120">
        <v>0.5</v>
      </c>
      <c r="AD112" s="135" t="str">
        <f t="shared" si="23"/>
        <v>100%</v>
      </c>
      <c r="AE112" s="130">
        <f>IF(IF(F112="","ESPECÍFICAR TIPO DE META",_xlfn.IFNA(_xlfn.IFS(SUM(I112:L112)=0,0%,SUM(I112:L112)&gt;0.001,(_xlfn.IFS(F112="INCREMENTO",SUM(I112:L112)/H112,F112="MANTENIMIENTO",SUM(I112:L112)/(H112*Tabla2[[#This Row],[N.X]])))),"ESPECÍFICAR TIPO DE META"))&gt;1,"100%",IF(F112="","ESPECÍFICAR TIPO DE META",_xlfn.IFNA(_xlfn.IFS(SUM(I112:L112)=0,0%,SUM(I112:L112)&gt;0.001,(_xlfn.IFS(F112="INCREMENTO",SUM(I112:L112)/H112,F112="MANTENIMIENTO",SUM(I112:L112)/(H112*Tabla2[[#This Row],[N.X]])))),"ESPECÍFICAR TIPO DE META")))</f>
        <v>0.8</v>
      </c>
      <c r="AF112" s="83" t="str">
        <f>'MIPG INSTITUCIONAL'!N118</f>
        <v>Se realizó una reunión el día 16 de marzo de 2022 con la Secretaría de Transparencia de la Presidencia de la República donde se analizaron los lineamientos para la implementación del canal antifraude de RITA, según se evidencia en pantallazos de reunión virtual. 
Así mismo, se realizó mesa de trabajo el 28 de marzo con el proceso de gestión de las TIC para su implementación en la Alcaldía de Bucaramanga, evidenciado en acta de reunión
Se realizó un informe de diagnóstico con los parámetros para la creación del canal antifraude de fecha  18 de mayo de 2022 y se anexa la solicitud realizada al proceso de gestión de las TIC, el día 20 de mayo de 2022 para la creación del canal antifraude mediante STS. Adicionalmente se realizó reunión el día 28 de junio de 2022 con el Ingeniero Wilfredo de TIC  para analizar los temas técnicos de la creación de dicho canal.
Desde la secretaría jurídica mediante el proyecto de transparencia se han entregado los lineamiento teóricos de la creación del canal antifraude RITA, para que el proceso de gestión de las TIC, realice su implementación.</v>
      </c>
      <c r="AG112" s="75" t="str">
        <f>'MIPG INSTITUCIONAL'!O118</f>
        <v>Talento Humano, Recursos Físicos y Tecnológicos</v>
      </c>
      <c r="AH112" s="74" t="s">
        <v>620</v>
      </c>
      <c r="AI112" s="44" t="str">
        <f>'MIPG INSTITUCIONAL'!P118</f>
        <v>Secretario de Despacho
(Secretaría Jurídica)
Transparencia</v>
      </c>
    </row>
    <row r="113" spans="2:35" ht="68.45" customHeight="1">
      <c r="B113" s="73" t="s">
        <v>397</v>
      </c>
      <c r="C113" s="74" t="s">
        <v>433</v>
      </c>
      <c r="D113" s="75" t="str">
        <f>'MIPG INSTITUCIONAL'!F119</f>
        <v>Participar en actividades para informar directamente a los grupos de valor sobre los resultados de su participación en la gestión mediante el envío de información o la realización de reuniones o encuentros.</v>
      </c>
      <c r="E113" s="75" t="str">
        <f>'MIPG INSTITUCIONAL'!G119</f>
        <v>Feria de servicios o transparencia en la que participa la Secretaría Jurídica.</v>
      </c>
      <c r="F113" s="74" t="s">
        <v>656</v>
      </c>
      <c r="G113" s="90">
        <f t="shared" si="22"/>
        <v>4</v>
      </c>
      <c r="H113" s="76">
        <f>'MIPG INSTITUCIONAL'!H119</f>
        <v>4</v>
      </c>
      <c r="I113" s="65">
        <f>'MIPG INSTITUCIONAL'!I119</f>
        <v>4</v>
      </c>
      <c r="J113" s="65">
        <f>'MIPG INSTITUCIONAL'!J119</f>
        <v>0</v>
      </c>
      <c r="K113" s="65">
        <f>'MIPG INSTITUCIONAL'!K119</f>
        <v>0</v>
      </c>
      <c r="L113" s="65">
        <f>'MIPG INSTITUCIONAL'!L119</f>
        <v>0</v>
      </c>
      <c r="M113" s="96">
        <v>1</v>
      </c>
      <c r="N113" s="97">
        <v>1</v>
      </c>
      <c r="O113" s="97">
        <v>1</v>
      </c>
      <c r="P113" s="98">
        <v>1</v>
      </c>
      <c r="Q113" s="80" t="str">
        <f t="shared" si="16"/>
        <v>SI</v>
      </c>
      <c r="R113" s="145" t="str">
        <f>'MIPG INSTITUCIONAL'!Q119</f>
        <v>x</v>
      </c>
      <c r="S113" s="81" t="str">
        <f>'MIPG INSTITUCIONAL'!R119</f>
        <v>x</v>
      </c>
      <c r="T113" s="81" t="str">
        <f>'MIPG INSTITUCIONAL'!S119</f>
        <v>x</v>
      </c>
      <c r="U113" s="82" t="str">
        <f>'MIPG INSTITUCIONAL'!T119</f>
        <v>x</v>
      </c>
      <c r="V113" s="121" t="str">
        <f t="shared" si="17"/>
        <v>2</v>
      </c>
      <c r="W113" s="121" t="str">
        <f t="shared" si="19"/>
        <v>3</v>
      </c>
      <c r="X113" s="121" t="str">
        <f t="shared" si="20"/>
        <v>3</v>
      </c>
      <c r="Y113" s="121" t="str">
        <f t="shared" si="21"/>
        <v>3</v>
      </c>
      <c r="Z113" s="125" t="str">
        <f>IF((IF(Tabla2[[#This Row],[Calculo1 ]]="1",_xlfn.IFS(W113="1",IF((J113/H113)&gt;100%,100%,J113/H113),W113="2",IF((J113/N113)&gt;100%,100%,J113/N113),W113="3","0%",W113="4","0")+Tabla2[[#This Row],[ III TRIM 20217]],_xlfn.IFS(W113="1",IF((J113/H113)&gt;100%,100%,J113/H113),W113="2",IF((J113/N113)&gt;100%,100%,J113/N113),W113="3","0%",W113="4","")))=100%,100%,(IF(Tabla2[[#This Row],[Calculo1 ]]="1",_xlfn.IFS(W113="1",IF((J113/H113)&gt;100%,100%,J113/H113),W113="2",IF((J113/N113)&gt;100%,100%,J113/N113),W113="3","0%",W113="4","0")+Tabla2[[#This Row],[ III TRIM 20217]],_xlfn.IFS(W113="1",IF((J113/H113)&gt;100%,100%,J113/H113),W113="2",IF((J113/N113)&gt;100%,100%,J113/N113),W113="3","0%",W113="4",""))))</f>
        <v>0%</v>
      </c>
      <c r="AA113" s="134" t="s">
        <v>659</v>
      </c>
      <c r="AB113" s="120">
        <v>1</v>
      </c>
      <c r="AC113" s="120">
        <v>1</v>
      </c>
      <c r="AD113" s="135">
        <v>1</v>
      </c>
      <c r="AE113" s="130">
        <f>IF(IF(F113="","ESPECÍFICAR TIPO DE META",_xlfn.IFNA(_xlfn.IFS(SUM(I113:L113)=0,0%,SUM(I113:L113)&gt;0.001,(_xlfn.IFS(F113="INCREMENTO",SUM(I113:L113)/H113,F113="MANTENIMIENTO",SUM(I113:L113)/(H113*Tabla2[[#This Row],[N.X]])))),"ESPECÍFICAR TIPO DE META"))&gt;1,"100%",IF(F113="","ESPECÍFICAR TIPO DE META",_xlfn.IFNA(_xlfn.IFS(SUM(I113:L113)=0,0%,SUM(I113:L113)&gt;0.001,(_xlfn.IFS(F113="INCREMENTO",SUM(I113:L113)/H113,F113="MANTENIMIENTO",SUM(I113:L113)/(H113*Tabla2[[#This Row],[N.X]])))),"ESPECÍFICAR TIPO DE META")))</f>
        <v>1</v>
      </c>
      <c r="AF113" s="83" t="str">
        <f>'MIPG INSTITUCIONAL'!N119</f>
        <v>Se ha asistido a las ferias institucionales organizadas en la vigencia 2021, desarrolladas en las diferentes comunas de la ciudad de Bucaramanga, según se evidencia en registro fotográfico, programación oficial de las ferias y divulgación en redes sociales.</v>
      </c>
      <c r="AG113" s="75" t="str">
        <f>'MIPG INSTITUCIONAL'!O119</f>
        <v>Talento Humano, Recursos Físicos y Tecnológicos</v>
      </c>
      <c r="AH113" s="74" t="s">
        <v>620</v>
      </c>
      <c r="AI113" s="44" t="str">
        <f>'MIPG INSTITUCIONAL'!P119</f>
        <v>Secretario de Despacho
(Secretaría Jurídica)
Transparencia</v>
      </c>
    </row>
    <row r="114" spans="2:35" ht="68.45" customHeight="1">
      <c r="B114" s="73" t="s">
        <v>397</v>
      </c>
      <c r="C114" s="74" t="s">
        <v>433</v>
      </c>
      <c r="D114" s="75" t="str">
        <f>'MIPG INSTITUCIONAL'!F120</f>
        <v>Permitir que la entidad mejore los datos publicados a través de la atención de requerimientos de sus grupos de valor mediante la publicación de la información.</v>
      </c>
      <c r="E114" s="75" t="str">
        <f>'MIPG INSTITUCIONAL'!G120</f>
        <v>PQRS que presentan con mayor frecuencia los ciudadanos para fortalecer la información proactiva en dichos asuntos analizadas.</v>
      </c>
      <c r="F114" s="74" t="s">
        <v>656</v>
      </c>
      <c r="G114" s="90">
        <f t="shared" si="22"/>
        <v>3</v>
      </c>
      <c r="H114" s="76">
        <f>'MIPG INSTITUCIONAL'!H120</f>
        <v>10</v>
      </c>
      <c r="I114" s="65">
        <f>'MIPG INSTITUCIONAL'!I120</f>
        <v>0</v>
      </c>
      <c r="J114" s="65">
        <f>'MIPG INSTITUCIONAL'!J120</f>
        <v>10</v>
      </c>
      <c r="K114" s="65">
        <f>'MIPG INSTITUCIONAL'!K120</f>
        <v>0</v>
      </c>
      <c r="L114" s="65">
        <f>'MIPG INSTITUCIONAL'!L120</f>
        <v>0</v>
      </c>
      <c r="M114" s="96"/>
      <c r="N114" s="97">
        <v>5</v>
      </c>
      <c r="O114" s="97">
        <v>4</v>
      </c>
      <c r="P114" s="98">
        <v>1</v>
      </c>
      <c r="Q114" s="80" t="str">
        <f t="shared" si="16"/>
        <v>SI</v>
      </c>
      <c r="R114" s="145">
        <f>'MIPG INSTITUCIONAL'!Q120</f>
        <v>0</v>
      </c>
      <c r="S114" s="81" t="str">
        <f>'MIPG INSTITUCIONAL'!R120</f>
        <v>x</v>
      </c>
      <c r="T114" s="81" t="str">
        <f>'MIPG INSTITUCIONAL'!S120</f>
        <v>x</v>
      </c>
      <c r="U114" s="82" t="str">
        <f>'MIPG INSTITUCIONAL'!T120</f>
        <v>x</v>
      </c>
      <c r="V114" s="121" t="str">
        <f t="shared" si="17"/>
        <v>4</v>
      </c>
      <c r="W114" s="121" t="str">
        <f t="shared" si="19"/>
        <v>2</v>
      </c>
      <c r="X114" s="121" t="str">
        <f t="shared" si="20"/>
        <v>3</v>
      </c>
      <c r="Y114" s="121" t="str">
        <f t="shared" si="21"/>
        <v>3</v>
      </c>
      <c r="Z114" s="125">
        <f>IF((IF(Tabla2[[#This Row],[Calculo1 ]]="1",_xlfn.IFS(W114="1",IF((J114/H114)&gt;100%,100%,J114/H114),W114="2",IF((J114/N114)&gt;100%,100%,J114/N114),W114="3","0%",W114="4","0")+Tabla2[[#This Row],[ III TRIM 20217]],_xlfn.IFS(W114="1",IF((J114/H114)&gt;100%,100%,J114/H114),W114="2",IF((J114/N114)&gt;100%,100%,J114/N114),W114="3","0%",W114="4","")))=100%,100%,(IF(Tabla2[[#This Row],[Calculo1 ]]="1",_xlfn.IFS(W114="1",IF((J114/H114)&gt;100%,100%,J114/H114),W114="2",IF((J114/N114)&gt;100%,100%,J114/N114),W114="3","0%",W114="4","0")+Tabla2[[#This Row],[ III TRIM 20217]],_xlfn.IFS(W114="1",IF((J114/H114)&gt;100%,100%,J114/H114),W114="2",IF((J114/N114)&gt;100%,100%,J114/N114),W114="3","0%",W114="4",""))))</f>
        <v>1</v>
      </c>
      <c r="AA114" s="134" t="s">
        <v>657</v>
      </c>
      <c r="AB114" s="120">
        <v>1</v>
      </c>
      <c r="AC114" s="120">
        <v>1</v>
      </c>
      <c r="AD114" s="135">
        <v>1</v>
      </c>
      <c r="AE114" s="130">
        <f>IF(IF(F114="","ESPECÍFICAR TIPO DE META",_xlfn.IFNA(_xlfn.IFS(SUM(I114:L114)=0,0%,SUM(I114:L114)&gt;0.001,(_xlfn.IFS(F114="INCREMENTO",SUM(I114:L114)/H114,F114="MANTENIMIENTO",SUM(I114:L114)/(H114*Tabla2[[#This Row],[N.X]])))),"ESPECÍFICAR TIPO DE META"))&gt;1,"100%",IF(F114="","ESPECÍFICAR TIPO DE META",_xlfn.IFNA(_xlfn.IFS(SUM(I114:L114)=0,0%,SUM(I114:L114)&gt;0.001,(_xlfn.IFS(F114="INCREMENTO",SUM(I114:L114)/H114,F114="MANTENIMIENTO",SUM(I114:L114)/(H114*Tabla2[[#This Row],[N.X]])))),"ESPECÍFICAR TIPO DE META")))</f>
        <v>1</v>
      </c>
      <c r="AF114" s="83" t="str">
        <f>'MIPG INSTITUCIONAL'!N120</f>
        <v>Se llevó a cabo reunión el día 10 de diciembre de 2021 para el análisis de los 10 temas con mayor frecuencia en las PQRSD que presentaron los ciudadanos durante el tercer trimestre de 2021 a la administración municipal. Se anexa acta de reunión del 10 de diciembre de 2021.</v>
      </c>
      <c r="AG114" s="75" t="str">
        <f>'MIPG INSTITUCIONAL'!O120</f>
        <v>Talento Humano, Recursos Físicos y Tecnológicos</v>
      </c>
      <c r="AH114" s="74" t="s">
        <v>620</v>
      </c>
      <c r="AI114" s="44" t="str">
        <f>'MIPG INSTITUCIONAL'!P120</f>
        <v>Secretario de Despacho
(Secretaría Jurídica)
Transparencia</v>
      </c>
    </row>
    <row r="115" spans="2:35" ht="68.45" customHeight="1">
      <c r="B115" s="73" t="s">
        <v>397</v>
      </c>
      <c r="C115" s="74" t="s">
        <v>433</v>
      </c>
      <c r="D115" s="75" t="str">
        <f>'MIPG INSTITUCIONAL'!F121</f>
        <v>Actualizar el código de integridad.</v>
      </c>
      <c r="E115" s="75" t="str">
        <f>'MIPG INSTITUCIONAL'!G121</f>
        <v>Código de integridad actualizado.</v>
      </c>
      <c r="F115" s="74" t="s">
        <v>656</v>
      </c>
      <c r="G115" s="90">
        <f t="shared" si="22"/>
        <v>1</v>
      </c>
      <c r="H115" s="76">
        <f>'MIPG INSTITUCIONAL'!H121</f>
        <v>1</v>
      </c>
      <c r="I115" s="65">
        <f>'MIPG INSTITUCIONAL'!I121</f>
        <v>0</v>
      </c>
      <c r="J115" s="154">
        <f>'MIPG INSTITUCIONAL'!J121</f>
        <v>0.2</v>
      </c>
      <c r="K115" s="65">
        <f>'MIPG INSTITUCIONAL'!K121</f>
        <v>0</v>
      </c>
      <c r="L115" s="65">
        <f>'MIPG INSTITUCIONAL'!L121</f>
        <v>0.8</v>
      </c>
      <c r="M115" s="96"/>
      <c r="N115" s="97">
        <v>1</v>
      </c>
      <c r="O115" s="97"/>
      <c r="P115" s="98"/>
      <c r="Q115" s="80" t="str">
        <f t="shared" si="16"/>
        <v>SI</v>
      </c>
      <c r="R115" s="145">
        <f>'MIPG INSTITUCIONAL'!Q121</f>
        <v>0</v>
      </c>
      <c r="S115" s="81" t="str">
        <f>'MIPG INSTITUCIONAL'!R121</f>
        <v>x</v>
      </c>
      <c r="T115" s="81">
        <f>'MIPG INSTITUCIONAL'!S121</f>
        <v>0</v>
      </c>
      <c r="U115" s="82">
        <f>'MIPG INSTITUCIONAL'!T121</f>
        <v>0</v>
      </c>
      <c r="V115" s="121" t="str">
        <f t="shared" si="17"/>
        <v>4</v>
      </c>
      <c r="W115" s="121" t="str">
        <f t="shared" si="19"/>
        <v>2</v>
      </c>
      <c r="X115" s="121" t="str">
        <f t="shared" si="20"/>
        <v>4</v>
      </c>
      <c r="Y115" s="121" t="str">
        <f t="shared" si="21"/>
        <v>1</v>
      </c>
      <c r="Z115" s="125">
        <f>IF((IF(Tabla2[[#This Row],[Calculo1 ]]="1",_xlfn.IFS(W115="1",IF((J115/H115)&gt;100%,100%,J115/H115),W115="2",IF((J115/N115)&gt;100%,100%,J115/N115),W115="3","0%",W115="4","0")+Tabla2[[#This Row],[ III TRIM 20217]],_xlfn.IFS(W115="1",IF((J115/H115)&gt;100%,100%,J115/H115),W115="2",IF((J115/N115)&gt;100%,100%,J115/N115),W115="3","0%",W115="4","")))=100%,100%,(IF(Tabla2[[#This Row],[Calculo1 ]]="1",_xlfn.IFS(W115="1",IF((J115/H115)&gt;100%,100%,J115/H115),W115="2",IF((J115/N115)&gt;100%,100%,J115/N115),W115="3","0%",W115="4","0")+Tabla2[[#This Row],[ III TRIM 20217]],_xlfn.IFS(W115="1",IF((J115/H115)&gt;100%,100%,J115/H115),W115="2",IF((J115/N115)&gt;100%,100%,J115/N115),W115="3","0%",W115="4",""))))</f>
        <v>0.2</v>
      </c>
      <c r="AA115" s="134" t="s">
        <v>657</v>
      </c>
      <c r="AB115" s="120">
        <v>0.2</v>
      </c>
      <c r="AC115" s="120">
        <v>0.2</v>
      </c>
      <c r="AD115" s="135">
        <v>1</v>
      </c>
      <c r="AE115" s="130">
        <f>IF(IF(F115="","ESPECÍFICAR TIPO DE META",_xlfn.IFNA(_xlfn.IFS(SUM(I115:L115)=0,0%,SUM(I115:L115)&gt;0.001,(_xlfn.IFS(F115="INCREMENTO",SUM(I115:L115)/H115,F115="MANTENIMIENTO",SUM(I115:L115)/(H115*Tabla2[[#This Row],[N.X]])))),"ESPECÍFICAR TIPO DE META"))&gt;1,"100%",IF(F115="","ESPECÍFICAR TIPO DE META",_xlfn.IFNA(_xlfn.IFS(SUM(I115:L115)=0,0%,SUM(I115:L115)&gt;0.001,(_xlfn.IFS(F115="INCREMENTO",SUM(I115:L115)/H115,F115="MANTENIMIENTO",SUM(I115:L115)/(H115*Tabla2[[#This Row],[N.X]])))),"ESPECÍFICAR TIPO DE META")))</f>
        <v>1</v>
      </c>
      <c r="AF115" s="83" t="str">
        <f>'MIPG INSTITUCIONAL'!N121</f>
        <v xml:space="preserve">Se llevó a cabo reunión virtual el día 13 de diciembre de 2021 con la Secretaría Administrativa para revisar  la  actualización del Código de Integridad, la cual ha venido liderando dicha Secretaría. Para la vigencia 2022 se continuará analizando su actualización. 
Se anexa acta de reunión del 13 de diciembre de 2021 y soporte de envío del correo electrónico a la Secretaría Administrativa solicitando el documento de proyecto de decreto para la actualización del código de integridad para revisión en la Secretaría Jurídica.
Se actualizó el código de integridad mediante Decreto Municipal No. 0094 del 28 de junio de 2022.
</v>
      </c>
      <c r="AG115" s="75" t="str">
        <f>'MIPG INSTITUCIONAL'!O121</f>
        <v>Talento Humano, Recursos Físicos y Tecnológicos</v>
      </c>
      <c r="AH115" s="74" t="s">
        <v>620</v>
      </c>
      <c r="AI115" s="44" t="str">
        <f>'MIPG INSTITUCIONAL'!P121</f>
        <v>Secretario de Despacho
(Secretaría Jurídica)
Transparencia</v>
      </c>
    </row>
    <row r="116" spans="2:35" ht="68.45" customHeight="1">
      <c r="B116" s="73" t="s">
        <v>397</v>
      </c>
      <c r="C116" s="74" t="s">
        <v>433</v>
      </c>
      <c r="D116" s="75" t="str">
        <f>'MIPG INSTITUCIONAL'!F122</f>
        <v>Elaborar la Estrategia de rendición de cuentas para la vigencia 2022 a partir de un ejercicio diagnóstico.</v>
      </c>
      <c r="E116" s="75" t="str">
        <f>'MIPG INSTITUCIONAL'!G122</f>
        <v>Estrategia de Rendición de Cuentas vigencia 2022</v>
      </c>
      <c r="F116" s="90" t="s">
        <v>656</v>
      </c>
      <c r="G116" s="91">
        <f t="shared" si="22"/>
        <v>1</v>
      </c>
      <c r="H116" s="76">
        <f>'MIPG INSTITUCIONAL'!H122</f>
        <v>1</v>
      </c>
      <c r="I116" s="65">
        <f>'MIPG INSTITUCIONAL'!I122</f>
        <v>0</v>
      </c>
      <c r="J116" s="65">
        <f>'MIPG INSTITUCIONAL'!J122</f>
        <v>0</v>
      </c>
      <c r="K116" s="65">
        <f>'MIPG INSTITUCIONAL'!K122</f>
        <v>0</v>
      </c>
      <c r="L116" s="65">
        <f>'MIPG INSTITUCIONAL'!L122</f>
        <v>1</v>
      </c>
      <c r="M116" s="96"/>
      <c r="N116" s="97"/>
      <c r="O116" s="97"/>
      <c r="P116" s="98">
        <v>1</v>
      </c>
      <c r="Q116" s="80" t="str">
        <f t="shared" si="16"/>
        <v>SI</v>
      </c>
      <c r="R116" s="145">
        <f>'MIPG INSTITUCIONAL'!Q122</f>
        <v>0</v>
      </c>
      <c r="S116" s="81">
        <f>'MIPG INSTITUCIONAL'!R122</f>
        <v>0</v>
      </c>
      <c r="T116" s="81">
        <f>'MIPG INSTITUCIONAL'!S122</f>
        <v>0</v>
      </c>
      <c r="U116" s="82" t="str">
        <f>'MIPG INSTITUCIONAL'!T122</f>
        <v>x</v>
      </c>
      <c r="V116" s="121" t="str">
        <f t="shared" si="17"/>
        <v>4</v>
      </c>
      <c r="W116" s="121" t="str">
        <f t="shared" si="19"/>
        <v>4</v>
      </c>
      <c r="X116" s="121" t="str">
        <f t="shared" si="20"/>
        <v>4</v>
      </c>
      <c r="Y116" s="121" t="str">
        <f t="shared" si="21"/>
        <v>2</v>
      </c>
      <c r="Z116" s="125" t="str">
        <f>IF((IF(Tabla2[[#This Row],[Calculo1 ]]="1",_xlfn.IFS(W116="1",IF((J116/H116)&gt;100%,100%,J116/H116),W116="2",IF((J116/N116)&gt;100%,100%,J116/N116),W116="3","0%",W116="4","0")+Tabla2[[#This Row],[ III TRIM 20217]],_xlfn.IFS(W116="1",IF((J116/H116)&gt;100%,100%,J116/H116),W116="2",IF((J116/N116)&gt;100%,100%,J116/N116),W116="3","0%",W116="4","")))=100%,100%,(IF(Tabla2[[#This Row],[Calculo1 ]]="1",_xlfn.IFS(W116="1",IF((J116/H116)&gt;100%,100%,J116/H116),W116="2",IF((J116/N116)&gt;100%,100%,J116/N116),W116="3","0%",W116="4","0")+Tabla2[[#This Row],[ III TRIM 20217]],_xlfn.IFS(W116="1",IF((J116/H116)&gt;100%,100%,J116/H116),W116="2",IF((J116/N116)&gt;100%,100%,J116/N116),W116="3","0%",W116="4",""))))</f>
        <v/>
      </c>
      <c r="AA116" s="134" t="s">
        <v>657</v>
      </c>
      <c r="AB116" s="120" t="s">
        <v>657</v>
      </c>
      <c r="AC116" s="120" t="s">
        <v>657</v>
      </c>
      <c r="AD116" s="135">
        <f t="shared" si="23"/>
        <v>1</v>
      </c>
      <c r="AE116" s="130">
        <f>IF(IF(F116="","ESPECÍFICAR TIPO DE META",_xlfn.IFNA(_xlfn.IFS(SUM(I116:L116)=0,0%,SUM(I116:L116)&gt;0.001,(_xlfn.IFS(F116="INCREMENTO",SUM(I116:L116)/H116,F116="MANTENIMIENTO",SUM(I116:L116)/(H116*Tabla2[[#This Row],[N.X]])))),"ESPECÍFICAR TIPO DE META"))&gt;1,"100%",IF(F116="","ESPECÍFICAR TIPO DE META",_xlfn.IFNA(_xlfn.IFS(SUM(I116:L116)=0,0%,SUM(I116:L116)&gt;0.001,(_xlfn.IFS(F116="INCREMENTO",SUM(I116:L116)/H116,F116="MANTENIMIENTO",SUM(I116:L116)/(H116*Tabla2[[#This Row],[N.X]])))),"ESPECÍFICAR TIPO DE META")))</f>
        <v>1</v>
      </c>
      <c r="AF116" s="83" t="str">
        <f>'MIPG INSTITUCIONAL'!N122</f>
        <v xml:space="preserve">En el marco de la Actividad 1.3 del componente 3: Rendición de Cuentas del Plan Anticorrupción y de Atención al Ciudadano Vigencia 2022, se elaboró Estrategia de Rendición de Cuentas 2022 y se publicará en página web el 15 de julio de 2022. </v>
      </c>
      <c r="AG116" s="75" t="str">
        <f>'MIPG INSTITUCIONAL'!O122</f>
        <v>Talento Humano, Recursos Físicos y Tecnológicos</v>
      </c>
      <c r="AH116" s="74" t="s">
        <v>618</v>
      </c>
      <c r="AI116" s="44" t="str">
        <f>'MIPG INSTITUCIONAL'!P122</f>
        <v>Profesional Especializado
(Secretaría Planeación)</v>
      </c>
    </row>
    <row r="117" spans="2:35" ht="68.45" customHeight="1">
      <c r="B117" s="73" t="s">
        <v>397</v>
      </c>
      <c r="C117" s="74" t="s">
        <v>433</v>
      </c>
      <c r="D117" s="75" t="str">
        <f>'MIPG INSTITUCIONAL'!F123</f>
        <v>Elaborar el Manual de rendición de cuentas.</v>
      </c>
      <c r="E117" s="75" t="str">
        <f>'MIPG INSTITUCIONAL'!G123</f>
        <v>Manual Rendición de Cuentas</v>
      </c>
      <c r="F117" s="90" t="s">
        <v>656</v>
      </c>
      <c r="G117" s="91">
        <f t="shared" si="22"/>
        <v>1</v>
      </c>
      <c r="H117" s="76">
        <f>'MIPG INSTITUCIONAL'!H123</f>
        <v>1</v>
      </c>
      <c r="I117" s="65">
        <f>'MIPG INSTITUCIONAL'!I123</f>
        <v>0.5</v>
      </c>
      <c r="J117" s="65">
        <f>'MIPG INSTITUCIONAL'!J123</f>
        <v>0.5</v>
      </c>
      <c r="K117" s="65">
        <f>'MIPG INSTITUCIONAL'!K123</f>
        <v>0</v>
      </c>
      <c r="L117" s="65">
        <f>'MIPG INSTITUCIONAL'!L123</f>
        <v>0</v>
      </c>
      <c r="M117" s="96"/>
      <c r="N117" s="97">
        <v>1</v>
      </c>
      <c r="O117" s="97"/>
      <c r="P117" s="98"/>
      <c r="Q117" s="80" t="str">
        <f t="shared" si="16"/>
        <v>SI</v>
      </c>
      <c r="R117" s="145">
        <f>'MIPG INSTITUCIONAL'!Q123</f>
        <v>0</v>
      </c>
      <c r="S117" s="81" t="str">
        <f>'MIPG INSTITUCIONAL'!R123</f>
        <v>x</v>
      </c>
      <c r="T117" s="81">
        <f>'MIPG INSTITUCIONAL'!S123</f>
        <v>0</v>
      </c>
      <c r="U117" s="82">
        <f>'MIPG INSTITUCIONAL'!T123</f>
        <v>0</v>
      </c>
      <c r="V117" s="121" t="str">
        <f t="shared" si="17"/>
        <v>1</v>
      </c>
      <c r="W117" s="121" t="str">
        <f t="shared" si="19"/>
        <v>2</v>
      </c>
      <c r="X117" s="121" t="str">
        <f t="shared" si="20"/>
        <v>4</v>
      </c>
      <c r="Y117" s="121" t="str">
        <f t="shared" si="21"/>
        <v>4</v>
      </c>
      <c r="Z117" s="125">
        <f>IF((IF(Tabla2[[#This Row],[Calculo1 ]]="1",_xlfn.IFS(W117="1",IF((J117/H117)&gt;100%,100%,J117/H117),W117="2",IF((J117/N117)&gt;100%,100%,J117/N117),W117="3","0%",W117="4","0")+Tabla2[[#This Row],[ III TRIM 20217]],_xlfn.IFS(W117="1",IF((J117/H117)&gt;100%,100%,J117/H117),W117="2",IF((J117/N117)&gt;100%,100%,J117/N117),W117="3","0%",W117="4","")))=100%,100%,(IF(Tabla2[[#This Row],[Calculo1 ]]="1",_xlfn.IFS(W117="1",IF((J117/H117)&gt;100%,100%,J117/H117),W117="2",IF((J117/N117)&gt;100%,100%,J117/N117),W117="3","0%",W117="4","0")+Tabla2[[#This Row],[ III TRIM 20217]],_xlfn.IFS(W117="1",IF((J117/H117)&gt;100%,100%,J117/H117),W117="2",IF((J117/N117)&gt;100%,100%,J117/N117),W117="3","0%",W117="4",""))))</f>
        <v>1</v>
      </c>
      <c r="AA117" s="134">
        <v>0.5</v>
      </c>
      <c r="AB117" s="120">
        <v>1</v>
      </c>
      <c r="AC117" s="120" t="s">
        <v>657</v>
      </c>
      <c r="AD117" s="135" t="str">
        <f t="shared" si="23"/>
        <v/>
      </c>
      <c r="AE117" s="130">
        <f>IF(IF(F117="","ESPECÍFICAR TIPO DE META",_xlfn.IFNA(_xlfn.IFS(SUM(I117:L117)=0,0%,SUM(I117:L117)&gt;0.001,(_xlfn.IFS(F117="INCREMENTO",SUM(I117:L117)/H117,F117="MANTENIMIENTO",SUM(I117:L117)/(H117*Tabla2[[#This Row],[N.X]])))),"ESPECÍFICAR TIPO DE META"))&gt;1,"100%",IF(F117="","ESPECÍFICAR TIPO DE META",_xlfn.IFNA(_xlfn.IFS(SUM(I117:L117)=0,0%,SUM(I117:L117)&gt;0.001,(_xlfn.IFS(F117="INCREMENTO",SUM(I117:L117)/H117,F117="MANTENIMIENTO",SUM(I117:L117)/(H117*Tabla2[[#This Row],[N.X]])))),"ESPECÍFICAR TIPO DE META")))</f>
        <v>1</v>
      </c>
      <c r="AF117" s="83" t="str">
        <f>'MIPG INSTITUCIONAL'!N123</f>
        <v>Se elaboró y aprobó por Calidad el Manual de Rendición de Cuentas, a su vez, se elaboró el Procedimiento para Rendición de Cuentas.</v>
      </c>
      <c r="AG117" s="75" t="str">
        <f>'MIPG INSTITUCIONAL'!O123</f>
        <v>Talento Humano, Recursos Físicos y Tecnológicos</v>
      </c>
      <c r="AH117" s="74" t="s">
        <v>618</v>
      </c>
      <c r="AI117" s="44" t="str">
        <f>'MIPG INSTITUCIONAL'!P123</f>
        <v>Profesional Especializado
(Secretaría Planeación)</v>
      </c>
    </row>
    <row r="118" spans="2:35" ht="68.45" customHeight="1">
      <c r="B118" s="73" t="s">
        <v>397</v>
      </c>
      <c r="C118" s="74" t="s">
        <v>433</v>
      </c>
      <c r="D118" s="75" t="str">
        <f>'MIPG INSTITUCIONAL'!F124</f>
        <v>Convocar y desarrollar la audiencia pública de rendición de cuentas.</v>
      </c>
      <c r="E118" s="75" t="str">
        <f>'MIPG INSTITUCIONAL'!G124</f>
        <v>Audiencia Pública de Rendición de Cuentas</v>
      </c>
      <c r="F118" s="90" t="s">
        <v>656</v>
      </c>
      <c r="G118" s="91">
        <f t="shared" si="22"/>
        <v>1</v>
      </c>
      <c r="H118" s="76">
        <f>'MIPG INSTITUCIONAL'!H124</f>
        <v>1</v>
      </c>
      <c r="I118" s="65">
        <f>'MIPG INSTITUCIONAL'!I124</f>
        <v>0</v>
      </c>
      <c r="J118" s="65">
        <f>'MIPG INSTITUCIONAL'!J124</f>
        <v>1</v>
      </c>
      <c r="K118" s="65">
        <f>'MIPG INSTITUCIONAL'!K124</f>
        <v>0</v>
      </c>
      <c r="L118" s="65">
        <f>'MIPG INSTITUCIONAL'!L124</f>
        <v>0</v>
      </c>
      <c r="M118" s="96"/>
      <c r="N118" s="97">
        <v>1</v>
      </c>
      <c r="O118" s="97"/>
      <c r="P118" s="98"/>
      <c r="Q118" s="80" t="str">
        <f t="shared" si="16"/>
        <v>SI</v>
      </c>
      <c r="R118" s="145">
        <f>'MIPG INSTITUCIONAL'!Q124</f>
        <v>0</v>
      </c>
      <c r="S118" s="81" t="str">
        <f>'MIPG INSTITUCIONAL'!R124</f>
        <v>x</v>
      </c>
      <c r="T118" s="81">
        <f>'MIPG INSTITUCIONAL'!S124</f>
        <v>0</v>
      </c>
      <c r="U118" s="82">
        <f>'MIPG INSTITUCIONAL'!T124</f>
        <v>0</v>
      </c>
      <c r="V118" s="121" t="str">
        <f t="shared" si="17"/>
        <v>4</v>
      </c>
      <c r="W118" s="121" t="str">
        <f t="shared" si="19"/>
        <v>2</v>
      </c>
      <c r="X118" s="121" t="str">
        <f t="shared" si="20"/>
        <v>4</v>
      </c>
      <c r="Y118" s="121" t="str">
        <f t="shared" si="21"/>
        <v>4</v>
      </c>
      <c r="Z118" s="125">
        <f>IF((IF(Tabla2[[#This Row],[Calculo1 ]]="1",_xlfn.IFS(W118="1",IF((J118/H118)&gt;100%,100%,J118/H118),W118="2",IF((J118/N118)&gt;100%,100%,J118/N118),W118="3","0%",W118="4","0")+Tabla2[[#This Row],[ III TRIM 20217]],_xlfn.IFS(W118="1",IF((J118/H118)&gt;100%,100%,J118/H118),W118="2",IF((J118/N118)&gt;100%,100%,J118/N118),W118="3","0%",W118="4","")))=100%,100%,(IF(Tabla2[[#This Row],[Calculo1 ]]="1",_xlfn.IFS(W118="1",IF((J118/H118)&gt;100%,100%,J118/H118),W118="2",IF((J118/N118)&gt;100%,100%,J118/N118),W118="3","0%",W118="4","0")+Tabla2[[#This Row],[ III TRIM 20217]],_xlfn.IFS(W118="1",IF((J118/H118)&gt;100%,100%,J118/H118),W118="2",IF((J118/N118)&gt;100%,100%,J118/N118),W118="3","0%",W118="4",""))))</f>
        <v>1</v>
      </c>
      <c r="AA118" s="134" t="s">
        <v>657</v>
      </c>
      <c r="AB118" s="120">
        <v>1</v>
      </c>
      <c r="AC118" s="120" t="s">
        <v>657</v>
      </c>
      <c r="AD118" s="135" t="str">
        <f t="shared" si="23"/>
        <v/>
      </c>
      <c r="AE118" s="130">
        <f>IF(IF(F118="","ESPECÍFICAR TIPO DE META",_xlfn.IFNA(_xlfn.IFS(SUM(I118:L118)=0,0%,SUM(I118:L118)&gt;0.001,(_xlfn.IFS(F118="INCREMENTO",SUM(I118:L118)/H118,F118="MANTENIMIENTO",SUM(I118:L118)/(H118*Tabla2[[#This Row],[N.X]])))),"ESPECÍFICAR TIPO DE META"))&gt;1,"100%",IF(F118="","ESPECÍFICAR TIPO DE META",_xlfn.IFNA(_xlfn.IFS(SUM(I118:L118)=0,0%,SUM(I118:L118)&gt;0.001,(_xlfn.IFS(F118="INCREMENTO",SUM(I118:L118)/H118,F118="MANTENIMIENTO",SUM(I118:L118)/(H118*Tabla2[[#This Row],[N.X]])))),"ESPECÍFICAR TIPO DE META")))</f>
        <v>1</v>
      </c>
      <c r="AF118" s="83" t="str">
        <f>'MIPG INSTITUCIONAL'!N124</f>
        <v>Se llevó a cabo el desarrollo de reuniones zonales en el marco de Rendición de Cuentas Bucaramanga 2021, del 10 al 17 de diciembre en las 17 comunas y 3 corregimientos del municipio, así mismo se desarrolló la Audiencia de Rendición de Cuentas el 14 de diciembre de 2021 en el teatro Santander</v>
      </c>
      <c r="AG118" s="75" t="str">
        <f>'MIPG INSTITUCIONAL'!O124</f>
        <v>Talento Humano, Recursos Físicos y Tecnológicos</v>
      </c>
      <c r="AH118" s="74" t="s">
        <v>618</v>
      </c>
      <c r="AI118" s="44" t="str">
        <f>'MIPG INSTITUCIONAL'!P124</f>
        <v>Profesional Especializado
(Secretaría Planeación)</v>
      </c>
    </row>
    <row r="119" spans="2:35" ht="68.45" customHeight="1">
      <c r="B119" s="73" t="s">
        <v>397</v>
      </c>
      <c r="C119" s="74" t="s">
        <v>510</v>
      </c>
      <c r="D119" s="75" t="str">
        <f>'MIPG INSTITUCIONAL'!F125</f>
        <v>Analizar si el recurso humano asignado en la entidad, para la generación, procesamiento, análisis y difusión de información estadística, es suficiente y establecer las acciones necesarias para su disponibilidad.</v>
      </c>
      <c r="E119" s="75" t="str">
        <f>'MIPG INSTITUCIONAL'!G125</f>
        <v>Centro de analítica de datos de Bucaramanga CAAB fortalecido.</v>
      </c>
      <c r="F119" s="74" t="s">
        <v>656</v>
      </c>
      <c r="G119" s="90">
        <f t="shared" si="22"/>
        <v>3</v>
      </c>
      <c r="H119" s="85">
        <f>'MIPG INSTITUCIONAL'!H125</f>
        <v>1</v>
      </c>
      <c r="I119" s="155">
        <f>'MIPG INSTITUCIONAL'!I125</f>
        <v>0.15</v>
      </c>
      <c r="J119" s="155">
        <f>'MIPG INSTITUCIONAL'!J125</f>
        <v>0.15</v>
      </c>
      <c r="K119" s="155">
        <f>'MIPG INSTITUCIONAL'!K125</f>
        <v>0.35</v>
      </c>
      <c r="L119" s="155">
        <f>'MIPG INSTITUCIONAL'!L125</f>
        <v>1</v>
      </c>
      <c r="M119" s="99"/>
      <c r="N119" s="100">
        <v>0.2</v>
      </c>
      <c r="O119" s="100">
        <v>0.3</v>
      </c>
      <c r="P119" s="101">
        <v>0.5</v>
      </c>
      <c r="Q119" s="80" t="str">
        <f t="shared" si="16"/>
        <v>SI</v>
      </c>
      <c r="R119" s="145">
        <f>'MIPG INSTITUCIONAL'!Q125</f>
        <v>0</v>
      </c>
      <c r="S119" s="81" t="str">
        <f>'MIPG INSTITUCIONAL'!R125</f>
        <v>X</v>
      </c>
      <c r="T119" s="81" t="str">
        <f>'MIPG INSTITUCIONAL'!S125</f>
        <v>X</v>
      </c>
      <c r="U119" s="82" t="str">
        <f>'MIPG INSTITUCIONAL'!T125</f>
        <v>X</v>
      </c>
      <c r="V119" s="121" t="str">
        <f t="shared" si="17"/>
        <v>1</v>
      </c>
      <c r="W119" s="121" t="str">
        <f t="shared" si="19"/>
        <v>2</v>
      </c>
      <c r="X119" s="121" t="str">
        <f t="shared" si="20"/>
        <v>2</v>
      </c>
      <c r="Y119" s="121" t="str">
        <f t="shared" si="21"/>
        <v>2</v>
      </c>
      <c r="Z119" s="125">
        <f>IF((IF(Tabla2[[#This Row],[Calculo1 ]]="1",_xlfn.IFS(W119="1",IF((J119/H119)&gt;100%,100%,J119/H119),W119="2",IF((J119/N119)&gt;100%,100%,J119/N119),W119="3","0%",W119="4","0")+Tabla2[[#This Row],[ III TRIM 20217]],_xlfn.IFS(W119="1",IF((J119/H119)&gt;100%,100%,J119/H119),W119="2",IF((J119/N119)&gt;100%,100%,J119/N119),W119="3","0%",W119="4","")))=100%,100%,(IF(Tabla2[[#This Row],[Calculo1 ]]="1",_xlfn.IFS(W119="1",IF((J119/H119)&gt;100%,100%,J119/H119),W119="2",IF((J119/N119)&gt;100%,100%,J119/N119),W119="3","0%",W119="4","0")+Tabla2[[#This Row],[ III TRIM 20217]],_xlfn.IFS(W119="1",IF((J119/H119)&gt;100%,100%,J119/H119),W119="2",IF((J119/N119)&gt;100%,100%,J119/N119),W119="3","0%",W119="4",""))))</f>
        <v>0.89999999999999991</v>
      </c>
      <c r="AA119" s="134">
        <v>0.15</v>
      </c>
      <c r="AB119" s="120">
        <v>1</v>
      </c>
      <c r="AC119" s="120" t="s">
        <v>659</v>
      </c>
      <c r="AD119" s="135" t="str">
        <f t="shared" si="23"/>
        <v>100%</v>
      </c>
      <c r="AE119" s="130" t="str">
        <f>IF(IF(F119="","ESPECÍFICAR TIPO DE META",_xlfn.IFNA(_xlfn.IFS(SUM(I119:L119)=0,0%,SUM(I119:L119)&gt;0.001,(_xlfn.IFS(F119="INCREMENTO",SUM(I119:L119)/H119,F119="MANTENIMIENTO",SUM(I119:L119)/(H119*Tabla2[[#This Row],[N.X]])))),"ESPECÍFICAR TIPO DE META"))&gt;1,"100%",IF(F119="","ESPECÍFICAR TIPO DE META",_xlfn.IFNA(_xlfn.IFS(SUM(I119:L119)=0,0%,SUM(I119:L119)&gt;0.001,(_xlfn.IFS(F119="INCREMENTO",SUM(I119:L119)/H119,F119="MANTENIMIENTO",SUM(I119:L119)/(H119*Tabla2[[#This Row],[N.X]])))),"ESPECÍFICAR TIPO DE META")))</f>
        <v>100%</v>
      </c>
      <c r="AF119" s="83" t="str">
        <f>'MIPG INSTITUCIONAL'!N125</f>
        <v>Durante el primer trimestre 2022, dada la necesidad de fortalecer el centro de analítica de datos, se presentó proyecto de inversión que evidencia la gestión para fortalecer esta área de trabajo. Se lanzó y entregó la página del  centro de analítica de datos de Bucaramanga el cual se encuentra disponible en www.bucaramanga.gov.co/datos</v>
      </c>
      <c r="AG119" s="75" t="str">
        <f>'MIPG INSTITUCIONAL'!O125</f>
        <v>Talento Humano, Recursos Físicos y Tecnológicos</v>
      </c>
      <c r="AH119" s="74" t="s">
        <v>610</v>
      </c>
      <c r="AI119" s="44" t="str">
        <f>'MIPG INSTITUCIONAL'!P125</f>
        <v>Asesor TIC
(Oficina TIC)</v>
      </c>
    </row>
    <row r="120" spans="2:35" ht="68.45" customHeight="1">
      <c r="B120" s="73" t="s">
        <v>397</v>
      </c>
      <c r="C120" s="74" t="s">
        <v>510</v>
      </c>
      <c r="D120" s="75" t="str">
        <f>'MIPG INSTITUCIONAL'!F126</f>
        <v>Analizar si los recursos financieros asignado en la entidad, para la generación, procesamiento, análisis y difusión de información estadística, son suficientes y establecer las acciones necesarias para su disponibilidad en el corto, mediano y largo plazo.</v>
      </c>
      <c r="E120" s="75" t="str">
        <f>'MIPG INSTITUCIONAL'!G126</f>
        <v>Observatorio del delito y de paz mantenido.</v>
      </c>
      <c r="F120" s="74" t="s">
        <v>658</v>
      </c>
      <c r="G120" s="90">
        <f t="shared" si="22"/>
        <v>4</v>
      </c>
      <c r="H120" s="76">
        <f>'MIPG INSTITUCIONAL'!H126</f>
        <v>2</v>
      </c>
      <c r="I120" s="65">
        <f>'MIPG INSTITUCIONAL'!I126</f>
        <v>2</v>
      </c>
      <c r="J120" s="65">
        <f>'MIPG INSTITUCIONAL'!J126</f>
        <v>2</v>
      </c>
      <c r="K120" s="65">
        <f>'MIPG INSTITUCIONAL'!K126</f>
        <v>2</v>
      </c>
      <c r="L120" s="65">
        <f>'MIPG INSTITUCIONAL'!L126</f>
        <v>2</v>
      </c>
      <c r="M120" s="96">
        <v>2</v>
      </c>
      <c r="N120" s="97">
        <v>2</v>
      </c>
      <c r="O120" s="97">
        <v>2</v>
      </c>
      <c r="P120" s="98">
        <v>2</v>
      </c>
      <c r="Q120" s="80" t="str">
        <f t="shared" si="16"/>
        <v>SI</v>
      </c>
      <c r="R120" s="145" t="str">
        <f>'MIPG INSTITUCIONAL'!Q126</f>
        <v>X</v>
      </c>
      <c r="S120" s="81" t="str">
        <f>'MIPG INSTITUCIONAL'!R126</f>
        <v>X</v>
      </c>
      <c r="T120" s="81" t="str">
        <f>'MIPG INSTITUCIONAL'!S126</f>
        <v>X</v>
      </c>
      <c r="U120" s="82" t="str">
        <f>'MIPG INSTITUCIONAL'!T126</f>
        <v>X</v>
      </c>
      <c r="V120" s="121" t="str">
        <f t="shared" si="17"/>
        <v>2</v>
      </c>
      <c r="W120" s="121" t="str">
        <f t="shared" si="19"/>
        <v>2</v>
      </c>
      <c r="X120" s="121" t="str">
        <f t="shared" si="20"/>
        <v>2</v>
      </c>
      <c r="Y120" s="121" t="str">
        <f t="shared" si="21"/>
        <v>2</v>
      </c>
      <c r="Z120" s="125">
        <f>IF((IF(Tabla2[[#This Row],[Calculo1 ]]="1",_xlfn.IFS(W120="1",IF((J120/H120)&gt;100%,100%,J120/H120),W120="2",IF((J120/N120)&gt;100%,100%,J120/N120),W120="3","0%",W120="4","0")+Tabla2[[#This Row],[ III TRIM 20217]],_xlfn.IFS(W120="1",IF((J120/H120)&gt;100%,100%,J120/H120),W120="2",IF((J120/N120)&gt;100%,100%,J120/N120),W120="3","0%",W120="4","")))=100%,100%,(IF(Tabla2[[#This Row],[Calculo1 ]]="1",_xlfn.IFS(W120="1",IF((J120/H120)&gt;100%,100%,J120/H120),W120="2",IF((J120/N120)&gt;100%,100%,J120/N120),W120="3","0%",W120="4","0")+Tabla2[[#This Row],[ III TRIM 20217]],_xlfn.IFS(W120="1",IF((J120/H120)&gt;100%,100%,J120/H120),W120="2",IF((J120/N120)&gt;100%,100%,J120/N120),W120="3","0%",W120="4",""))))</f>
        <v>1</v>
      </c>
      <c r="AA120" s="134">
        <v>1</v>
      </c>
      <c r="AB120" s="120">
        <v>1</v>
      </c>
      <c r="AC120" s="120">
        <v>1</v>
      </c>
      <c r="AD120" s="135">
        <f t="shared" si="23"/>
        <v>1</v>
      </c>
      <c r="AE120" s="130">
        <f>IF(IF(F120="","ESPECÍFICAR TIPO DE META",_xlfn.IFNA(_xlfn.IFS(SUM(I120:L120)=0,0%,SUM(I120:L120)&gt;0.001,(_xlfn.IFS(F120="INCREMENTO",SUM(I120:L120)/H120,F120="MANTENIMIENTO",SUM(I120:L120)/(H120*Tabla2[[#This Row],[N.X]])))),"ESPECÍFICAR TIPO DE META"))&gt;1,"100%",IF(F120="","ESPECÍFICAR TIPO DE META",_xlfn.IFNA(_xlfn.IFS(SUM(I120:L120)=0,0%,SUM(I120:L120)&gt;0.001,(_xlfn.IFS(F120="INCREMENTO",SUM(I120:L120)/H120,F120="MANTENIMIENTO",SUM(I120:L120)/(H120*Tabla2[[#This Row],[N.X]])))),"ESPECÍFICAR TIPO DE META")))</f>
        <v>1</v>
      </c>
      <c r="AF120" s="83" t="str">
        <f>'MIPG INSTITUCIONAL'!N126</f>
        <v>A corte de 30 de septiembre, la Secretaría del Interior realizó los reportes necesarios para la actualización de los observarios de paz y del delito que se encuentran a cargo de las misma. Como soporte se adjunta la siguiente información:
Observatorio del delito: Correo electrónico de envío de información de los meses de julio y agosto del año en cuso, así mismo se adjunta las bases de datos en formato Excel de cada mes correspondiente.
Observatorio de Paz: Correo electrónico de envío de información de los meses de agosto y septiembre del año en cuso, así mismo se adjunta las bases de datos en formato Excel de cada mes correspondiente.
___________________________________________________________________
A corte de 31 diciembre la secretaría del interior realizó los reportes necesarios para la actualización de los observaroios de paz y del delito que se encuentran a cargo de las misma. Como soporte se adjunta la siguiente información:
Observatorio del delito: Correo electronico de envio de información de los meses de septiembre, octubre y noviembre del año 2021, así mismo se adjunta las bases de datos en formato excel de cada mes correspondiente.
Observatorio de Paz: Correo electronico de envio de información de los meses de octubre y noviembre del año 2021, así mismo se adjunta las bases de datos en formato excel de cada mes correspondiente.
___________________________________________________________________
A corte 31 de marzo de 2022, la Secretaría del Interior realizó los reportes necesarios para la actualización de los observaroios de paz y del delito que se encuentran a cargo de las misma. Como soporte se adjunta la siguiente información:
Observatorio del delito: Correo electronico de envio link de ingreso del portal mantenido, junto con documento de ánlisis delincuencial y uso del observatorio en los meses de enero, febrero y marzo. 
Observatorio de Paz: Correo electronico de envio link del observatorio de Paz mantenido, junto con los archivos de excel con la información correspondiente a los meses de enero, febrero y marzo. 
Observatorio de Seguridad y Convivencia Ciudadana: 
1. Link observatorio mantenido: https://www.bucaramanga.gov.co/datos/convivencia-y-seguridad/informacion-de-medidas-correctivas/
2. Adjunto detalle de acciones desplegadas  para los meses de enero, febrero y marzo, junto con análisis delictivo dada la actividad del Observatorio de Seguridad y Convivencia Ciudadana Mantenido. 
Observatorio de Paz
1. Link observatorio mantenido: https://app.powerbi.com/view?r=eyJrIjoiYjMyMDJjOTgtYjFjZS00ODQyLWJjYzItOGJkNmQ5MzI3ZTQzIiwidCI6IjEwMzQ3NGZjLTYwYmYtNGRiYy1iZjViLTZlMzE3ZmU5MDFlYiIsImMiOjR9 
2. Anexo evidencias de seguimiento al Observatorio de Paz a cargo de la Secretaría del Interior, que se alimenta de acuerdo con las estadísticas medidas desde el Centro de Atención a Víctimas - CAIV, junto con el soporte de los reportes realizados a la Oficina Asesora TIC - OATIC's, así como las bases de datos correspondientes, adicionalmente me permito informarl que los datos se encuentran publicados a corte de 28 de febrero de 2022 tanto en los tableros de visualización del Observatorio Digital, como en Datos Abietos de MinTIC. 
_____________________________________________________________________
A corte 31 de Junio de 2022, la Secretaría del Interior realizó los reportes necesarios  para la actualización de los observatorios de paz y del delito que se encuentran a cargo de las misma. Como soporte se adjunta la siguiente información:
Observatorio de Paz: link del observatorio de Paz mantenido, junto con los archivos de excel con la información correspondiente a los meses de abril, mayo y la información de junio estará disponible el 10 de julio, dado que es mes vencido el reporte. 
https://app.powerbi.com/view?r=eyJrIjoiYjMyMDJjOTgtYjFjZS00ODQyLWJjYzItOGJkNmQ5MzI3ZTQzIiwidCI6IjEwMzQ3NGZjLTYwYmYtNGRiYy1iZjViLTZlMzE3ZmU5MDFlYiIsImMiOjR9 
Observatorio de Seguridad y Convivencia Ciudadana:
1. Link observatorio mantenido: https://www.bucaramanga.gov.co/datos/convivencia-y-seguridad/informacion-de-medidas-correctivas/ 
2. Se presenta archivos soporte del detalle de acciones desplegadas para los meses de abril, mayo y junio, junto con análisis delictivo dada la actividad del Observatorio de Seguridad y Convivencia Ciudadana Mantenido de enero a junio 2022.</v>
      </c>
      <c r="AG120" s="75">
        <f>'MIPG INSTITUCIONAL'!O126</f>
        <v>0</v>
      </c>
      <c r="AH120" s="74" t="s">
        <v>617</v>
      </c>
      <c r="AI120" s="44" t="str">
        <f>'MIPG INSTITUCIONAL'!P126</f>
        <v>Secretario de Despacho                          (Secretaría del Interior)</v>
      </c>
    </row>
    <row r="121" spans="2:35" ht="68.45" customHeight="1">
      <c r="B121" s="73" t="s">
        <v>397</v>
      </c>
      <c r="C121" s="74" t="s">
        <v>510</v>
      </c>
      <c r="D121" s="75" t="str">
        <f>'MIPG INSTITUCIONAL'!F127</f>
        <v>Desarrollar jornadas de capacitación y/o divulgación a sus servidores y contratistas sobre la generación, procesamiento, reporte o difusión de información estadística.</v>
      </c>
      <c r="E121" s="75" t="str">
        <f>'MIPG INSTITUCIONAL'!G127</f>
        <v>Socializaciones sobre generación, procesamiento, reporte o difusión de información estadística realizadas.</v>
      </c>
      <c r="F121" s="74" t="s">
        <v>656</v>
      </c>
      <c r="G121" s="90">
        <f t="shared" si="22"/>
        <v>4</v>
      </c>
      <c r="H121" s="76">
        <f>'MIPG INSTITUCIONAL'!H127</f>
        <v>5</v>
      </c>
      <c r="I121" s="65">
        <f>'MIPG INSTITUCIONAL'!I127</f>
        <v>1</v>
      </c>
      <c r="J121" s="65">
        <f>'MIPG INSTITUCIONAL'!J127</f>
        <v>1</v>
      </c>
      <c r="K121" s="65">
        <f>'MIPG INSTITUCIONAL'!K127</f>
        <v>1</v>
      </c>
      <c r="L121" s="65">
        <f>'MIPG INSTITUCIONAL'!L127</f>
        <v>2</v>
      </c>
      <c r="M121" s="96">
        <v>1</v>
      </c>
      <c r="N121" s="97">
        <v>1</v>
      </c>
      <c r="O121" s="97">
        <v>1</v>
      </c>
      <c r="P121" s="98">
        <v>2</v>
      </c>
      <c r="Q121" s="80" t="str">
        <f t="shared" si="16"/>
        <v>SI</v>
      </c>
      <c r="R121" s="145" t="str">
        <f>'MIPG INSTITUCIONAL'!Q127</f>
        <v>x</v>
      </c>
      <c r="S121" s="81" t="str">
        <f>'MIPG INSTITUCIONAL'!R127</f>
        <v>x</v>
      </c>
      <c r="T121" s="81" t="str">
        <f>'MIPG INSTITUCIONAL'!S127</f>
        <v>x</v>
      </c>
      <c r="U121" s="82" t="str">
        <f>'MIPG INSTITUCIONAL'!T127</f>
        <v>x</v>
      </c>
      <c r="V121" s="121" t="str">
        <f t="shared" si="17"/>
        <v>2</v>
      </c>
      <c r="W121" s="121" t="str">
        <f t="shared" si="19"/>
        <v>2</v>
      </c>
      <c r="X121" s="121" t="str">
        <f t="shared" si="20"/>
        <v>2</v>
      </c>
      <c r="Y121" s="121" t="str">
        <f t="shared" si="21"/>
        <v>2</v>
      </c>
      <c r="Z121" s="125">
        <f>IF((IF(Tabla2[[#This Row],[Calculo1 ]]="1",_xlfn.IFS(W121="1",IF((J121/H121)&gt;100%,100%,J121/H121),W121="2",IF((J121/N121)&gt;100%,100%,J121/N121),W121="3","0%",W121="4","0")+Tabla2[[#This Row],[ III TRIM 20217]],_xlfn.IFS(W121="1",IF((J121/H121)&gt;100%,100%,J121/H121),W121="2",IF((J121/N121)&gt;100%,100%,J121/N121),W121="3","0%",W121="4","")))=100%,100%,(IF(Tabla2[[#This Row],[Calculo1 ]]="1",_xlfn.IFS(W121="1",IF((J121/H121)&gt;100%,100%,J121/H121),W121="2",IF((J121/N121)&gt;100%,100%,J121/N121),W121="3","0%",W121="4","0")+Tabla2[[#This Row],[ III TRIM 20217]],_xlfn.IFS(W121="1",IF((J121/H121)&gt;100%,100%,J121/H121),W121="2",IF((J121/N121)&gt;100%,100%,J121/N121),W121="3","0%",W121="4",""))))</f>
        <v>1</v>
      </c>
      <c r="AA121" s="134">
        <v>1</v>
      </c>
      <c r="AB121" s="120">
        <v>1</v>
      </c>
      <c r="AC121" s="120">
        <v>1</v>
      </c>
      <c r="AD121" s="135">
        <f t="shared" si="23"/>
        <v>1</v>
      </c>
      <c r="AE121" s="130">
        <f>IF(IF(F121="","ESPECÍFICAR TIPO DE META",_xlfn.IFNA(_xlfn.IFS(SUM(I121:L121)=0,0%,SUM(I121:L121)&gt;0.001,(_xlfn.IFS(F121="INCREMENTO",SUM(I121:L121)/H121,F121="MANTENIMIENTO",SUM(I121:L121)/(H121*Tabla2[[#This Row],[N.X]])))),"ESPECÍFICAR TIPO DE META"))&gt;1,"100%",IF(F121="","ESPECÍFICAR TIPO DE META",_xlfn.IFNA(_xlfn.IFS(SUM(I121:L121)=0,0%,SUM(I121:L121)&gt;0.001,(_xlfn.IFS(F121="INCREMENTO",SUM(I121:L121)/H121,F121="MANTENIMIENTO",SUM(I121:L121)/(H121*Tabla2[[#This Row],[N.X]])))),"ESPECÍFICAR TIPO DE META")))</f>
        <v>1</v>
      </c>
      <c r="AF121" s="83" t="str">
        <f>'MIPG INSTITUCIONAL'!N127</f>
        <v>Se continuó avanzando en las diferentes reuniones, socializaciones y mesas de trabajo con el propósito de dar a conocer actividades que se desarrollan desde el Centro de Analítica de Datos. Se realizó Socialización del Observatorio Digital el 18 de mayo de 2022 dirigida a funcionarios de la entidad. Así mismo, el 21 de junio de 2022 se realizó Capacitación en Power BI dirigida a funcionarios de la Secretaría de Planeación lsegún solicitud para manejo de Tableros de Control en la herramienta.</v>
      </c>
      <c r="AG121" s="75" t="str">
        <f>'MIPG INSTITUCIONAL'!O127</f>
        <v>Talento Humano, Recursos Físicos y Tecnológicos</v>
      </c>
      <c r="AH121" s="74" t="s">
        <v>610</v>
      </c>
      <c r="AI121" s="44" t="str">
        <f>'MIPG INSTITUCIONAL'!P127</f>
        <v>Asesor TIC
(Oficina TIC)</v>
      </c>
    </row>
    <row r="122" spans="2:35" ht="68.45" customHeight="1">
      <c r="B122" s="73" t="s">
        <v>526</v>
      </c>
      <c r="C122" s="74" t="s">
        <v>527</v>
      </c>
      <c r="D122" s="75" t="str">
        <f>'MIPG INSTITUCIONAL'!F128</f>
        <v>Fomentar la transferencia del conocimiento hacia adentro de la entidad.</v>
      </c>
      <c r="E122" s="75" t="str">
        <f>'MIPG INSTITUCIONAL'!G128</f>
        <v>Campaña de divulgación de la gestión del conocimiento.</v>
      </c>
      <c r="F122" s="90" t="s">
        <v>656</v>
      </c>
      <c r="G122" s="90">
        <f t="shared" si="22"/>
        <v>1</v>
      </c>
      <c r="H122" s="76">
        <f>'MIPG INSTITUCIONAL'!H128</f>
        <v>1</v>
      </c>
      <c r="I122" s="65">
        <f>'MIPG INSTITUCIONAL'!I128</f>
        <v>0</v>
      </c>
      <c r="J122" s="65">
        <f>'MIPG INSTITUCIONAL'!J128</f>
        <v>1</v>
      </c>
      <c r="K122" s="65">
        <f>'MIPG INSTITUCIONAL'!K128</f>
        <v>0</v>
      </c>
      <c r="L122" s="65">
        <f>'MIPG INSTITUCIONAL'!L128</f>
        <v>0</v>
      </c>
      <c r="M122" s="96"/>
      <c r="N122" s="97">
        <v>1</v>
      </c>
      <c r="O122" s="97"/>
      <c r="P122" s="98"/>
      <c r="Q122" s="80" t="str">
        <f t="shared" si="16"/>
        <v>SI</v>
      </c>
      <c r="R122" s="145">
        <f>'MIPG INSTITUCIONAL'!Q128</f>
        <v>0</v>
      </c>
      <c r="S122" s="81" t="str">
        <f>'MIPG INSTITUCIONAL'!R128</f>
        <v>x</v>
      </c>
      <c r="T122" s="81">
        <f>'MIPG INSTITUCIONAL'!S128</f>
        <v>0</v>
      </c>
      <c r="U122" s="82">
        <f>'MIPG INSTITUCIONAL'!T128</f>
        <v>0</v>
      </c>
      <c r="V122" s="121" t="str">
        <f t="shared" si="17"/>
        <v>4</v>
      </c>
      <c r="W122" s="121" t="str">
        <f t="shared" si="19"/>
        <v>2</v>
      </c>
      <c r="X122" s="121" t="str">
        <f t="shared" si="20"/>
        <v>4</v>
      </c>
      <c r="Y122" s="121" t="str">
        <f t="shared" si="21"/>
        <v>4</v>
      </c>
      <c r="Z122" s="125">
        <f>IF((IF(Tabla2[[#This Row],[Calculo1 ]]="1",_xlfn.IFS(W122="1",IF((J122/H122)&gt;100%,100%,J122/H122),W122="2",IF((J122/N122)&gt;100%,100%,J122/N122),W122="3","0%",W122="4","0")+Tabla2[[#This Row],[ III TRIM 20217]],_xlfn.IFS(W122="1",IF((J122/H122)&gt;100%,100%,J122/H122),W122="2",IF((J122/N122)&gt;100%,100%,J122/N122),W122="3","0%",W122="4","")))=100%,100%,(IF(Tabla2[[#This Row],[Calculo1 ]]="1",_xlfn.IFS(W122="1",IF((J122/H122)&gt;100%,100%,J122/H122),W122="2",IF((J122/N122)&gt;100%,100%,J122/N122),W122="3","0%",W122="4","0")+Tabla2[[#This Row],[ III TRIM 20217]],_xlfn.IFS(W122="1",IF((J122/H122)&gt;100%,100%,J122/H122),W122="2",IF((J122/N122)&gt;100%,100%,J122/N122),W122="3","0%",W122="4",""))))</f>
        <v>1</v>
      </c>
      <c r="AA122" s="134" t="s">
        <v>657</v>
      </c>
      <c r="AB122" s="120">
        <v>1</v>
      </c>
      <c r="AC122" s="120" t="s">
        <v>657</v>
      </c>
      <c r="AD122" s="135" t="str">
        <f t="shared" si="23"/>
        <v/>
      </c>
      <c r="AE122" s="130">
        <f>IF(IF(F122="","ESPECÍFICAR TIPO DE META",_xlfn.IFNA(_xlfn.IFS(SUM(I122:L122)=0,0%,SUM(I122:L122)&gt;0.001,(_xlfn.IFS(F122="INCREMENTO",SUM(I122:L122)/H122,F122="MANTENIMIENTO",SUM(I122:L122)/(H122*Tabla2[[#This Row],[N.X]])))),"ESPECÍFICAR TIPO DE META"))&gt;1,"100%",IF(F122="","ESPECÍFICAR TIPO DE META",_xlfn.IFNA(_xlfn.IFS(SUM(I122:L122)=0,0%,SUM(I122:L122)&gt;0.001,(_xlfn.IFS(F122="INCREMENTO",SUM(I122:L122)/H122,F122="MANTENIMIENTO",SUM(I122:L122)/(H122*Tabla2[[#This Row],[N.X]])))),"ESPECÍFICAR TIPO DE META")))</f>
        <v>1</v>
      </c>
      <c r="AF122" s="83" t="str">
        <f>'MIPG INSTITUCIONAL'!N128</f>
        <v>Se realizó una campaña para la divulgación de la gestión del conocimiento a través de piezas comunicativas por medio de folleto y se enviaron a través del correo institucional a los servidores públicos y/o contratistas. El correo fue enviados el día 30 de diciembre de 2021</v>
      </c>
      <c r="AG122" s="75" t="str">
        <f>'MIPG INSTITUCIONAL'!O128</f>
        <v>Talento Humano, Recursos Físicos y Tecnológicos</v>
      </c>
      <c r="AH122" s="74" t="s">
        <v>613</v>
      </c>
      <c r="AI122" s="44" t="str">
        <f>'MIPG INSTITUCIONAL'!P128</f>
        <v>Subsecretario Administrativo - TH
(Secretaría Administrativa)</v>
      </c>
    </row>
    <row r="123" spans="2:35" ht="68.45" customHeight="1">
      <c r="B123" s="73" t="s">
        <v>526</v>
      </c>
      <c r="C123" s="74" t="s">
        <v>527</v>
      </c>
      <c r="D123" s="75" t="str">
        <f>'MIPG INSTITUCIONAL'!F129</f>
        <v>Apoyar los procesos de comunicación de la entidad para conservar su memoria institucional.</v>
      </c>
      <c r="E123" s="75" t="str">
        <f>'MIPG INSTITUCIONAL'!G129</f>
        <v>Estrategia establecida para articular el inventario de conocimiento explícito de la entidad con la política de gestión documental, implementada.</v>
      </c>
      <c r="F123" s="90" t="s">
        <v>656</v>
      </c>
      <c r="G123" s="90">
        <f t="shared" si="22"/>
        <v>2</v>
      </c>
      <c r="H123" s="76">
        <f>'MIPG INSTITUCIONAL'!H129</f>
        <v>2</v>
      </c>
      <c r="I123" s="65">
        <f>'MIPG INSTITUCIONAL'!I129</f>
        <v>1</v>
      </c>
      <c r="J123" s="65">
        <f>'MIPG INSTITUCIONAL'!J129</f>
        <v>1</v>
      </c>
      <c r="K123" s="65">
        <f>'MIPG INSTITUCIONAL'!K129</f>
        <v>0</v>
      </c>
      <c r="L123" s="65">
        <f>'MIPG INSTITUCIONAL'!L129</f>
        <v>0</v>
      </c>
      <c r="M123" s="96"/>
      <c r="N123" s="97">
        <v>1</v>
      </c>
      <c r="O123" s="97"/>
      <c r="P123" s="98">
        <v>1</v>
      </c>
      <c r="Q123" s="80" t="str">
        <f t="shared" si="16"/>
        <v>SI</v>
      </c>
      <c r="R123" s="145">
        <f>'MIPG INSTITUCIONAL'!Q129</f>
        <v>0</v>
      </c>
      <c r="S123" s="81" t="str">
        <f>'MIPG INSTITUCIONAL'!R129</f>
        <v>x</v>
      </c>
      <c r="T123" s="81">
        <f>'MIPG INSTITUCIONAL'!S129</f>
        <v>0</v>
      </c>
      <c r="U123" s="82" t="str">
        <f>'MIPG INSTITUCIONAL'!T129</f>
        <v>x</v>
      </c>
      <c r="V123" s="121" t="str">
        <f t="shared" si="17"/>
        <v>1</v>
      </c>
      <c r="W123" s="121" t="str">
        <f t="shared" si="19"/>
        <v>2</v>
      </c>
      <c r="X123" s="121" t="str">
        <f t="shared" si="20"/>
        <v>4</v>
      </c>
      <c r="Y123" s="121" t="str">
        <f t="shared" si="21"/>
        <v>3</v>
      </c>
      <c r="Z123" s="125">
        <f>IF((IF(Tabla2[[#This Row],[Calculo1 ]]="1",_xlfn.IFS(W123="1",IF((J123/H123)&gt;100%,100%,J123/H123),W123="2",IF((J123/N123)&gt;100%,100%,J123/N123),W123="3","0%",W123="4","0")+Tabla2[[#This Row],[ III TRIM 20217]],_xlfn.IFS(W123="1",IF((J123/H123)&gt;100%,100%,J123/H123),W123="2",IF((J123/N123)&gt;100%,100%,J123/N123),W123="3","0%",W123="4","")))=100%,100%,(IF(Tabla2[[#This Row],[Calculo1 ]]="1",_xlfn.IFS(W123="1",IF((J123/H123)&gt;100%,100%,J123/H123),W123="2",IF((J123/N123)&gt;100%,100%,J123/N123),W123="3","0%",W123="4","0")+Tabla2[[#This Row],[ III TRIM 20217]],_xlfn.IFS(W123="1",IF((J123/H123)&gt;100%,100%,J123/H123),W123="2",IF((J123/N123)&gt;100%,100%,J123/N123),W123="3","0%",W123="4",""))))</f>
        <v>1.5</v>
      </c>
      <c r="AA123" s="134">
        <v>0.5</v>
      </c>
      <c r="AB123" s="120">
        <v>1</v>
      </c>
      <c r="AC123" s="120" t="s">
        <v>657</v>
      </c>
      <c r="AD123" s="135">
        <v>1</v>
      </c>
      <c r="AE123" s="130">
        <f>IF(IF(F123="","ESPECÍFICAR TIPO DE META",_xlfn.IFNA(_xlfn.IFS(SUM(I123:L123)=0,0%,SUM(I123:L123)&gt;0.001,(_xlfn.IFS(F123="INCREMENTO",SUM(I123:L123)/H123,F123="MANTENIMIENTO",SUM(I123:L123)/(H123*Tabla2[[#This Row],[N.X]])))),"ESPECÍFICAR TIPO DE META"))&gt;1,"100%",IF(F123="","ESPECÍFICAR TIPO DE META",_xlfn.IFNA(_xlfn.IFS(SUM(I123:L123)=0,0%,SUM(I123:L123)&gt;0.001,(_xlfn.IFS(F123="INCREMENTO",SUM(I123:L123)/H123,F123="MANTENIMIENTO",SUM(I123:L123)/(H123*Tabla2[[#This Row],[N.X]])))),"ESPECÍFICAR TIPO DE META")))</f>
        <v>1</v>
      </c>
      <c r="AF123" s="83" t="str">
        <f>'MIPG INSTITUCIONAL'!N129</f>
        <v>Se definió la estrategia para articular el inventario de conocimiento explicito de la entidad y se han realizado actividades para su implementación. Asimismo, se realizó mesa de trabajo con los responsables de gestión documental para articular acciones que permitan el desarrollo de la estrategia, el documento de articulación de la estrategia con la política documental de 08 de julio del 2021 .</v>
      </c>
      <c r="AG123" s="75" t="str">
        <f>'MIPG INSTITUCIONAL'!O129</f>
        <v>Talento Humano, Recursos Físicos y Tecnológicos</v>
      </c>
      <c r="AH123" s="74" t="s">
        <v>613</v>
      </c>
      <c r="AI123" s="44" t="str">
        <f>'MIPG INSTITUCIONAL'!P129</f>
        <v>Subsecretario Administrativo - TH
(Secretaría Administrativa)</v>
      </c>
    </row>
    <row r="124" spans="2:35" ht="68.45" customHeight="1">
      <c r="B124" s="73" t="s">
        <v>526</v>
      </c>
      <c r="C124" s="74" t="s">
        <v>527</v>
      </c>
      <c r="D124" s="75" t="str">
        <f>'MIPG INSTITUCIONAL'!F130</f>
        <v>Consultar las necesidades y expectativas a sus grupos de valor para identificar las necesidades de conocimiento e innovación.</v>
      </c>
      <c r="E124" s="75" t="str">
        <f>'MIPG INSTITUCIONAL'!G130</f>
        <v>Mesas  de trabajo con las diferentes dependencias de la Alcaldía de Bucaramanga, para consultar las necesidades y expectativas a sus grupos de valor.</v>
      </c>
      <c r="F124" s="90" t="s">
        <v>656</v>
      </c>
      <c r="G124" s="90">
        <f t="shared" si="22"/>
        <v>2</v>
      </c>
      <c r="H124" s="76">
        <f>'MIPG INSTITUCIONAL'!H130</f>
        <v>2</v>
      </c>
      <c r="I124" s="65">
        <f>'MIPG INSTITUCIONAL'!I130</f>
        <v>0</v>
      </c>
      <c r="J124" s="65">
        <f>'MIPG INSTITUCIONAL'!J130</f>
        <v>1</v>
      </c>
      <c r="K124" s="65">
        <f>'MIPG INSTITUCIONAL'!K130</f>
        <v>2</v>
      </c>
      <c r="L124" s="65">
        <f>'MIPG INSTITUCIONAL'!L130</f>
        <v>0</v>
      </c>
      <c r="M124" s="96"/>
      <c r="N124" s="97">
        <v>1</v>
      </c>
      <c r="O124" s="97"/>
      <c r="P124" s="98">
        <v>1</v>
      </c>
      <c r="Q124" s="80" t="str">
        <f t="shared" si="16"/>
        <v>SI</v>
      </c>
      <c r="R124" s="145">
        <f>'MIPG INSTITUCIONAL'!Q130</f>
        <v>0</v>
      </c>
      <c r="S124" s="81" t="str">
        <f>'MIPG INSTITUCIONAL'!R130</f>
        <v>x</v>
      </c>
      <c r="T124" s="81">
        <f>'MIPG INSTITUCIONAL'!S130</f>
        <v>0</v>
      </c>
      <c r="U124" s="82" t="str">
        <f>'MIPG INSTITUCIONAL'!T130</f>
        <v>x</v>
      </c>
      <c r="V124" s="121" t="str">
        <f t="shared" si="17"/>
        <v>4</v>
      </c>
      <c r="W124" s="121" t="str">
        <f t="shared" si="19"/>
        <v>2</v>
      </c>
      <c r="X124" s="121" t="str">
        <f t="shared" si="20"/>
        <v>1</v>
      </c>
      <c r="Y124" s="121" t="str">
        <f t="shared" si="21"/>
        <v>3</v>
      </c>
      <c r="Z124" s="125">
        <f>IF((IF(Tabla2[[#This Row],[Calculo1 ]]="1",_xlfn.IFS(W124="1",IF((J124/H124)&gt;100%,100%,J124/H124),W124="2",IF((J124/N124)&gt;100%,100%,J124/N124),W124="3","0%",W124="4","0")+Tabla2[[#This Row],[ III TRIM 20217]],_xlfn.IFS(W124="1",IF((J124/H124)&gt;100%,100%,J124/H124),W124="2",IF((J124/N124)&gt;100%,100%,J124/N124),W124="3","0%",W124="4","")))=100%,100%,(IF(Tabla2[[#This Row],[Calculo1 ]]="1",_xlfn.IFS(W124="1",IF((J124/H124)&gt;100%,100%,J124/H124),W124="2",IF((J124/N124)&gt;100%,100%,J124/N124),W124="3","0%",W124="4","0")+Tabla2[[#This Row],[ III TRIM 20217]],_xlfn.IFS(W124="1",IF((J124/H124)&gt;100%,100%,J124/H124),W124="2",IF((J124/N124)&gt;100%,100%,J124/N124),W124="3","0%",W124="4",""))))</f>
        <v>1</v>
      </c>
      <c r="AA124" s="134" t="s">
        <v>657</v>
      </c>
      <c r="AB124" s="120">
        <v>1</v>
      </c>
      <c r="AC124" s="120" t="s">
        <v>659</v>
      </c>
      <c r="AD124" s="135">
        <v>1</v>
      </c>
      <c r="AE124" s="130" t="str">
        <f>IF(IF(F124="","ESPECÍFICAR TIPO DE META",_xlfn.IFNA(_xlfn.IFS(SUM(I124:L124)=0,0%,SUM(I124:L124)&gt;0.001,(_xlfn.IFS(F124="INCREMENTO",SUM(I124:L124)/H124,F124="MANTENIMIENTO",SUM(I124:L124)/(H124*Tabla2[[#This Row],[N.X]])))),"ESPECÍFICAR TIPO DE META"))&gt;1,"100%",IF(F124="","ESPECÍFICAR TIPO DE META",_xlfn.IFNA(_xlfn.IFS(SUM(I124:L124)=0,0%,SUM(I124:L124)&gt;0.001,(_xlfn.IFS(F124="INCREMENTO",SUM(I124:L124)/H124,F124="MANTENIMIENTO",SUM(I124:L124)/(H124*Tabla2[[#This Row],[N.X]])))),"ESPECÍFICAR TIPO DE META")))</f>
        <v>100%</v>
      </c>
      <c r="AF124" s="83" t="str">
        <f>'MIPG INSTITUCIONAL'!N130</f>
        <v>Se realizó mesa de trabajo los días01,  15, 30 de marzo de 2022,  con las diferentes dependencias de la administración municipal para consultar las necesidades y expectativas de los grupos de valor adjuntando las respectivas actas de reunión</v>
      </c>
      <c r="AG124" s="75" t="str">
        <f>'MIPG INSTITUCIONAL'!O130</f>
        <v>Talento Humano, Recursos Físicos y Tecnológicos</v>
      </c>
      <c r="AH124" s="74" t="s">
        <v>613</v>
      </c>
      <c r="AI124" s="44" t="str">
        <f>'MIPG INSTITUCIONAL'!P130</f>
        <v>Subsecretario Administrativo - TH
(Secretaría Administrativa)</v>
      </c>
    </row>
    <row r="125" spans="2:35" ht="68.45" customHeight="1">
      <c r="B125" s="73" t="s">
        <v>526</v>
      </c>
      <c r="C125" s="74" t="s">
        <v>527</v>
      </c>
      <c r="D125" s="75" t="str">
        <f>'MIPG INSTITUCIONAL'!F131</f>
        <v>Identificar las necesidades de investigación relacionadas con la misión de la entidad, con el fin de determinar los proyectos de investigación que se deberán adelantar.</v>
      </c>
      <c r="E125" s="75" t="str">
        <f>'MIPG INSTITUCIONAL'!G131</f>
        <v>Caracterización de las necesidades que en materia de investigación tienen las dependencias acorde a su misión.</v>
      </c>
      <c r="F125" s="90" t="s">
        <v>656</v>
      </c>
      <c r="G125" s="90">
        <f t="shared" si="22"/>
        <v>1</v>
      </c>
      <c r="H125" s="76">
        <f>'MIPG INSTITUCIONAL'!H131</f>
        <v>1</v>
      </c>
      <c r="I125" s="65">
        <f>'MIPG INSTITUCIONAL'!I131</f>
        <v>0</v>
      </c>
      <c r="J125" s="154">
        <f>'MIPG INSTITUCIONAL'!J131</f>
        <v>0.5</v>
      </c>
      <c r="K125" s="154">
        <f>'MIPG INSTITUCIONAL'!K131</f>
        <v>0</v>
      </c>
      <c r="L125" s="65">
        <f>'MIPG INSTITUCIONAL'!L131</f>
        <v>0.5</v>
      </c>
      <c r="M125" s="96"/>
      <c r="N125" s="97">
        <v>1</v>
      </c>
      <c r="O125" s="97"/>
      <c r="P125" s="98"/>
      <c r="Q125" s="80" t="str">
        <f t="shared" si="16"/>
        <v>SI</v>
      </c>
      <c r="R125" s="145">
        <f>'MIPG INSTITUCIONAL'!Q131</f>
        <v>0</v>
      </c>
      <c r="S125" s="81" t="str">
        <f>'MIPG INSTITUCIONAL'!R131</f>
        <v>x</v>
      </c>
      <c r="T125" s="81">
        <f>'MIPG INSTITUCIONAL'!S131</f>
        <v>0</v>
      </c>
      <c r="U125" s="82">
        <f>'MIPG INSTITUCIONAL'!T131</f>
        <v>0</v>
      </c>
      <c r="V125" s="121" t="str">
        <f t="shared" si="17"/>
        <v>4</v>
      </c>
      <c r="W125" s="121" t="str">
        <f t="shared" si="19"/>
        <v>2</v>
      </c>
      <c r="X125" s="121" t="str">
        <f t="shared" si="20"/>
        <v>4</v>
      </c>
      <c r="Y125" s="121" t="str">
        <f t="shared" si="21"/>
        <v>1</v>
      </c>
      <c r="Z125" s="125">
        <f>IF((IF(Tabla2[[#This Row],[Calculo1 ]]="1",_xlfn.IFS(W125="1",IF((J125/H125)&gt;100%,100%,J125/H125),W125="2",IF((J125/N125)&gt;100%,100%,J125/N125),W125="3","0%",W125="4","0")+Tabla2[[#This Row],[ III TRIM 20217]],_xlfn.IFS(W125="1",IF((J125/H125)&gt;100%,100%,J125/H125),W125="2",IF((J125/N125)&gt;100%,100%,J125/N125),W125="3","0%",W125="4","")))=100%,100%,(IF(Tabla2[[#This Row],[Calculo1 ]]="1",_xlfn.IFS(W125="1",IF((J125/H125)&gt;100%,100%,J125/H125),W125="2",IF((J125/N125)&gt;100%,100%,J125/N125),W125="3","0%",W125="4","0")+Tabla2[[#This Row],[ III TRIM 20217]],_xlfn.IFS(W125="1",IF((J125/H125)&gt;100%,100%,J125/H125),W125="2",IF((J125/N125)&gt;100%,100%,J125/N125),W125="3","0%",W125="4",""))))</f>
        <v>0.5</v>
      </c>
      <c r="AA125" s="134" t="s">
        <v>657</v>
      </c>
      <c r="AB125" s="120">
        <v>0.5</v>
      </c>
      <c r="AC125" s="120">
        <v>0.8</v>
      </c>
      <c r="AD125" s="135">
        <v>1</v>
      </c>
      <c r="AE125" s="130">
        <f>IF(IF(F125="","ESPECÍFICAR TIPO DE META",_xlfn.IFNA(_xlfn.IFS(SUM(I125:L125)=0,0%,SUM(I125:L125)&gt;0.001,(_xlfn.IFS(F125="INCREMENTO",SUM(I125:L125)/H125,F125="MANTENIMIENTO",SUM(I125:L125)/(H125*Tabla2[[#This Row],[N.X]])))),"ESPECÍFICAR TIPO DE META"))&gt;1,"100%",IF(F125="","ESPECÍFICAR TIPO DE META",_xlfn.IFNA(_xlfn.IFS(SUM(I125:L125)=0,0%,SUM(I125:L125)&gt;0.001,(_xlfn.IFS(F125="INCREMENTO",SUM(I125:L125)/H125,F125="MANTENIMIENTO",SUM(I125:L125)/(H125*Tabla2[[#This Row],[N.X]])))),"ESPECÍFICAR TIPO DE META")))</f>
        <v>1</v>
      </c>
      <c r="AF125" s="83" t="str">
        <f>'MIPG INSTITUCIONAL'!N131</f>
        <v xml:space="preserve">Se realizó capacitación a las dependencias de la administración brindandole los lineamientos que permiten realizar la caracterización de las necesidades. Las mesas de trabajo fueron realizadas a la secretaría jurídica,  al UTSP y al área de valorización,  los días  01, 03, 04 de marzo 2022  respectivamente, Adicionlamente se realiza una identificación de necesidades de investigación con la oficina de las TICS del día 07 de diciembre del 2021. 
Se realizó informe de caracterización de necesidades de investigación, con los delegados de cada una de las dependencias que hacen parte del equipo catalizador de Gestión del conocimiento de la alcaldía de Bucaramanga  </v>
      </c>
      <c r="AG125" s="75" t="str">
        <f>'MIPG INSTITUCIONAL'!O131</f>
        <v>Talento Humano, Recursos Físicos y Tecnológicos</v>
      </c>
      <c r="AH125" s="74" t="s">
        <v>613</v>
      </c>
      <c r="AI125" s="44" t="str">
        <f>'MIPG INSTITUCIONAL'!P131</f>
        <v>Subsecretario Administrativo - TH
(Secretaría Administrativa)</v>
      </c>
    </row>
    <row r="126" spans="2:35" ht="68.45" customHeight="1">
      <c r="B126" s="73" t="s">
        <v>526</v>
      </c>
      <c r="C126" s="74" t="s">
        <v>527</v>
      </c>
      <c r="D126" s="75" t="str">
        <f>'MIPG INSTITUCIONAL'!F132</f>
        <v>Fomentar la transferencia del conocimiento hacia adentro y hacia afuera de la entidad.</v>
      </c>
      <c r="E126" s="75" t="str">
        <f>'MIPG INSTITUCIONAL'!G132</f>
        <v>Inventario de las herramientas de uso y apropiación del conocimiento con los que cuenta la Entidad, socializado hacia dentro y fuera de la administración.</v>
      </c>
      <c r="F126" s="90" t="s">
        <v>656</v>
      </c>
      <c r="G126" s="90">
        <f t="shared" si="22"/>
        <v>1</v>
      </c>
      <c r="H126" s="76">
        <f>'MIPG INSTITUCIONAL'!H132</f>
        <v>1</v>
      </c>
      <c r="I126" s="65">
        <f>'MIPG INSTITUCIONAL'!I132</f>
        <v>0</v>
      </c>
      <c r="J126" s="65">
        <f>'MIPG INSTITUCIONAL'!J132</f>
        <v>1</v>
      </c>
      <c r="K126" s="65">
        <f>'MIPG INSTITUCIONAL'!K132</f>
        <v>0</v>
      </c>
      <c r="L126" s="65">
        <f>'MIPG INSTITUCIONAL'!L132</f>
        <v>0</v>
      </c>
      <c r="M126" s="96"/>
      <c r="N126" s="97">
        <v>1</v>
      </c>
      <c r="O126" s="97"/>
      <c r="P126" s="98"/>
      <c r="Q126" s="80" t="str">
        <f t="shared" si="16"/>
        <v>SI</v>
      </c>
      <c r="R126" s="145">
        <f>'MIPG INSTITUCIONAL'!Q132</f>
        <v>0</v>
      </c>
      <c r="S126" s="81" t="str">
        <f>'MIPG INSTITUCIONAL'!R132</f>
        <v>x</v>
      </c>
      <c r="T126" s="81">
        <f>'MIPG INSTITUCIONAL'!S132</f>
        <v>0</v>
      </c>
      <c r="U126" s="82">
        <f>'MIPG INSTITUCIONAL'!T132</f>
        <v>0</v>
      </c>
      <c r="V126" s="121" t="str">
        <f t="shared" si="17"/>
        <v>4</v>
      </c>
      <c r="W126" s="121" t="str">
        <f t="shared" si="19"/>
        <v>2</v>
      </c>
      <c r="X126" s="121" t="str">
        <f t="shared" si="20"/>
        <v>4</v>
      </c>
      <c r="Y126" s="121" t="str">
        <f t="shared" si="21"/>
        <v>4</v>
      </c>
      <c r="Z126" s="125">
        <f>IF((IF(Tabla2[[#This Row],[Calculo1 ]]="1",_xlfn.IFS(W126="1",IF((J126/H126)&gt;100%,100%,J126/H126),W126="2",IF((J126/N126)&gt;100%,100%,J126/N126),W126="3","0%",W126="4","0")+Tabla2[[#This Row],[ III TRIM 20217]],_xlfn.IFS(W126="1",IF((J126/H126)&gt;100%,100%,J126/H126),W126="2",IF((J126/N126)&gt;100%,100%,J126/N126),W126="3","0%",W126="4","")))=100%,100%,(IF(Tabla2[[#This Row],[Calculo1 ]]="1",_xlfn.IFS(W126="1",IF((J126/H126)&gt;100%,100%,J126/H126),W126="2",IF((J126/N126)&gt;100%,100%,J126/N126),W126="3","0%",W126="4","0")+Tabla2[[#This Row],[ III TRIM 20217]],_xlfn.IFS(W126="1",IF((J126/H126)&gt;100%,100%,J126/H126),W126="2",IF((J126/N126)&gt;100%,100%,J126/N126),W126="3","0%",W126="4",""))))</f>
        <v>1</v>
      </c>
      <c r="AA126" s="134" t="s">
        <v>657</v>
      </c>
      <c r="AB126" s="120">
        <v>1</v>
      </c>
      <c r="AC126" s="120" t="s">
        <v>657</v>
      </c>
      <c r="AD126" s="135" t="str">
        <f t="shared" si="23"/>
        <v/>
      </c>
      <c r="AE126" s="130">
        <f>IF(IF(F126="","ESPECÍFICAR TIPO DE META",_xlfn.IFNA(_xlfn.IFS(SUM(I126:L126)=0,0%,SUM(I126:L126)&gt;0.001,(_xlfn.IFS(F126="INCREMENTO",SUM(I126:L126)/H126,F126="MANTENIMIENTO",SUM(I126:L126)/(H126*Tabla2[[#This Row],[N.X]])))),"ESPECÍFICAR TIPO DE META"))&gt;1,"100%",IF(F126="","ESPECÍFICAR TIPO DE META",_xlfn.IFNA(_xlfn.IFS(SUM(I126:L126)=0,0%,SUM(I126:L126)&gt;0.001,(_xlfn.IFS(F126="INCREMENTO",SUM(I126:L126)/H126,F126="MANTENIMIENTO",SUM(I126:L126)/(H126*Tabla2[[#This Row],[N.X]])))),"ESPECÍFICAR TIPO DE META")))</f>
        <v>1</v>
      </c>
      <c r="AF126" s="83" t="str">
        <f>'MIPG INSTITUCIONAL'!N132</f>
        <v>Se socializó el inventario de herramientas de uso y apropiación del conocimiento con los que cuenta la entidad se anexa acta de reunión del día 9 de noviembre del 2021, se anexa las diapositivas y se adjunta la tabla de asistencia</v>
      </c>
      <c r="AG126" s="75" t="str">
        <f>'MIPG INSTITUCIONAL'!O132</f>
        <v>Talento Humano, Recursos Físicos y Tecnológicos</v>
      </c>
      <c r="AH126" s="74" t="s">
        <v>613</v>
      </c>
      <c r="AI126" s="44" t="str">
        <f>'MIPG INSTITUCIONAL'!P132</f>
        <v>Subsecretario Administrativo - TH
(Secretaría Administrativa)</v>
      </c>
    </row>
    <row r="127" spans="2:35" ht="68.45" customHeight="1">
      <c r="B127" s="73" t="s">
        <v>526</v>
      </c>
      <c r="C127" s="74" t="s">
        <v>527</v>
      </c>
      <c r="D127" s="75" t="str">
        <f>'MIPG INSTITUCIONAL'!F133</f>
        <v>Generar acciones de aprendizaje basadas en problemas o proyectos, dentro de su planeación anual, de acuerdo con las necesidades de conocimiento de la entidad, evaluar los resultados y tomar acciones de mejora.</v>
      </c>
      <c r="E127" s="75" t="str">
        <f>'MIPG INSTITUCIONAL'!G133</f>
        <v>Propuesta de acciones de aprendizaje basadas en problemas o proyectos de la entidad.</v>
      </c>
      <c r="F127" s="90" t="s">
        <v>656</v>
      </c>
      <c r="G127" s="90">
        <f t="shared" si="22"/>
        <v>1</v>
      </c>
      <c r="H127" s="76">
        <f>'MIPG INSTITUCIONAL'!H133</f>
        <v>1</v>
      </c>
      <c r="I127" s="65">
        <f>'MIPG INSTITUCIONAL'!I133</f>
        <v>0</v>
      </c>
      <c r="J127" s="65">
        <f>'MIPG INSTITUCIONAL'!J133</f>
        <v>0</v>
      </c>
      <c r="K127" s="65">
        <f>'MIPG INSTITUCIONAL'!K133</f>
        <v>0</v>
      </c>
      <c r="L127" s="65">
        <f>'MIPG INSTITUCIONAL'!L133</f>
        <v>1</v>
      </c>
      <c r="M127" s="96"/>
      <c r="N127" s="97"/>
      <c r="O127" s="97"/>
      <c r="P127" s="98">
        <v>1</v>
      </c>
      <c r="Q127" s="80" t="str">
        <f t="shared" si="16"/>
        <v>SI</v>
      </c>
      <c r="R127" s="145">
        <f>'MIPG INSTITUCIONAL'!Q133</f>
        <v>0</v>
      </c>
      <c r="S127" s="81">
        <f>'MIPG INSTITUCIONAL'!R133</f>
        <v>0</v>
      </c>
      <c r="T127" s="81">
        <f>'MIPG INSTITUCIONAL'!S133</f>
        <v>0</v>
      </c>
      <c r="U127" s="82" t="str">
        <f>'MIPG INSTITUCIONAL'!T133</f>
        <v>x</v>
      </c>
      <c r="V127" s="121" t="str">
        <f t="shared" si="17"/>
        <v>4</v>
      </c>
      <c r="W127" s="121" t="str">
        <f t="shared" si="19"/>
        <v>4</v>
      </c>
      <c r="X127" s="121" t="str">
        <f t="shared" si="20"/>
        <v>4</v>
      </c>
      <c r="Y127" s="121" t="str">
        <f t="shared" si="21"/>
        <v>2</v>
      </c>
      <c r="Z127" s="125" t="str">
        <f>IF((IF(Tabla2[[#This Row],[Calculo1 ]]="1",_xlfn.IFS(W127="1",IF((J127/H127)&gt;100%,100%,J127/H127),W127="2",IF((J127/N127)&gt;100%,100%,J127/N127),W127="3","0%",W127="4","0")+Tabla2[[#This Row],[ III TRIM 20217]],_xlfn.IFS(W127="1",IF((J127/H127)&gt;100%,100%,J127/H127),W127="2",IF((J127/N127)&gt;100%,100%,J127/N127),W127="3","0%",W127="4","")))=100%,100%,(IF(Tabla2[[#This Row],[Calculo1 ]]="1",_xlfn.IFS(W127="1",IF((J127/H127)&gt;100%,100%,J127/H127),W127="2",IF((J127/N127)&gt;100%,100%,J127/N127),W127="3","0%",W127="4","0")+Tabla2[[#This Row],[ III TRIM 20217]],_xlfn.IFS(W127="1",IF((J127/H127)&gt;100%,100%,J127/H127),W127="2",IF((J127/N127)&gt;100%,100%,J127/N127),W127="3","0%",W127="4",""))))</f>
        <v/>
      </c>
      <c r="AA127" s="134" t="s">
        <v>657</v>
      </c>
      <c r="AB127" s="120" t="s">
        <v>657</v>
      </c>
      <c r="AC127" s="120" t="s">
        <v>657</v>
      </c>
      <c r="AD127" s="135">
        <f t="shared" si="23"/>
        <v>1</v>
      </c>
      <c r="AE127" s="130">
        <f>IF(IF(F127="","ESPECÍFICAR TIPO DE META",_xlfn.IFNA(_xlfn.IFS(SUM(I127:L127)=0,0%,SUM(I127:L127)&gt;0.001,(_xlfn.IFS(F127="INCREMENTO",SUM(I127:L127)/H127,F127="MANTENIMIENTO",SUM(I127:L127)/(H127*Tabla2[[#This Row],[N.X]])))),"ESPECÍFICAR TIPO DE META"))&gt;1,"100%",IF(F127="","ESPECÍFICAR TIPO DE META",_xlfn.IFNA(_xlfn.IFS(SUM(I127:L127)=0,0%,SUM(I127:L127)&gt;0.001,(_xlfn.IFS(F127="INCREMENTO",SUM(I127:L127)/H127,F127="MANTENIMIENTO",SUM(I127:L127)/(H127*Tabla2[[#This Row],[N.X]])))),"ESPECÍFICAR TIPO DE META")))</f>
        <v>1</v>
      </c>
      <c r="AF127" s="83" t="str">
        <f>'MIPG INSTITUCIONAL'!N133</f>
        <v>Se diseñó la Estrategía INNOVA BUCARAMANGA, como propuesta de acciones de aprendizaje basadas en problemas de la entidad.</v>
      </c>
      <c r="AG127" s="75" t="str">
        <f>'MIPG INSTITUCIONAL'!O133</f>
        <v>Talento Humano, Recursos Físicos y Tecnológicos</v>
      </c>
      <c r="AH127" s="74" t="s">
        <v>613</v>
      </c>
      <c r="AI127" s="44" t="str">
        <f>'MIPG INSTITUCIONAL'!P133</f>
        <v>Subsecretario Administrativo - TH
(Secretaría Administrativa)</v>
      </c>
    </row>
    <row r="128" spans="2:35" ht="68.45" customHeight="1">
      <c r="B128" s="73" t="s">
        <v>526</v>
      </c>
      <c r="C128" s="74" t="s">
        <v>527</v>
      </c>
      <c r="D128" s="75" t="str">
        <f>'MIPG INSTITUCIONAL'!F134</f>
        <v>Identificar, clasificar y actualizar el conocimiento tácito de la entidad para establecer necesidades de nuevo conocimiento.</v>
      </c>
      <c r="E128" s="75" t="str">
        <f>'MIPG INSTITUCIONAL'!G134</f>
        <v>Formato que permita identificar el conocimiento tácito de la entidad.</v>
      </c>
      <c r="F128" s="90" t="s">
        <v>656</v>
      </c>
      <c r="G128" s="90">
        <f t="shared" si="22"/>
        <v>1</v>
      </c>
      <c r="H128" s="76">
        <f>'MIPG INSTITUCIONAL'!H134</f>
        <v>1</v>
      </c>
      <c r="I128" s="154">
        <f>'MIPG INSTITUCIONAL'!I134</f>
        <v>0.5</v>
      </c>
      <c r="J128" s="65">
        <f>'MIPG INSTITUCIONAL'!J134</f>
        <v>0</v>
      </c>
      <c r="K128" s="154">
        <f>'MIPG INSTITUCIONAL'!K134</f>
        <v>0.5</v>
      </c>
      <c r="L128" s="65">
        <f>'MIPG INSTITUCIONAL'!L134</f>
        <v>0</v>
      </c>
      <c r="M128" s="96"/>
      <c r="N128" s="97"/>
      <c r="O128" s="97">
        <v>1</v>
      </c>
      <c r="P128" s="98"/>
      <c r="Q128" s="80" t="str">
        <f t="shared" si="16"/>
        <v>SI</v>
      </c>
      <c r="R128" s="145">
        <f>'MIPG INSTITUCIONAL'!Q134</f>
        <v>0</v>
      </c>
      <c r="S128" s="81">
        <f>'MIPG INSTITUCIONAL'!R134</f>
        <v>0</v>
      </c>
      <c r="T128" s="81" t="str">
        <f>'MIPG INSTITUCIONAL'!S134</f>
        <v>x</v>
      </c>
      <c r="U128" s="82">
        <f>'MIPG INSTITUCIONAL'!T134</f>
        <v>0</v>
      </c>
      <c r="V128" s="121" t="str">
        <f t="shared" si="17"/>
        <v>1</v>
      </c>
      <c r="W128" s="121" t="str">
        <f t="shared" si="19"/>
        <v>4</v>
      </c>
      <c r="X128" s="121" t="str">
        <f t="shared" si="20"/>
        <v>2</v>
      </c>
      <c r="Y128" s="121" t="str">
        <f t="shared" si="21"/>
        <v>4</v>
      </c>
      <c r="Z128" s="125">
        <f>IF((IF(Tabla2[[#This Row],[Calculo1 ]]="1",_xlfn.IFS(W128="1",IF((J128/H128)&gt;100%,100%,J128/H128),W128="2",IF((J128/N128)&gt;100%,100%,J128/N128),W128="3","0%",W128="4","0")+Tabla2[[#This Row],[ III TRIM 20217]],_xlfn.IFS(W128="1",IF((J128/H128)&gt;100%,100%,J128/H128),W128="2",IF((J128/N128)&gt;100%,100%,J128/N128),W128="3","0%",W128="4","")))=100%,100%,(IF(Tabla2[[#This Row],[Calculo1 ]]="1",_xlfn.IFS(W128="1",IF((J128/H128)&gt;100%,100%,J128/H128),W128="2",IF((J128/N128)&gt;100%,100%,J128/N128),W128="3","0%",W128="4","0")+Tabla2[[#This Row],[ III TRIM 20217]],_xlfn.IFS(W128="1",IF((J128/H128)&gt;100%,100%,J128/H128),W128="2",IF((J128/N128)&gt;100%,100%,J128/N128),W128="3","0%",W128="4",""))))</f>
        <v>0</v>
      </c>
      <c r="AA128" s="134"/>
      <c r="AB128" s="156"/>
      <c r="AC128" s="120">
        <v>1</v>
      </c>
      <c r="AD128" s="135" t="str">
        <f t="shared" si="23"/>
        <v/>
      </c>
      <c r="AE128" s="130">
        <f>IF(IF(F128="","ESPECÍFICAR TIPO DE META",_xlfn.IFNA(_xlfn.IFS(SUM(I128:L128)=0,0%,SUM(I128:L128)&gt;0.001,(_xlfn.IFS(F128="INCREMENTO",SUM(I128:L128)/H128,F128="MANTENIMIENTO",SUM(I128:L128)/(H128*Tabla2[[#This Row],[N.X]])))),"ESPECÍFICAR TIPO DE META"))&gt;1,"100%",IF(F128="","ESPECÍFICAR TIPO DE META",_xlfn.IFNA(_xlfn.IFS(SUM(I128:L128)=0,0%,SUM(I128:L128)&gt;0.001,(_xlfn.IFS(F128="INCREMENTO",SUM(I128:L128)/H128,F128="MANTENIMIENTO",SUM(I128:L128)/(H128*Tabla2[[#This Row],[N.X]])))),"ESPECÍFICAR TIPO DE META")))</f>
        <v>1</v>
      </c>
      <c r="AF128" s="83" t="str">
        <f>'MIPG INSTITUCIONAL'!N134</f>
        <v>Las diferentes dependencias de la administración se encuentran validando la información del formato de conocimiento tácito. La actividad se cumplirá en el primer trimestre del año 2022.
I trimestre 2022: Se adjunta formato con código F-GAT-8100-238,37-208 de conocimiento tácito diligenciado por todas las dependencias. de fecha del 06 de abril del 2022</v>
      </c>
      <c r="AG128" s="75" t="str">
        <f>'MIPG INSTITUCIONAL'!O134</f>
        <v>Talento Humano, Recursos Físicos y Tecnológicos</v>
      </c>
      <c r="AH128" s="74" t="s">
        <v>613</v>
      </c>
      <c r="AI128" s="44" t="str">
        <f>'MIPG INSTITUCIONAL'!P134</f>
        <v>Subsecretario Administrativo - TH
(Secretaría Administrativa)</v>
      </c>
    </row>
    <row r="129" spans="2:35" ht="68.45" customHeight="1">
      <c r="B129" s="73" t="s">
        <v>526</v>
      </c>
      <c r="C129" s="74" t="s">
        <v>527</v>
      </c>
      <c r="D129" s="75" t="str">
        <f>'MIPG INSTITUCIONAL'!F135</f>
        <v>Priorizar la necesidad de contar con herramientas para una adecuada gestión del conocimiento y la innovación en la entidad.</v>
      </c>
      <c r="E129" s="75" t="str">
        <f>'MIPG INSTITUCIONAL'!G135</f>
        <v>Formato que permita identificar el conocimiento explícito por dependencia.</v>
      </c>
      <c r="F129" s="90" t="s">
        <v>656</v>
      </c>
      <c r="G129" s="90">
        <f t="shared" si="22"/>
        <v>1</v>
      </c>
      <c r="H129" s="76">
        <f>'MIPG INSTITUCIONAL'!H135</f>
        <v>1</v>
      </c>
      <c r="I129" s="154">
        <f>'MIPG INSTITUCIONAL'!I135</f>
        <v>0.5</v>
      </c>
      <c r="J129" s="65">
        <f>'MIPG INSTITUCIONAL'!J135</f>
        <v>0</v>
      </c>
      <c r="K129" s="154">
        <f>'MIPG INSTITUCIONAL'!K135</f>
        <v>0.5</v>
      </c>
      <c r="L129" s="65">
        <f>'MIPG INSTITUCIONAL'!L135</f>
        <v>0</v>
      </c>
      <c r="M129" s="96"/>
      <c r="N129" s="97"/>
      <c r="O129" s="97">
        <v>1</v>
      </c>
      <c r="P129" s="98"/>
      <c r="Q129" s="80" t="str">
        <f t="shared" si="16"/>
        <v>SI</v>
      </c>
      <c r="R129" s="145">
        <f>'MIPG INSTITUCIONAL'!Q135</f>
        <v>0</v>
      </c>
      <c r="S129" s="81">
        <f>'MIPG INSTITUCIONAL'!R135</f>
        <v>0</v>
      </c>
      <c r="T129" s="81" t="str">
        <f>'MIPG INSTITUCIONAL'!S135</f>
        <v>x</v>
      </c>
      <c r="U129" s="82">
        <f>'MIPG INSTITUCIONAL'!T135</f>
        <v>0</v>
      </c>
      <c r="V129" s="121" t="str">
        <f t="shared" si="17"/>
        <v>1</v>
      </c>
      <c r="W129" s="121" t="str">
        <f t="shared" si="19"/>
        <v>4</v>
      </c>
      <c r="X129" s="121" t="str">
        <f t="shared" si="20"/>
        <v>2</v>
      </c>
      <c r="Y129" s="121" t="str">
        <f t="shared" si="21"/>
        <v>4</v>
      </c>
      <c r="Z129" s="125">
        <f>IF((IF(Tabla2[[#This Row],[Calculo1 ]]="1",_xlfn.IFS(W129="1",IF((J129/H129)&gt;100%,100%,J129/H129),W129="2",IF((J129/N129)&gt;100%,100%,J129/N129),W129="3","0%",W129="4","0")+Tabla2[[#This Row],[ III TRIM 20217]],_xlfn.IFS(W129="1",IF((J129/H129)&gt;100%,100%,J129/H129),W129="2",IF((J129/N129)&gt;100%,100%,J129/N129),W129="3","0%",W129="4","")))=100%,100%,(IF(Tabla2[[#This Row],[Calculo1 ]]="1",_xlfn.IFS(W129="1",IF((J129/H129)&gt;100%,100%,J129/H129),W129="2",IF((J129/N129)&gt;100%,100%,J129/N129),W129="3","0%",W129="4","0")+Tabla2[[#This Row],[ III TRIM 20217]],_xlfn.IFS(W129="1",IF((J129/H129)&gt;100%,100%,J129/H129),W129="2",IF((J129/N129)&gt;100%,100%,J129/N129),W129="3","0%",W129="4",""))))</f>
        <v>0</v>
      </c>
      <c r="AA129" s="134"/>
      <c r="AB129" s="156"/>
      <c r="AC129" s="120">
        <v>1</v>
      </c>
      <c r="AD129" s="135" t="str">
        <f t="shared" si="23"/>
        <v/>
      </c>
      <c r="AE129" s="130">
        <f>IF(IF(F129="","ESPECÍFICAR TIPO DE META",_xlfn.IFNA(_xlfn.IFS(SUM(I129:L129)=0,0%,SUM(I129:L129)&gt;0.001,(_xlfn.IFS(F129="INCREMENTO",SUM(I129:L129)/H129,F129="MANTENIMIENTO",SUM(I129:L129)/(H129*Tabla2[[#This Row],[N.X]])))),"ESPECÍFICAR TIPO DE META"))&gt;1,"100%",IF(F129="","ESPECÍFICAR TIPO DE META",_xlfn.IFNA(_xlfn.IFS(SUM(I129:L129)=0,0%,SUM(I129:L129)&gt;0.001,(_xlfn.IFS(F129="INCREMENTO",SUM(I129:L129)/H129,F129="MANTENIMIENTO",SUM(I129:L129)/(H129*Tabla2[[#This Row],[N.X]])))),"ESPECÍFICAR TIPO DE META")))</f>
        <v>1</v>
      </c>
      <c r="AF129" s="83" t="str">
        <f>'MIPG INSTITUCIONAL'!N135</f>
        <v>Las diferentes dependencias de la administración se encuentran validando la información del formato de conocimiento tácito. La actividad se cumplirá en el primer trimestre del año 2022.
I trimestre 2022: Se adjunta formato con código F-GAT-8100-238,37-207 de conocimiento Explícito  diligenciado por todas las dependencia de fecha abril 06 del 2022</v>
      </c>
      <c r="AG129" s="75" t="str">
        <f>'MIPG INSTITUCIONAL'!O135</f>
        <v>Talento Humano, Recursos Físicos y Tecnológicos</v>
      </c>
      <c r="AH129" s="74" t="s">
        <v>613</v>
      </c>
      <c r="AI129" s="44" t="str">
        <f>'MIPG INSTITUCIONAL'!P135</f>
        <v>Subsecretario Administrativo - TH
(Secretaría Administrativa)</v>
      </c>
    </row>
    <row r="130" spans="2:35" ht="68.45" customHeight="1">
      <c r="B130" s="73" t="s">
        <v>562</v>
      </c>
      <c r="C130" s="90" t="s">
        <v>563</v>
      </c>
      <c r="D130" s="75" t="str">
        <f>'MIPG INSTITUCIONAL'!F136</f>
        <v>Monitorear el cumplimiento de la política de administración de riesgos de la entidad, por parte del comité institucional de coordinación de control interno.</v>
      </c>
      <c r="E130" s="75" t="str">
        <f>'MIPG INSTITUCIONAL'!G136</f>
        <v>Política de administración de riesgos monitoreada.</v>
      </c>
      <c r="F130" s="90" t="s">
        <v>656</v>
      </c>
      <c r="G130" s="91">
        <f t="shared" si="22"/>
        <v>1</v>
      </c>
      <c r="H130" s="76">
        <f>'MIPG INSTITUCIONAL'!H136</f>
        <v>1</v>
      </c>
      <c r="I130" s="65">
        <f>'MIPG INSTITUCIONAL'!I136</f>
        <v>1</v>
      </c>
      <c r="J130" s="65">
        <f>'MIPG INSTITUCIONAL'!J136</f>
        <v>0</v>
      </c>
      <c r="K130" s="65">
        <f>'MIPG INSTITUCIONAL'!K136</f>
        <v>0</v>
      </c>
      <c r="L130" s="65">
        <f>'MIPG INSTITUCIONAL'!L136</f>
        <v>0</v>
      </c>
      <c r="M130" s="96"/>
      <c r="N130" s="97">
        <v>1</v>
      </c>
      <c r="O130" s="97"/>
      <c r="P130" s="98"/>
      <c r="Q130" s="80" t="str">
        <f t="shared" si="16"/>
        <v>SI</v>
      </c>
      <c r="R130" s="145">
        <f>'MIPG INSTITUCIONAL'!Q136</f>
        <v>0</v>
      </c>
      <c r="S130" s="81" t="str">
        <f>'MIPG INSTITUCIONAL'!R136</f>
        <v>x</v>
      </c>
      <c r="T130" s="81">
        <f>'MIPG INSTITUCIONAL'!S136</f>
        <v>0</v>
      </c>
      <c r="U130" s="82">
        <f>'MIPG INSTITUCIONAL'!T136</f>
        <v>0</v>
      </c>
      <c r="V130" s="121" t="str">
        <f t="shared" si="17"/>
        <v>1</v>
      </c>
      <c r="W130" s="121" t="str">
        <f t="shared" si="19"/>
        <v>3</v>
      </c>
      <c r="X130" s="121" t="str">
        <f t="shared" si="20"/>
        <v>4</v>
      </c>
      <c r="Y130" s="121" t="str">
        <f t="shared" si="21"/>
        <v>4</v>
      </c>
      <c r="Z130" s="125">
        <f>IF((IF(Tabla2[[#This Row],[Calculo1 ]]="1",_xlfn.IFS(W130="1",IF((J130/H130)&gt;100%,100%,J130/H130),W130="2",IF((J130/N130)&gt;100%,100%,J130/N130),W130="3","0%",W130="4","0")+Tabla2[[#This Row],[ III TRIM 20217]],_xlfn.IFS(W130="1",IF((J130/H130)&gt;100%,100%,J130/H130),W130="2",IF((J130/N130)&gt;100%,100%,J130/N130),W130="3","0%",W130="4","")))=100%,100%,(IF(Tabla2[[#This Row],[Calculo1 ]]="1",_xlfn.IFS(W130="1",IF((J130/H130)&gt;100%,100%,J130/H130),W130="2",IF((J130/N130)&gt;100%,100%,J130/N130),W130="3","0%",W130="4","0")+Tabla2[[#This Row],[ III TRIM 20217]],_xlfn.IFS(W130="1",IF((J130/H130)&gt;100%,100%,J130/H130),W130="2",IF((J130/N130)&gt;100%,100%,J130/N130),W130="3","0%",W130="4",""))))</f>
        <v>1</v>
      </c>
      <c r="AA130" s="134">
        <v>1</v>
      </c>
      <c r="AB130" s="120">
        <v>1</v>
      </c>
      <c r="AC130" s="120" t="s">
        <v>657</v>
      </c>
      <c r="AD130" s="135" t="str">
        <f t="shared" si="23"/>
        <v/>
      </c>
      <c r="AE130" s="130">
        <f>IF(IF(F130="","ESPECÍFICAR TIPO DE META",_xlfn.IFNA(_xlfn.IFS(SUM(I130:L130)=0,0%,SUM(I130:L130)&gt;0.001,(_xlfn.IFS(F130="INCREMENTO",SUM(I130:L130)/H130,F130="MANTENIMIENTO",SUM(I130:L130)/(H130*Tabla2[[#This Row],[N.X]])))),"ESPECÍFICAR TIPO DE META"))&gt;1,"100%",IF(F130="","ESPECÍFICAR TIPO DE META",_xlfn.IFNA(_xlfn.IFS(SUM(I130:L130)=0,0%,SUM(I130:L130)&gt;0.001,(_xlfn.IFS(F130="INCREMENTO",SUM(I130:L130)/H130,F130="MANTENIMIENTO",SUM(I130:L130)/(H130*Tabla2[[#This Row],[N.X]])))),"ESPECÍFICAR TIPO DE META")))</f>
        <v>1</v>
      </c>
      <c r="AF130" s="83" t="str">
        <f>'MIPG INSTITUCIONAL'!N136</f>
        <v xml:space="preserve">La Secretaría de Planeación ha monitoreado la Política de Administración de Riesgos, a través de los mapas de riesgos de gestión por procesos y mapas de riesgos de corrupción por procesos. </v>
      </c>
      <c r="AG130" s="75" t="str">
        <f>'MIPG INSTITUCIONAL'!O136</f>
        <v>Talento Humano, Recursos Físicos y Tecnológicos</v>
      </c>
      <c r="AH130" s="74" t="s">
        <v>618</v>
      </c>
      <c r="AI130" s="44" t="str">
        <f>'MIPG INSTITUCIONAL'!P136</f>
        <v>Secretario de Planeación
(Secretaría de Planeación)</v>
      </c>
    </row>
    <row r="131" spans="2:35" ht="68.45" customHeight="1">
      <c r="B131" s="73" t="s">
        <v>562</v>
      </c>
      <c r="C131" s="90" t="s">
        <v>563</v>
      </c>
      <c r="D131" s="75" t="str">
        <f>'MIPG INSTITUCIONAL'!F137</f>
        <v>Promover la identificación y el análisis del riesgo desde el direccionamiento o planeación estratégica de la entidad, por parte del comité institucional de coordinación de control interno.</v>
      </c>
      <c r="E131" s="75" t="str">
        <f>'MIPG INSTITUCIONAL'!G137</f>
        <v>Seguimiento para la aplicación de acciones de mejora en PAAC y mapa de riesgos de corrupción con respecto a  la identificación de riesgos.</v>
      </c>
      <c r="F131" s="90" t="s">
        <v>656</v>
      </c>
      <c r="G131" s="91">
        <f t="shared" si="22"/>
        <v>2</v>
      </c>
      <c r="H131" s="76">
        <f>'MIPG INSTITUCIONAL'!H137</f>
        <v>1</v>
      </c>
      <c r="I131" s="65">
        <f>'MIPG INSTITUCIONAL'!I137</f>
        <v>0</v>
      </c>
      <c r="J131" s="65">
        <f>'MIPG INSTITUCIONAL'!J137</f>
        <v>1</v>
      </c>
      <c r="K131" s="65">
        <f>'MIPG INSTITUCIONAL'!K137</f>
        <v>0</v>
      </c>
      <c r="L131" s="65">
        <f>'MIPG INSTITUCIONAL'!L137</f>
        <v>0</v>
      </c>
      <c r="M131" s="96"/>
      <c r="N131" s="97">
        <v>0.8</v>
      </c>
      <c r="O131" s="97">
        <v>0.2</v>
      </c>
      <c r="P131" s="98"/>
      <c r="Q131" s="80" t="str">
        <f t="shared" si="16"/>
        <v>SI</v>
      </c>
      <c r="R131" s="145">
        <f>'MIPG INSTITUCIONAL'!Q137</f>
        <v>0</v>
      </c>
      <c r="S131" s="81" t="str">
        <f>'MIPG INSTITUCIONAL'!R137</f>
        <v>x</v>
      </c>
      <c r="T131" s="81" t="str">
        <f>'MIPG INSTITUCIONAL'!S137</f>
        <v>x</v>
      </c>
      <c r="U131" s="82">
        <f>'MIPG INSTITUCIONAL'!T137</f>
        <v>0</v>
      </c>
      <c r="V131" s="121" t="str">
        <f t="shared" si="17"/>
        <v>4</v>
      </c>
      <c r="W131" s="121" t="str">
        <f t="shared" si="19"/>
        <v>2</v>
      </c>
      <c r="X131" s="121" t="str">
        <f t="shared" si="20"/>
        <v>3</v>
      </c>
      <c r="Y131" s="121" t="str">
        <f t="shared" si="21"/>
        <v>4</v>
      </c>
      <c r="Z131" s="125">
        <f>IF((IF(Tabla2[[#This Row],[Calculo1 ]]="1",_xlfn.IFS(W131="1",IF((J131/H131)&gt;100%,100%,J131/H131),W131="2",IF((J131/N131)&gt;100%,100%,J131/N131),W131="3","0%",W131="4","0")+Tabla2[[#This Row],[ III TRIM 20217]],_xlfn.IFS(W131="1",IF((J131/H131)&gt;100%,100%,J131/H131),W131="2",IF((J131/N131)&gt;100%,100%,J131/N131),W131="3","0%",W131="4","")))=100%,100%,(IF(Tabla2[[#This Row],[Calculo1 ]]="1",_xlfn.IFS(W131="1",IF((J131/H131)&gt;100%,100%,J131/H131),W131="2",IF((J131/N131)&gt;100%,100%,J131/N131),W131="3","0%",W131="4","0")+Tabla2[[#This Row],[ III TRIM 20217]],_xlfn.IFS(W131="1",IF((J131/H131)&gt;100%,100%,J131/H131),W131="2",IF((J131/N131)&gt;100%,100%,J131/N131),W131="3","0%",W131="4",""))))</f>
        <v>1</v>
      </c>
      <c r="AA131" s="134" t="s">
        <v>657</v>
      </c>
      <c r="AB131" s="120">
        <v>1</v>
      </c>
      <c r="AC131" s="120">
        <v>1</v>
      </c>
      <c r="AD131" s="135" t="str">
        <f t="shared" si="23"/>
        <v/>
      </c>
      <c r="AE131" s="130">
        <f>IF(IF(F131="","ESPECÍFICAR TIPO DE META",_xlfn.IFNA(_xlfn.IFS(SUM(I131:L131)=0,0%,SUM(I131:L131)&gt;0.001,(_xlfn.IFS(F131="INCREMENTO",SUM(I131:L131)/H131,F131="MANTENIMIENTO",SUM(I131:L131)/(H131*Tabla2[[#This Row],[N.X]])))),"ESPECÍFICAR TIPO DE META"))&gt;1,"100%",IF(F131="","ESPECÍFICAR TIPO DE META",_xlfn.IFNA(_xlfn.IFS(SUM(I131:L131)=0,0%,SUM(I131:L131)&gt;0.001,(_xlfn.IFS(F131="INCREMENTO",SUM(I131:L131)/H131,F131="MANTENIMIENTO",SUM(I131:L131)/(H131*Tabla2[[#This Row],[N.X]])))),"ESPECÍFICAR TIPO DE META")))</f>
        <v>1</v>
      </c>
      <c r="AF131" s="83" t="str">
        <f>'MIPG INSTITUCIONAL'!N137</f>
        <v>La Secretaría de Planeación ha realizado la aplicación de acciones de mejora en PAAC y mapa de riesgos de corrupción con respecto a  la identificación de riesgos.</v>
      </c>
      <c r="AG131" s="75" t="str">
        <f>'MIPG INSTITUCIONAL'!O137</f>
        <v>Talento Humano, Recursos Físicos y Tecnológicos</v>
      </c>
      <c r="AH131" s="74" t="s">
        <v>618</v>
      </c>
      <c r="AI131" s="44" t="str">
        <f>'MIPG INSTITUCIONAL'!P137</f>
        <v>Secretario de Planeación
(Secretaría de Planeación)</v>
      </c>
    </row>
    <row r="132" spans="2:35" ht="68.45" customHeight="1">
      <c r="B132" s="73" t="s">
        <v>562</v>
      </c>
      <c r="C132" s="90" t="s">
        <v>563</v>
      </c>
      <c r="D132" s="75" t="str">
        <f>'MIPG INSTITUCIONAL'!F138</f>
        <v>Capacitar a líderes de procesos y sus equipos de trabajo sobre la metodología de gestión del riesgo</v>
      </c>
      <c r="E132" s="75" t="str">
        <f>'MIPG INSTITUCIONAL'!G138</f>
        <v>Capacitación sobre la metodología de gestión del riesgo realizada.</v>
      </c>
      <c r="F132" s="90" t="s">
        <v>656</v>
      </c>
      <c r="G132" s="91">
        <f t="shared" si="22"/>
        <v>1</v>
      </c>
      <c r="H132" s="76">
        <f>'MIPG INSTITUCIONAL'!H138</f>
        <v>1</v>
      </c>
      <c r="I132" s="65">
        <f>'MIPG INSTITUCIONAL'!I138</f>
        <v>0</v>
      </c>
      <c r="J132" s="65">
        <f>'MIPG INSTITUCIONAL'!J138</f>
        <v>0</v>
      </c>
      <c r="K132" s="65">
        <f>'MIPG INSTITUCIONAL'!K138</f>
        <v>1</v>
      </c>
      <c r="L132" s="65">
        <f>'MIPG INSTITUCIONAL'!L138</f>
        <v>0</v>
      </c>
      <c r="M132" s="96"/>
      <c r="N132" s="97"/>
      <c r="O132" s="97">
        <v>1</v>
      </c>
      <c r="P132" s="98"/>
      <c r="Q132" s="80" t="str">
        <f t="shared" si="16"/>
        <v>SI</v>
      </c>
      <c r="R132" s="145">
        <f>'MIPG INSTITUCIONAL'!Q138</f>
        <v>0</v>
      </c>
      <c r="S132" s="81">
        <f>'MIPG INSTITUCIONAL'!R138</f>
        <v>0</v>
      </c>
      <c r="T132" s="81" t="str">
        <f>'MIPG INSTITUCIONAL'!S138</f>
        <v>x</v>
      </c>
      <c r="U132" s="82">
        <f>'MIPG INSTITUCIONAL'!T138</f>
        <v>0</v>
      </c>
      <c r="V132" s="121" t="str">
        <f t="shared" si="17"/>
        <v>4</v>
      </c>
      <c r="W132" s="121" t="str">
        <f t="shared" si="19"/>
        <v>4</v>
      </c>
      <c r="X132" s="121" t="str">
        <f t="shared" si="20"/>
        <v>2</v>
      </c>
      <c r="Y132" s="121" t="str">
        <f t="shared" si="21"/>
        <v>4</v>
      </c>
      <c r="Z132" s="125" t="str">
        <f>IF((IF(Tabla2[[#This Row],[Calculo1 ]]="1",_xlfn.IFS(W132="1",IF((J132/H132)&gt;100%,100%,J132/H132),W132="2",IF((J132/N132)&gt;100%,100%,J132/N132),W132="3","0%",W132="4","0")+Tabla2[[#This Row],[ III TRIM 20217]],_xlfn.IFS(W132="1",IF((J132/H132)&gt;100%,100%,J132/H132),W132="2",IF((J132/N132)&gt;100%,100%,J132/N132),W132="3","0%",W132="4","")))=100%,100%,(IF(Tabla2[[#This Row],[Calculo1 ]]="1",_xlfn.IFS(W132="1",IF((J132/H132)&gt;100%,100%,J132/H132),W132="2",IF((J132/N132)&gt;100%,100%,J132/N132),W132="3","0%",W132="4","0")+Tabla2[[#This Row],[ III TRIM 20217]],_xlfn.IFS(W132="1",IF((J132/H132)&gt;100%,100%,J132/H132),W132="2",IF((J132/N132)&gt;100%,100%,J132/N132),W132="3","0%",W132="4",""))))</f>
        <v/>
      </c>
      <c r="AA132" s="134" t="s">
        <v>657</v>
      </c>
      <c r="AB132" s="120" t="s">
        <v>657</v>
      </c>
      <c r="AC132" s="120">
        <v>1</v>
      </c>
      <c r="AD132" s="135" t="str">
        <f t="shared" si="23"/>
        <v/>
      </c>
      <c r="AE132" s="130">
        <f>IF(IF(F132="","ESPECÍFICAR TIPO DE META",_xlfn.IFNA(_xlfn.IFS(SUM(I132:L132)=0,0%,SUM(I132:L132)&gt;0.001,(_xlfn.IFS(F132="INCREMENTO",SUM(I132:L132)/H132,F132="MANTENIMIENTO",SUM(I132:L132)/(H132*Tabla2[[#This Row],[N.X]])))),"ESPECÍFICAR TIPO DE META"))&gt;1,"100%",IF(F132="","ESPECÍFICAR TIPO DE META",_xlfn.IFNA(_xlfn.IFS(SUM(I132:L132)=0,0%,SUM(I132:L132)&gt;0.001,(_xlfn.IFS(F132="INCREMENTO",SUM(I132:L132)/H132,F132="MANTENIMIENTO",SUM(I132:L132)/(H132*Tabla2[[#This Row],[N.X]])))),"ESPECÍFICAR TIPO DE META")))</f>
        <v>1</v>
      </c>
      <c r="AF132" s="83" t="str">
        <f>'MIPG INSTITUCIONAL'!N138</f>
        <v>La Secretaría de Planeación, en trabajo conjunto con la Secretaría Administrativa convocó a todo el personal de planta y contratistas de la Administración municipal a la Socialización de la Política de Administración de Riesgos versión 5.0. En este espacio, el Grupo de Desarrollo Económico de la Secretaría de Planeación socializó el 11 de febrero de 2021, las responsabilidades y roles de las líneas de defensa definidas en la referida Política. Se cuenta con el correo mediante el cual se realizó la convocatoria, control de asistencia y presentación.</v>
      </c>
      <c r="AG132" s="75" t="str">
        <f>'MIPG INSTITUCIONAL'!O138</f>
        <v>Talento Humano, Recursos Físicos y Tecnológicos</v>
      </c>
      <c r="AH132" s="74" t="s">
        <v>618</v>
      </c>
      <c r="AI132" s="44" t="str">
        <f>'MIPG INSTITUCIONAL'!P138</f>
        <v>Secretario de Planeación
(Secretaría de Planeación)</v>
      </c>
    </row>
    <row r="133" spans="2:35" ht="68.45" customHeight="1">
      <c r="B133" s="73" t="s">
        <v>562</v>
      </c>
      <c r="C133" s="90" t="s">
        <v>563</v>
      </c>
      <c r="D133" s="75" t="str">
        <f>'MIPG INSTITUCIONAL'!F139</f>
        <v>Evidenciar la divulgación e implementación de la política de administración de riesgos.</v>
      </c>
      <c r="E133" s="75" t="str">
        <f>'MIPG INSTITUCIONAL'!G139</f>
        <v>Política de administración de riesgos implementada.</v>
      </c>
      <c r="F133" s="90" t="s">
        <v>658</v>
      </c>
      <c r="G133" s="91">
        <f t="shared" ref="G133:G149" si="24">COUNTIF(R133:U133,"x")</f>
        <v>4</v>
      </c>
      <c r="H133" s="76">
        <f>'MIPG INSTITUCIONAL'!H139</f>
        <v>1</v>
      </c>
      <c r="I133" s="65">
        <f>'MIPG INSTITUCIONAL'!I139</f>
        <v>1</v>
      </c>
      <c r="J133" s="65">
        <f>'MIPG INSTITUCIONAL'!J139</f>
        <v>1</v>
      </c>
      <c r="K133" s="65">
        <f>'MIPG INSTITUCIONAL'!K139</f>
        <v>1</v>
      </c>
      <c r="L133" s="65">
        <f>'MIPG INSTITUCIONAL'!L139</f>
        <v>1</v>
      </c>
      <c r="M133" s="96">
        <v>1</v>
      </c>
      <c r="N133" s="97">
        <v>1</v>
      </c>
      <c r="O133" s="97">
        <v>1</v>
      </c>
      <c r="P133" s="98">
        <v>1</v>
      </c>
      <c r="Q133" s="80" t="str">
        <f t="shared" si="16"/>
        <v>SI</v>
      </c>
      <c r="R133" s="145" t="str">
        <f>'MIPG INSTITUCIONAL'!Q139</f>
        <v>x</v>
      </c>
      <c r="S133" s="81" t="str">
        <f>'MIPG INSTITUCIONAL'!R139</f>
        <v>x</v>
      </c>
      <c r="T133" s="81" t="str">
        <f>'MIPG INSTITUCIONAL'!S139</f>
        <v>x</v>
      </c>
      <c r="U133" s="82" t="str">
        <f>'MIPG INSTITUCIONAL'!T139</f>
        <v>x</v>
      </c>
      <c r="V133" s="121" t="str">
        <f t="shared" si="17"/>
        <v>2</v>
      </c>
      <c r="W133" s="121" t="str">
        <f t="shared" si="19"/>
        <v>2</v>
      </c>
      <c r="X133" s="121" t="str">
        <f t="shared" si="20"/>
        <v>2</v>
      </c>
      <c r="Y133" s="121" t="str">
        <f t="shared" si="21"/>
        <v>2</v>
      </c>
      <c r="Z133" s="125">
        <f>IF((IF(Tabla2[[#This Row],[Calculo1 ]]="1",_xlfn.IFS(W133="1",IF((J133/H133)&gt;100%,100%,J133/H133),W133="2",IF((J133/N133)&gt;100%,100%,J133/N133),W133="3","0%",W133="4","0")+Tabla2[[#This Row],[ III TRIM 20217]],_xlfn.IFS(W133="1",IF((J133/H133)&gt;100%,100%,J133/H133),W133="2",IF((J133/N133)&gt;100%,100%,J133/N133),W133="3","0%",W133="4","")))=100%,100%,(IF(Tabla2[[#This Row],[Calculo1 ]]="1",_xlfn.IFS(W133="1",IF((J133/H133)&gt;100%,100%,J133/H133),W133="2",IF((J133/N133)&gt;100%,100%,J133/N133),W133="3","0%",W133="4","0")+Tabla2[[#This Row],[ III TRIM 20217]],_xlfn.IFS(W133="1",IF((J133/H133)&gt;100%,100%,J133/H133),W133="2",IF((J133/N133)&gt;100%,100%,J133/N133),W133="3","0%",W133="4",""))))</f>
        <v>1</v>
      </c>
      <c r="AA133" s="134">
        <v>1</v>
      </c>
      <c r="AB133" s="120">
        <v>1</v>
      </c>
      <c r="AC133" s="120">
        <v>1</v>
      </c>
      <c r="AD133" s="135">
        <f t="shared" si="23"/>
        <v>1</v>
      </c>
      <c r="AE133" s="130">
        <f>IF(IF(F133="","ESPECÍFICAR TIPO DE META",_xlfn.IFNA(_xlfn.IFS(SUM(I133:L133)=0,0%,SUM(I133:L133)&gt;0.001,(_xlfn.IFS(F133="INCREMENTO",SUM(I133:L133)/H133,F133="MANTENIMIENTO",SUM(I133:L133)/(H133*Tabla2[[#This Row],[N.X]])))),"ESPECÍFICAR TIPO DE META"))&gt;1,"100%",IF(F133="","ESPECÍFICAR TIPO DE META",_xlfn.IFNA(_xlfn.IFS(SUM(I133:L133)=0,0%,SUM(I133:L133)&gt;0.001,(_xlfn.IFS(F133="INCREMENTO",SUM(I133:L133)/H133,F133="MANTENIMIENTO",SUM(I133:L133)/(H133*Tabla2[[#This Row],[N.X]])))),"ESPECÍFICAR TIPO DE META")))</f>
        <v>1</v>
      </c>
      <c r="AF133" s="83" t="str">
        <f>'MIPG INSTITUCIONAL'!N139</f>
        <v xml:space="preserve">La Política de administración de riesgos se ha implementado en la construcción y monitoreo del Mapa de Riesgos de Gestión y Mapa de Riesgos de Corrupción por procesos. Se cuenta con evidencia actas de monitero de Mapa de Riesgos de corrupción con corte a 30 de abril de 2022 y Mapa de Riegos de Gestión a junio 30 </v>
      </c>
      <c r="AG133" s="75" t="str">
        <f>'MIPG INSTITUCIONAL'!O139</f>
        <v>Talento Humano, Recursos Físicos y Tecnológicos</v>
      </c>
      <c r="AH133" s="74" t="s">
        <v>618</v>
      </c>
      <c r="AI133" s="44" t="str">
        <f>'MIPG INSTITUCIONAL'!P139</f>
        <v>Secretario de Planeación
(Secretaría de Planeación)</v>
      </c>
    </row>
    <row r="134" spans="2:35" ht="68.45" customHeight="1">
      <c r="B134" s="73" t="s">
        <v>562</v>
      </c>
      <c r="C134" s="90" t="s">
        <v>563</v>
      </c>
      <c r="D134" s="75" t="str">
        <f>'MIPG INSTITUCIONAL'!F140</f>
        <v>Presentar el resultado de las auditorías internas y seguimientos a procesos institucionales a los líderes de procesos auditados y realizar la socialización en el marco del Comité Institucional de Coordinación de Control Interno.</v>
      </c>
      <c r="E134" s="75" t="str">
        <f>'MIPG INSTITUCIONAL'!G140</f>
        <v>Informes Radicados a líderes de procesos auditados.
Actas de Comité Institucional de Coordinación de Control Interno.</v>
      </c>
      <c r="F134" s="74" t="s">
        <v>656</v>
      </c>
      <c r="G134" s="90">
        <f t="shared" si="24"/>
        <v>1</v>
      </c>
      <c r="H134" s="76">
        <f>'MIPG INSTITUCIONAL'!H140</f>
        <v>1</v>
      </c>
      <c r="I134" s="65">
        <f>'MIPG INSTITUCIONAL'!I140</f>
        <v>0</v>
      </c>
      <c r="J134" s="65">
        <f>'MIPG INSTITUCIONAL'!J140</f>
        <v>1</v>
      </c>
      <c r="K134" s="65">
        <f>'MIPG INSTITUCIONAL'!K140</f>
        <v>0</v>
      </c>
      <c r="L134" s="65">
        <f>'MIPG INSTITUCIONAL'!L140</f>
        <v>2</v>
      </c>
      <c r="M134" s="96"/>
      <c r="N134" s="97"/>
      <c r="O134" s="97">
        <v>1</v>
      </c>
      <c r="P134" s="98"/>
      <c r="Q134" s="80" t="str">
        <f t="shared" ref="Q134:Q140" si="25">_xlfn.IFNA(IF(_xlfn.IFS(F134="MANTENIMIENTO",SUM(M134:P134)/G134,F134="INCREMENTO",SUM(M134:P134))=H134,"SI",""),"")</f>
        <v>SI</v>
      </c>
      <c r="R134" s="145">
        <f>'MIPG INSTITUCIONAL'!Q140</f>
        <v>0</v>
      </c>
      <c r="S134" s="81">
        <f>'MIPG INSTITUCIONAL'!R140</f>
        <v>0</v>
      </c>
      <c r="T134" s="81" t="str">
        <f>'MIPG INSTITUCIONAL'!S140</f>
        <v>x</v>
      </c>
      <c r="U134" s="82">
        <f>'MIPG INSTITUCIONAL'!T140</f>
        <v>0</v>
      </c>
      <c r="V134" s="121" t="str">
        <f t="shared" si="17"/>
        <v>4</v>
      </c>
      <c r="W134" s="121" t="str">
        <f t="shared" si="19"/>
        <v>1</v>
      </c>
      <c r="X134" s="121" t="str">
        <f t="shared" si="20"/>
        <v>3</v>
      </c>
      <c r="Y134" s="121" t="str">
        <f t="shared" si="21"/>
        <v>1</v>
      </c>
      <c r="Z134" s="125">
        <f>IF((IF(Tabla2[[#This Row],[Calculo1 ]]="1",_xlfn.IFS(W134="1",IF((J134/H134)&gt;100%,100%,J134/H134),W134="2",IF((J134/N134)&gt;100%,100%,J134/N134),W134="3","0%",W134="4","0")+Tabla2[[#This Row],[ III TRIM 20217]],_xlfn.IFS(W134="1",IF((J134/H134)&gt;100%,100%,J134/H134),W134="2",IF((J134/N134)&gt;100%,100%,J134/N134),W134="3","0%",W134="4","")))=100%,100%,(IF(Tabla2[[#This Row],[Calculo1 ]]="1",_xlfn.IFS(W134="1",IF((J134/H134)&gt;100%,100%,J134/H134),W134="2",IF((J134/N134)&gt;100%,100%,J134/N134),W134="3","0%",W134="4","0")+Tabla2[[#This Row],[ III TRIM 20217]],_xlfn.IFS(W134="1",IF((J134/H134)&gt;100%,100%,J134/H134),W134="2",IF((J134/N134)&gt;100%,100%,J134/N134),W134="3","0%",W134="4",""))))</f>
        <v>1</v>
      </c>
      <c r="AA134" s="134" t="s">
        <v>657</v>
      </c>
      <c r="AB134" s="120">
        <v>1</v>
      </c>
      <c r="AC134" s="120">
        <v>1</v>
      </c>
      <c r="AD134" s="135">
        <v>1</v>
      </c>
      <c r="AE134" s="130" t="str">
        <f>IF(IF(F134="","ESPECÍFICAR TIPO DE META",_xlfn.IFNA(_xlfn.IFS(SUM(I134:L134)=0,0%,SUM(I134:L134)&gt;0.001,(_xlfn.IFS(F134="INCREMENTO",SUM(I134:L134)/H134,F134="MANTENIMIENTO",SUM(I134:L134)/(H134*Tabla2[[#This Row],[N.X]])))),"ESPECÍFICAR TIPO DE META"))&gt;1,"100%",IF(F134="","ESPECÍFICAR TIPO DE META",_xlfn.IFNA(_xlfn.IFS(SUM(I134:L134)=0,0%,SUM(I134:L134)&gt;0.001,(_xlfn.IFS(F134="INCREMENTO",SUM(I134:L134)/H134,F134="MANTENIMIENTO",SUM(I134:L134)/(H134*Tabla2[[#This Row],[N.X]])))),"ESPECÍFICAR TIPO DE META")))</f>
        <v>100%</v>
      </c>
      <c r="AF134" s="83" t="str">
        <f>'MIPG INSTITUCIONAL'!N140</f>
        <v>Auditorías Internas al Proceso de Valorización y Gestión y Desarrollo de la Infraestructura, las cuales fueron realizadas en la vigencia  2021 y los informes definitivos de Auditorías Internas fueron socializados al Comité Institucional de Coordinación de Control Interno el día 28 de diciembre de 2021.
En el Plan anual de Acción y Auditorías de la Oficina de Control Interno de Gestión aprobado el día 25 de Enero de 2022 en el Comite Institucional Coordinador de Control Interno, quedaron contempladas auditorías a los siguientes procesos, las cuales iniciaron en el primer trimestre 2022:                                                                                                                                                                                                          1. Proceso  gestión y desarrollo de la infraestructura                                                                                                                                                                                                                                             2. Proceso Seguridad, Protección y Convivencia Ciudadana y Proyección y Desarrollo Comunitario.      
3. Proceso técnico de servicios públicos.                                                                                                                                                               
La planeacion de las auditorías mencionadas tuvieron lugar en el mes de marzo de 2022, una vez se entreguen los informes finales de auditoría se socializarán los mismos en el Comite Institucional Coordinador de Control Interno. Así mismo, en el mencionado comité se han presentado los resultados de informes de ley, actividades y seguimientos que la Oficina de Control Interno ha realizado, lo cual se evidencia en actas de 25 de enero,  25 de febrero, 29 de marzo, 29 abril, 24 de mayo de 2022.
Así mismo, se cuenta con Informe definitivo de  Proceso de Gestión y Desarrollo de la Infraestructura con fecha de 12 de mayo 2022 e Informe definitivo de autitoría del Proceso Técnico de Servicios Públicos con fecha de 30 de junio 2022.</v>
      </c>
      <c r="AG134" s="75" t="str">
        <f>'MIPG INSTITUCIONAL'!O140</f>
        <v>Talento Humano, Recursos Físicos y Tecnológicos</v>
      </c>
      <c r="AH134" s="74" t="s">
        <v>611</v>
      </c>
      <c r="AI134" s="44" t="str">
        <f>'MIPG INSTITUCIONAL'!P140</f>
        <v>Jefe de Oficina
(Oficina Control Interno de Gestión)</v>
      </c>
    </row>
    <row r="135" spans="2:35" ht="68.45" customHeight="1">
      <c r="B135" s="73" t="s">
        <v>562</v>
      </c>
      <c r="C135" s="90" t="s">
        <v>563</v>
      </c>
      <c r="D135" s="75" t="str">
        <f>'MIPG INSTITUCIONAL'!F141</f>
        <v>Evaluación de la Audiencia de Rendición de Cuentas</v>
      </c>
      <c r="E135" s="75" t="str">
        <f>'MIPG INSTITUCIONAL'!G141</f>
        <v>Informe de Evaluación de la Audiencia Anual de Rendición de Cuentas</v>
      </c>
      <c r="F135" s="74" t="s">
        <v>656</v>
      </c>
      <c r="G135" s="90">
        <f t="shared" si="24"/>
        <v>1</v>
      </c>
      <c r="H135" s="76">
        <f>'MIPG INSTITUCIONAL'!H141</f>
        <v>1</v>
      </c>
      <c r="I135" s="65">
        <f>'MIPG INSTITUCIONAL'!I141</f>
        <v>0</v>
      </c>
      <c r="J135" s="65">
        <f>'MIPG INSTITUCIONAL'!J141</f>
        <v>1</v>
      </c>
      <c r="K135" s="65">
        <f>'MIPG INSTITUCIONAL'!K141</f>
        <v>0</v>
      </c>
      <c r="L135" s="65">
        <f>'MIPG INSTITUCIONAL'!L141</f>
        <v>0</v>
      </c>
      <c r="M135" s="96"/>
      <c r="N135" s="97">
        <v>1</v>
      </c>
      <c r="O135" s="97"/>
      <c r="P135" s="98"/>
      <c r="Q135" s="80" t="str">
        <f t="shared" si="25"/>
        <v>SI</v>
      </c>
      <c r="R135" s="145">
        <f>'MIPG INSTITUCIONAL'!Q141</f>
        <v>0</v>
      </c>
      <c r="S135" s="81" t="str">
        <f>'MIPG INSTITUCIONAL'!R141</f>
        <v>x</v>
      </c>
      <c r="T135" s="81">
        <f>'MIPG INSTITUCIONAL'!S141</f>
        <v>0</v>
      </c>
      <c r="U135" s="82">
        <f>'MIPG INSTITUCIONAL'!T141</f>
        <v>0</v>
      </c>
      <c r="V135" s="121" t="str">
        <f t="shared" si="17"/>
        <v>4</v>
      </c>
      <c r="W135" s="121" t="str">
        <f t="shared" si="19"/>
        <v>2</v>
      </c>
      <c r="X135" s="121" t="str">
        <f t="shared" si="20"/>
        <v>4</v>
      </c>
      <c r="Y135" s="121" t="str">
        <f t="shared" si="21"/>
        <v>4</v>
      </c>
      <c r="Z135" s="125">
        <f>IF((IF(Tabla2[[#This Row],[Calculo1 ]]="1",_xlfn.IFS(W135="1",IF((J135/H135)&gt;100%,100%,J135/H135),W135="2",IF((J135/N135)&gt;100%,100%,J135/N135),W135="3","0%",W135="4","0")+Tabla2[[#This Row],[ III TRIM 20217]],_xlfn.IFS(W135="1",IF((J135/H135)&gt;100%,100%,J135/H135),W135="2",IF((J135/N135)&gt;100%,100%,J135/N135),W135="3","0%",W135="4","")))=100%,100%,(IF(Tabla2[[#This Row],[Calculo1 ]]="1",_xlfn.IFS(W135="1",IF((J135/H135)&gt;100%,100%,J135/H135),W135="2",IF((J135/N135)&gt;100%,100%,J135/N135),W135="3","0%",W135="4","0")+Tabla2[[#This Row],[ III TRIM 20217]],_xlfn.IFS(W135="1",IF((J135/H135)&gt;100%,100%,J135/H135),W135="2",IF((J135/N135)&gt;100%,100%,J135/N135),W135="3","0%",W135="4",""))))</f>
        <v>1</v>
      </c>
      <c r="AA135" s="134" t="s">
        <v>657</v>
      </c>
      <c r="AB135" s="120">
        <v>1</v>
      </c>
      <c r="AC135" s="120">
        <v>1</v>
      </c>
      <c r="AD135" s="135" t="str">
        <f t="shared" si="23"/>
        <v/>
      </c>
      <c r="AE135" s="130">
        <f>IF(IF(F135="","ESPECÍFICAR TIPO DE META",_xlfn.IFNA(_xlfn.IFS(SUM(I135:L135)=0,0%,SUM(I135:L135)&gt;0.001,(_xlfn.IFS(F135="INCREMENTO",SUM(I135:L135)/H135,F135="MANTENIMIENTO",SUM(I135:L135)/(H135*Tabla2[[#This Row],[N.X]])))),"ESPECÍFICAR TIPO DE META"))&gt;1,"100%",IF(F135="","ESPECÍFICAR TIPO DE META",_xlfn.IFNA(_xlfn.IFS(SUM(I135:L135)=0,0%,SUM(I135:L135)&gt;0.001,(_xlfn.IFS(F135="INCREMENTO",SUM(I135:L135)/H135,F135="MANTENIMIENTO",SUM(I135:L135)/(H135*Tabla2[[#This Row],[N.X]])))),"ESPECÍFICAR TIPO DE META")))</f>
        <v>1</v>
      </c>
      <c r="AF135" s="83" t="str">
        <f>'MIPG INSTITUCIONAL'!N141</f>
        <v xml:space="preserve">Conforme al Componente 3 - Rendición de Cuentas - , Subcomponente 4 - Evaluación y retroalimentación de la gestión Institucional -, la Oficina de Control Interno realizó la publicación del Informe el día 30 de diciembre de 2021.  https://www.bucaramanga.gov.co/wp-content/uploads/2021/12/Informe-Evaluacion-Rendicion-de-Cuentas.pdf
</v>
      </c>
      <c r="AG135" s="75" t="str">
        <f>'MIPG INSTITUCIONAL'!O141</f>
        <v>Talento Humano, Recursos Físicos y Tecnológicos</v>
      </c>
      <c r="AH135" s="74" t="s">
        <v>611</v>
      </c>
      <c r="AI135" s="44" t="str">
        <f>'MIPG INSTITUCIONAL'!P141</f>
        <v>Jefe de Oficina
(Oficina Control Interno de Gestión)</v>
      </c>
    </row>
    <row r="136" spans="2:35" ht="68.45" customHeight="1">
      <c r="B136" s="73" t="s">
        <v>562</v>
      </c>
      <c r="C136" s="90" t="s">
        <v>563</v>
      </c>
      <c r="D136" s="75" t="str">
        <f>'MIPG INSTITUCIONAL'!F142</f>
        <v>Evaluación Semestral de Coordinación del Sistema de Control Interno.</v>
      </c>
      <c r="E136" s="75" t="str">
        <f>'MIPG INSTITUCIONAL'!G142</f>
        <v>Informe Semestral de Coordinación del Sistema de Control Interno.</v>
      </c>
      <c r="F136" s="74" t="s">
        <v>656</v>
      </c>
      <c r="G136" s="90">
        <f t="shared" si="24"/>
        <v>2</v>
      </c>
      <c r="H136" s="76">
        <f>'MIPG INSTITUCIONAL'!H142</f>
        <v>2</v>
      </c>
      <c r="I136" s="65">
        <f>'MIPG INSTITUCIONAL'!I142</f>
        <v>1</v>
      </c>
      <c r="J136" s="65">
        <f>'MIPG INSTITUCIONAL'!J142</f>
        <v>0</v>
      </c>
      <c r="K136" s="65">
        <f>'MIPG INSTITUCIONAL'!K142</f>
        <v>1</v>
      </c>
      <c r="L136" s="65">
        <f>'MIPG INSTITUCIONAL'!L142</f>
        <v>0</v>
      </c>
      <c r="M136" s="96">
        <v>1</v>
      </c>
      <c r="N136" s="97"/>
      <c r="O136" s="97">
        <v>1</v>
      </c>
      <c r="P136" s="98"/>
      <c r="Q136" s="80" t="str">
        <f t="shared" si="25"/>
        <v>SI</v>
      </c>
      <c r="R136" s="145" t="str">
        <f>'MIPG INSTITUCIONAL'!Q142</f>
        <v>x</v>
      </c>
      <c r="S136" s="81">
        <f>'MIPG INSTITUCIONAL'!R142</f>
        <v>0</v>
      </c>
      <c r="T136" s="81" t="str">
        <f>'MIPG INSTITUCIONAL'!S142</f>
        <v>x</v>
      </c>
      <c r="U136" s="82">
        <f>'MIPG INSTITUCIONAL'!T142</f>
        <v>0</v>
      </c>
      <c r="V136" s="121" t="str">
        <f t="shared" si="17"/>
        <v>2</v>
      </c>
      <c r="W136" s="121" t="str">
        <f t="shared" si="19"/>
        <v>4</v>
      </c>
      <c r="X136" s="121" t="str">
        <f t="shared" si="20"/>
        <v>2</v>
      </c>
      <c r="Y136" s="121" t="str">
        <f t="shared" si="21"/>
        <v>4</v>
      </c>
      <c r="Z136" s="125" t="str">
        <f>IF((IF(Tabla2[[#This Row],[Calculo1 ]]="1",_xlfn.IFS(W136="1",IF((J136/H136)&gt;100%,100%,J136/H136),W136="2",IF((J136/N136)&gt;100%,100%,J136/N136),W136="3","0%",W136="4","0")+Tabla2[[#This Row],[ III TRIM 20217]],_xlfn.IFS(W136="1",IF((J136/H136)&gt;100%,100%,J136/H136),W136="2",IF((J136/N136)&gt;100%,100%,J136/N136),W136="3","0%",W136="4","")))=100%,100%,(IF(Tabla2[[#This Row],[Calculo1 ]]="1",_xlfn.IFS(W136="1",IF((J136/H136)&gt;100%,100%,J136/H136),W136="2",IF((J136/N136)&gt;100%,100%,J136/N136),W136="3","0%",W136="4","0")+Tabla2[[#This Row],[ III TRIM 20217]],_xlfn.IFS(W136="1",IF((J136/H136)&gt;100%,100%,J136/H136),W136="2",IF((J136/N136)&gt;100%,100%,J136/N136),W136="3","0%",W136="4",""))))</f>
        <v/>
      </c>
      <c r="AA136" s="134">
        <v>1</v>
      </c>
      <c r="AB136" s="120" t="s">
        <v>657</v>
      </c>
      <c r="AC136" s="120">
        <v>1</v>
      </c>
      <c r="AD136" s="135" t="str">
        <f t="shared" si="23"/>
        <v/>
      </c>
      <c r="AE136" s="130">
        <f>IF(IF(F136="","ESPECÍFICAR TIPO DE META",_xlfn.IFNA(_xlfn.IFS(SUM(I136:L136)=0,0%,SUM(I136:L136)&gt;0.001,(_xlfn.IFS(F136="INCREMENTO",SUM(I136:L136)/H136,F136="MANTENIMIENTO",SUM(I136:L136)/(H136*Tabla2[[#This Row],[N.X]])))),"ESPECÍFICAR TIPO DE META"))&gt;1,"100%",IF(F136="","ESPECÍFICAR TIPO DE META",_xlfn.IFNA(_xlfn.IFS(SUM(I136:L136)=0,0%,SUM(I136:L136)&gt;0.001,(_xlfn.IFS(F136="INCREMENTO",SUM(I136:L136)/H136,F136="MANTENIMIENTO",SUM(I136:L136)/(H136*Tabla2[[#This Row],[N.X]])))),"ESPECÍFICAR TIPO DE META")))</f>
        <v>1</v>
      </c>
      <c r="AF136" s="83" t="str">
        <f>'MIPG INSTITUCIONAL'!N142</f>
        <v>Informe de Evaluación Independiente del Estado del Sistema de Control Interno con corte a junio 30 de 2021, publicado en la página web institucional el 30 de julio de 2021.  Informe de Evaluación Independiente del Estado del Sistema de Control Interno con corte a diciembre  31 de 2021,  publicado en la página web institucional el 28 de enero de 2022: https://www.bucaramanga.gov.co/wp-content/uploads/2022/01/Informe-SCI-parametrizado-DIC-2021-1.pdf</v>
      </c>
      <c r="AG136" s="75" t="str">
        <f>'MIPG INSTITUCIONAL'!O142</f>
        <v>Talento Humano, Recursos Físicos y Tecnológicos</v>
      </c>
      <c r="AH136" s="74" t="s">
        <v>611</v>
      </c>
      <c r="AI136" s="44" t="str">
        <f>'MIPG INSTITUCIONAL'!P142</f>
        <v>Jefe de Oficina
(Oficina Control Interno de Gestión)</v>
      </c>
    </row>
    <row r="137" spans="2:35" ht="68.45" customHeight="1">
      <c r="B137" s="73" t="s">
        <v>562</v>
      </c>
      <c r="C137" s="90" t="s">
        <v>563</v>
      </c>
      <c r="D137" s="75" t="str">
        <f>'MIPG INSTITUCIONAL'!F143</f>
        <v>Socializar ante el Comité Institucional de Coordinación de Control Interno la evaluación Semestral de Coordinación de del sistema de Control interno.</v>
      </c>
      <c r="E137" s="75" t="str">
        <f>'MIPG INSTITUCIONAL'!G143</f>
        <v>Acta de Comité Institucional de Coordinación de Control Interno</v>
      </c>
      <c r="F137" s="74" t="s">
        <v>656</v>
      </c>
      <c r="G137" s="90">
        <f t="shared" si="24"/>
        <v>2</v>
      </c>
      <c r="H137" s="76">
        <f>'MIPG INSTITUCIONAL'!H143</f>
        <v>2</v>
      </c>
      <c r="I137" s="65">
        <f>'MIPG INSTITUCIONAL'!I143</f>
        <v>8</v>
      </c>
      <c r="J137" s="65">
        <f>'MIPG INSTITUCIONAL'!J143</f>
        <v>0</v>
      </c>
      <c r="K137" s="65">
        <f>'MIPG INSTITUCIONAL'!K143</f>
        <v>4</v>
      </c>
      <c r="L137" s="65">
        <f>'MIPG INSTITUCIONAL'!L143</f>
        <v>0</v>
      </c>
      <c r="M137" s="96">
        <v>1</v>
      </c>
      <c r="N137" s="97"/>
      <c r="O137" s="97">
        <v>1</v>
      </c>
      <c r="P137" s="98"/>
      <c r="Q137" s="80" t="str">
        <f t="shared" si="25"/>
        <v>SI</v>
      </c>
      <c r="R137" s="145" t="str">
        <f>'MIPG INSTITUCIONAL'!Q143</f>
        <v>x</v>
      </c>
      <c r="S137" s="81">
        <f>'MIPG INSTITUCIONAL'!R143</f>
        <v>0</v>
      </c>
      <c r="T137" s="81" t="str">
        <f>'MIPG INSTITUCIONAL'!S143</f>
        <v>x</v>
      </c>
      <c r="U137" s="82">
        <f>'MIPG INSTITUCIONAL'!T143</f>
        <v>0</v>
      </c>
      <c r="V137" s="121" t="str">
        <f t="shared" si="17"/>
        <v>2</v>
      </c>
      <c r="W137" s="121" t="str">
        <f t="shared" si="19"/>
        <v>4</v>
      </c>
      <c r="X137" s="121" t="str">
        <f t="shared" si="20"/>
        <v>2</v>
      </c>
      <c r="Y137" s="121" t="str">
        <f t="shared" si="21"/>
        <v>4</v>
      </c>
      <c r="Z137" s="125" t="str">
        <f>IF((IF(Tabla2[[#This Row],[Calculo1 ]]="1",_xlfn.IFS(W137="1",IF((J137/H137)&gt;100%,100%,J137/H137),W137="2",IF((J137/N137)&gt;100%,100%,J137/N137),W137="3","0%",W137="4","0")+Tabla2[[#This Row],[ III TRIM 20217]],_xlfn.IFS(W137="1",IF((J137/H137)&gt;100%,100%,J137/H137),W137="2",IF((J137/N137)&gt;100%,100%,J137/N137),W137="3","0%",W137="4","")))=100%,100%,(IF(Tabla2[[#This Row],[Calculo1 ]]="1",_xlfn.IFS(W137="1",IF((J137/H137)&gt;100%,100%,J137/H137),W137="2",IF((J137/N137)&gt;100%,100%,J137/N137),W137="3","0%",W137="4","0")+Tabla2[[#This Row],[ III TRIM 20217]],_xlfn.IFS(W137="1",IF((J137/H137)&gt;100%,100%,J137/H137),W137="2",IF((J137/N137)&gt;100%,100%,J137/N137),W137="3","0%",W137="4",""))))</f>
        <v/>
      </c>
      <c r="AA137" s="134" t="s">
        <v>659</v>
      </c>
      <c r="AB137" s="120" t="s">
        <v>657</v>
      </c>
      <c r="AC137" s="120" t="s">
        <v>659</v>
      </c>
      <c r="AD137" s="135" t="str">
        <f t="shared" si="23"/>
        <v/>
      </c>
      <c r="AE137" s="130" t="str">
        <f>IF(IF(F137="","ESPECÍFICAR TIPO DE META",_xlfn.IFNA(_xlfn.IFS(SUM(I137:L137)=0,0%,SUM(I137:L137)&gt;0.001,(_xlfn.IFS(F137="INCREMENTO",SUM(I137:L137)/H137,F137="MANTENIMIENTO",SUM(I137:L137)/(H137*Tabla2[[#This Row],[N.X]])))),"ESPECÍFICAR TIPO DE META"))&gt;1,"100%",IF(F137="","ESPECÍFICAR TIPO DE META",_xlfn.IFNA(_xlfn.IFS(SUM(I137:L137)=0,0%,SUM(I137:L137)&gt;0.001,(_xlfn.IFS(F137="INCREMENTO",SUM(I137:L137)/H137,F137="MANTENIMIENTO",SUM(I137:L137)/(H137*Tabla2[[#This Row],[N.X]])))),"ESPECÍFICAR TIPO DE META")))</f>
        <v>100%</v>
      </c>
      <c r="AF137" s="83" t="str">
        <f>'MIPG INSTITUCIONAL'!N143</f>
        <v>En cumplimiento de este producto se socializó en Comité Institucional de Coordinación de Control Interno con fecha 20 de septiembre de 2021. De la misma manera, se realizó socialización del resultado del informe de evaluación independiente del Sistema de Control Interno, en el Comité Institucional de Coordinación de Control Interno, que consta en acta de fecha 24 de marzo de  2022. El resultado del informe fue publicado en el link: https://www.bucaramanga.gov.co/wp-content/uploads/2022/01/Informe-SCI-parametrizado-DIC-2021-1.pdf</v>
      </c>
      <c r="AG137" s="75" t="str">
        <f>'MIPG INSTITUCIONAL'!O143</f>
        <v>Talento Humano, Recursos Físicos y Tecnológicos</v>
      </c>
      <c r="AH137" s="74" t="s">
        <v>611</v>
      </c>
      <c r="AI137" s="44" t="str">
        <f>'MIPG INSTITUCIONAL'!P143</f>
        <v>Jefe de Oficina
(Oficina Control Interno de Gestión)</v>
      </c>
    </row>
    <row r="138" spans="2:35" ht="68.45" customHeight="1">
      <c r="B138" s="73" t="s">
        <v>562</v>
      </c>
      <c r="C138" s="90" t="s">
        <v>563</v>
      </c>
      <c r="D138" s="75" t="str">
        <f>'MIPG INSTITUCIONAL'!F144</f>
        <v>Seguimiento periódico (Cuatrimestral) al PAAC y Mapas de riesgos de Corrupción.</v>
      </c>
      <c r="E138" s="75" t="str">
        <f>'MIPG INSTITUCIONAL'!G144</f>
        <v>Informe de seguimiento al PAAC y Mapas de riesgos de Corrupción.</v>
      </c>
      <c r="F138" s="74" t="s">
        <v>656</v>
      </c>
      <c r="G138" s="90">
        <f t="shared" si="24"/>
        <v>3</v>
      </c>
      <c r="H138" s="76">
        <f>'MIPG INSTITUCIONAL'!H144</f>
        <v>3</v>
      </c>
      <c r="I138" s="65">
        <f>'MIPG INSTITUCIONAL'!I144</f>
        <v>1</v>
      </c>
      <c r="J138" s="65">
        <f>'MIPG INSTITUCIONAL'!J144</f>
        <v>0</v>
      </c>
      <c r="K138" s="65">
        <f>'MIPG INSTITUCIONAL'!K144</f>
        <v>1</v>
      </c>
      <c r="L138" s="65">
        <f>'MIPG INSTITUCIONAL'!L144</f>
        <v>1</v>
      </c>
      <c r="M138" s="96">
        <v>1</v>
      </c>
      <c r="N138" s="97"/>
      <c r="O138" s="97">
        <v>1</v>
      </c>
      <c r="P138" s="98">
        <v>1</v>
      </c>
      <c r="Q138" s="80" t="str">
        <f t="shared" si="25"/>
        <v>SI</v>
      </c>
      <c r="R138" s="145" t="str">
        <f>'MIPG INSTITUCIONAL'!Q144</f>
        <v>x</v>
      </c>
      <c r="S138" s="81">
        <f>'MIPG INSTITUCIONAL'!R144</f>
        <v>0</v>
      </c>
      <c r="T138" s="81" t="str">
        <f>'MIPG INSTITUCIONAL'!S144</f>
        <v>x</v>
      </c>
      <c r="U138" s="82" t="str">
        <f>'MIPG INSTITUCIONAL'!T144</f>
        <v>x</v>
      </c>
      <c r="V138" s="121" t="str">
        <f t="shared" si="17"/>
        <v>2</v>
      </c>
      <c r="W138" s="121" t="str">
        <f t="shared" si="19"/>
        <v>4</v>
      </c>
      <c r="X138" s="121" t="str">
        <f t="shared" si="20"/>
        <v>2</v>
      </c>
      <c r="Y138" s="121" t="str">
        <f t="shared" si="21"/>
        <v>2</v>
      </c>
      <c r="Z138" s="125" t="str">
        <f>IF((IF(Tabla2[[#This Row],[Calculo1 ]]="1",_xlfn.IFS(W138="1",IF((J138/H138)&gt;100%,100%,J138/H138),W138="2",IF((J138/N138)&gt;100%,100%,J138/N138),W138="3","0%",W138="4","0")+Tabla2[[#This Row],[ III TRIM 20217]],_xlfn.IFS(W138="1",IF((J138/H138)&gt;100%,100%,J138/H138),W138="2",IF((J138/N138)&gt;100%,100%,J138/N138),W138="3","0%",W138="4","")))=100%,100%,(IF(Tabla2[[#This Row],[Calculo1 ]]="1",_xlfn.IFS(W138="1",IF((J138/H138)&gt;100%,100%,J138/H138),W138="2",IF((J138/N138)&gt;100%,100%,J138/N138),W138="3","0%",W138="4","0")+Tabla2[[#This Row],[ III TRIM 20217]],_xlfn.IFS(W138="1",IF((J138/H138)&gt;100%,100%,J138/H138),W138="2",IF((J138/N138)&gt;100%,100%,J138/N138),W138="3","0%",W138="4",""))))</f>
        <v/>
      </c>
      <c r="AA138" s="134">
        <v>1</v>
      </c>
      <c r="AB138" s="120" t="s">
        <v>657</v>
      </c>
      <c r="AC138" s="120">
        <v>1</v>
      </c>
      <c r="AD138" s="135">
        <f t="shared" si="23"/>
        <v>1</v>
      </c>
      <c r="AE138" s="130">
        <f>IF(IF(F138="","ESPECÍFICAR TIPO DE META",_xlfn.IFNA(_xlfn.IFS(SUM(I138:L138)=0,0%,SUM(I138:L138)&gt;0.001,(_xlfn.IFS(F138="INCREMENTO",SUM(I138:L138)/H138,F138="MANTENIMIENTO",SUM(I138:L138)/(H138*Tabla2[[#This Row],[N.X]])))),"ESPECÍFICAR TIPO DE META"))&gt;1,"100%",IF(F138="","ESPECÍFICAR TIPO DE META",_xlfn.IFNA(_xlfn.IFS(SUM(I138:L138)=0,0%,SUM(I138:L138)&gt;0.001,(_xlfn.IFS(F138="INCREMENTO",SUM(I138:L138)/H138,F138="MANTENIMIENTO",SUM(I138:L138)/(H138*Tabla2[[#This Row],[N.X]])))),"ESPECÍFICAR TIPO DE META")))</f>
        <v>1</v>
      </c>
      <c r="AF138" s="83" t="str">
        <f>'MIPG INSTITUCIONAL'!N144</f>
        <v xml:space="preserve">Informe de Seguimiento al Plan Anticorrupción y de Atención al Ciudadano y Mapa de Riesgos de Corrupción con corte a agosto 31 de 2021 link: https://www.bucaramanga.gov.co/transparencia/plan-anticorrupcion-y-de-atencion-al-ciudadano-2/
Informe de Seguimiento al Plan Anticorrupción y de Atención al Ciudadano y Mapa de Riesgos de Corrupción con corte a Diciembre 31 de 2021 el cuál se reporta en el avance del primer trimestre 2022. Informe de Seguimiento al Plan Anticorrupción y de Atención al Ciudadano y Mapa de Riesgos de Corrupción con corte a diciembre 31 de 2021, el cual fue presentado y publicado en el mes de enero de 2022 en la página web del municipio en el link: https://www.bucaramanga.gov.co/transparencia/plan-anticorrupcion-y-de-atencion-al-ciudadano-2/
Informe de Seguimiento al Plan Anticorrupción y de Atención al Ciudadano y Mapa de Riesgos de Corrupción con corte a abril 30 de 2022, el cual fue  presentado y publicado en el mes de mayo de 2022 en la página web del municipio en el link: https://www.bucaramanga.gov.co/transparencia/plan-anticorrupcion-y-de-atencion-al-ciudadano-2/
</v>
      </c>
      <c r="AG138" s="75" t="str">
        <f>'MIPG INSTITUCIONAL'!O144</f>
        <v>Talento Humano, Recursos Físicos y Tecnológicos</v>
      </c>
      <c r="AH138" s="74" t="s">
        <v>611</v>
      </c>
      <c r="AI138" s="44" t="str">
        <f>'MIPG INSTITUCIONAL'!P144</f>
        <v>Jefe de Oficina
(Oficina Control Interno de Gestión)</v>
      </c>
    </row>
    <row r="139" spans="2:35" ht="68.45" customHeight="1">
      <c r="B139" s="73" t="s">
        <v>562</v>
      </c>
      <c r="C139" s="90" t="s">
        <v>563</v>
      </c>
      <c r="D139" s="75" t="str">
        <f>'MIPG INSTITUCIONAL'!F145</f>
        <v>Seguimiento periódico (Corte a diciembre de la vigencia anterior y un segundo seguimiento de la vigencia en curso) al Mapas de Riesgos de Gestión por procesos.</v>
      </c>
      <c r="E139" s="75" t="str">
        <f>'MIPG INSTITUCIONAL'!G145</f>
        <v>Informe de seguimiento al Mapas de Riesgos de Gestión por procesos.</v>
      </c>
      <c r="F139" s="74" t="s">
        <v>656</v>
      </c>
      <c r="G139" s="90">
        <f t="shared" si="24"/>
        <v>2</v>
      </c>
      <c r="H139" s="76">
        <f>'MIPG INSTITUCIONAL'!H145</f>
        <v>2</v>
      </c>
      <c r="I139" s="65">
        <f>'MIPG INSTITUCIONAL'!I145</f>
        <v>0</v>
      </c>
      <c r="J139" s="65">
        <f>'MIPG INSTITUCIONAL'!J145</f>
        <v>1</v>
      </c>
      <c r="K139" s="65">
        <f>'MIPG INSTITUCIONAL'!K145</f>
        <v>1</v>
      </c>
      <c r="L139" s="65">
        <f>'MIPG INSTITUCIONAL'!L145</f>
        <v>0</v>
      </c>
      <c r="M139" s="96"/>
      <c r="N139" s="97">
        <v>1</v>
      </c>
      <c r="O139" s="97"/>
      <c r="P139" s="98">
        <v>1</v>
      </c>
      <c r="Q139" s="80" t="str">
        <f t="shared" si="25"/>
        <v>SI</v>
      </c>
      <c r="R139" s="145">
        <f>'MIPG INSTITUCIONAL'!Q145</f>
        <v>0</v>
      </c>
      <c r="S139" s="81" t="str">
        <f>'MIPG INSTITUCIONAL'!R145</f>
        <v>x</v>
      </c>
      <c r="T139" s="81">
        <f>'MIPG INSTITUCIONAL'!S145</f>
        <v>0</v>
      </c>
      <c r="U139" s="82" t="str">
        <f>'MIPG INSTITUCIONAL'!T145</f>
        <v>x</v>
      </c>
      <c r="V139" s="121" t="str">
        <f t="shared" si="17"/>
        <v>4</v>
      </c>
      <c r="W139" s="121" t="str">
        <f t="shared" si="19"/>
        <v>2</v>
      </c>
      <c r="X139" s="121" t="str">
        <f t="shared" si="20"/>
        <v>1</v>
      </c>
      <c r="Y139" s="121" t="str">
        <f t="shared" si="21"/>
        <v>3</v>
      </c>
      <c r="Z139" s="125">
        <f>IF((IF(Tabla2[[#This Row],[Calculo1 ]]="1",_xlfn.IFS(W139="1",IF((J139/H139)&gt;100%,100%,J139/H139),W139="2",IF((J139/N139)&gt;100%,100%,J139/N139),W139="3","0%",W139="4","0")+Tabla2[[#This Row],[ III TRIM 20217]],_xlfn.IFS(W139="1",IF((J139/H139)&gt;100%,100%,J139/H139),W139="2",IF((J139/N139)&gt;100%,100%,J139/N139),W139="3","0%",W139="4","")))=100%,100%,(IF(Tabla2[[#This Row],[Calculo1 ]]="1",_xlfn.IFS(W139="1",IF((J139/H139)&gt;100%,100%,J139/H139),W139="2",IF((J139/N139)&gt;100%,100%,J139/N139),W139="3","0%",W139="4","0")+Tabla2[[#This Row],[ III TRIM 20217]],_xlfn.IFS(W139="1",IF((J139/H139)&gt;100%,100%,J139/H139),W139="2",IF((J139/N139)&gt;100%,100%,J139/N139),W139="3","0%",W139="4",""))))</f>
        <v>1</v>
      </c>
      <c r="AA139" s="134" t="s">
        <v>657</v>
      </c>
      <c r="AB139" s="120">
        <v>1</v>
      </c>
      <c r="AC139" s="120">
        <v>1</v>
      </c>
      <c r="AD139" s="135">
        <v>1</v>
      </c>
      <c r="AE139" s="130">
        <f>IF(IF(F139="","ESPECÍFICAR TIPO DE META",_xlfn.IFNA(_xlfn.IFS(SUM(I139:L139)=0,0%,SUM(I139:L139)&gt;0.001,(_xlfn.IFS(F139="INCREMENTO",SUM(I139:L139)/H139,F139="MANTENIMIENTO",SUM(I139:L139)/(H139*Tabla2[[#This Row],[N.X]])))),"ESPECÍFICAR TIPO DE META"))&gt;1,"100%",IF(F139="","ESPECÍFICAR TIPO DE META",_xlfn.IFNA(_xlfn.IFS(SUM(I139:L139)=0,0%,SUM(I139:L139)&gt;0.001,(_xlfn.IFS(F139="INCREMENTO",SUM(I139:L139)/H139,F139="MANTENIMIENTO",SUM(I139:L139)/(H139*Tabla2[[#This Row],[N.X]])))),"ESPECÍFICAR TIPO DE META")))</f>
        <v>1</v>
      </c>
      <c r="AF139" s="83" t="str">
        <f>'MIPG INSTITUCIONAL'!N145</f>
        <v xml:space="preserve">La Oficina de Control interno realizó el seguimiento al Mapa de Riesgos de Gestión por Proceso con corte a Septiembre de 2021.   Enlace publicación página web:   https://www.bucaramanga.gov.co/transparencia/mapa-de-riesgos-de-gestion-institucional/.  La Oficina Control Interno de Gestión durante el mes de marzo de 2022, realizó seguimiento al cumplimiento de las acciones proyectadas en el Mapa de Riesgos de Gestión por procesos con corte a diciembre 31 de 2021, publicado en la página web institucional de la alcaldía de Bucaramanga. https://www.bucaramanga.gov.co/transparencia/mapa-de-riesgos-de-gestion-institucional/
</v>
      </c>
      <c r="AG139" s="75" t="str">
        <f>'MIPG INSTITUCIONAL'!O145</f>
        <v>Talento Humano, Recursos Físicos y Tecnológicos</v>
      </c>
      <c r="AH139" s="74" t="s">
        <v>611</v>
      </c>
      <c r="AI139" s="44" t="str">
        <f>'MIPG INSTITUCIONAL'!P145</f>
        <v>Jefe de Oficina
(Oficina Control Interno de Gestión)</v>
      </c>
    </row>
    <row r="140" spans="2:35" ht="68.45" customHeight="1" thickBot="1">
      <c r="B140" s="102" t="s">
        <v>562</v>
      </c>
      <c r="C140" s="103" t="s">
        <v>563</v>
      </c>
      <c r="D140" s="104" t="str">
        <f>'MIPG INSTITUCIONAL'!F146</f>
        <v>Seguimiento a los Planes de Mejoramiento Suscritos con los Entes de Control Externo.</v>
      </c>
      <c r="E140" s="104" t="str">
        <f>'MIPG INSTITUCIONAL'!G146</f>
        <v>Informe con sus respectivos soportes del seguimiento a los Planes de Mejoramiento suscritos con la Contraloría Municipal de Bucaramanga y Contraloría General de la Republica.</v>
      </c>
      <c r="F140" s="114" t="s">
        <v>656</v>
      </c>
      <c r="G140" s="103">
        <f t="shared" si="24"/>
        <v>2</v>
      </c>
      <c r="H140" s="105">
        <f>'MIPG INSTITUCIONAL'!H146</f>
        <v>2</v>
      </c>
      <c r="I140" s="151">
        <f>'MIPG INSTITUCIONAL'!I146</f>
        <v>1</v>
      </c>
      <c r="J140" s="106">
        <f>'MIPG INSTITUCIONAL'!J146</f>
        <v>0</v>
      </c>
      <c r="K140" s="106">
        <f>'MIPG INSTITUCIONAL'!K146</f>
        <v>1</v>
      </c>
      <c r="L140" s="152">
        <f>'MIPG INSTITUCIONAL'!L146</f>
        <v>0</v>
      </c>
      <c r="M140" s="107">
        <v>1</v>
      </c>
      <c r="N140" s="108"/>
      <c r="O140" s="108">
        <v>1</v>
      </c>
      <c r="P140" s="109"/>
      <c r="Q140" s="110" t="str">
        <f t="shared" si="25"/>
        <v>SI</v>
      </c>
      <c r="R140" s="146" t="str">
        <f>'MIPG INSTITUCIONAL'!Q146</f>
        <v>x</v>
      </c>
      <c r="S140" s="111">
        <f>'MIPG INSTITUCIONAL'!R146</f>
        <v>0</v>
      </c>
      <c r="T140" s="111" t="str">
        <f>'MIPG INSTITUCIONAL'!S146</f>
        <v>x</v>
      </c>
      <c r="U140" s="112">
        <f>'MIPG INSTITUCIONAL'!T146</f>
        <v>0</v>
      </c>
      <c r="V140" s="147" t="str">
        <f>_xlfn.IFNA(_xlfn.IFS(AND(M140="",I140&gt;0.001),"1",AND(M140&gt;0.001,I140&gt;0.001),"2",AND(M140&gt;0.001,I140=0),"3"),"4")</f>
        <v>2</v>
      </c>
      <c r="W140" s="147" t="str">
        <f t="shared" si="19"/>
        <v>4</v>
      </c>
      <c r="X140" s="147" t="str">
        <f t="shared" si="20"/>
        <v>2</v>
      </c>
      <c r="Y140" s="147" t="str">
        <f t="shared" si="21"/>
        <v>4</v>
      </c>
      <c r="Z140" s="148" t="str">
        <f>IF((IF(Tabla2[[#This Row],[Calculo1 ]]="1",_xlfn.IFS(W140="1",IF((J140/H140)&gt;100%,100%,J140/H140),W140="2",IF((J140/N140)&gt;100%,100%,J140/N140),W140="3","0%",W140="4","0")+Tabla2[[#This Row],[ III TRIM 20217]],_xlfn.IFS(W140="1",IF((J140/H140)&gt;100%,100%,J140/H140),W140="2",IF((J140/N140)&gt;100%,100%,J140/N140),W140="3","0%",W140="4","")))=100%,100%,(IF(Tabla2[[#This Row],[Calculo1 ]]="1",_xlfn.IFS(W140="1",IF((J140/H140)&gt;100%,100%,J140/H140),W140="2",IF((J140/N140)&gt;100%,100%,J140/N140),W140="3","0%",W140="4","0")+Tabla2[[#This Row],[ III TRIM 20217]],_xlfn.IFS(W140="1",IF((J140/H140)&gt;100%,100%,J140/H140),W140="2",IF((J140/N140)&gt;100%,100%,J140/N140),W140="3","0%",W140="4",""))))</f>
        <v/>
      </c>
      <c r="AA140" s="136">
        <v>1</v>
      </c>
      <c r="AB140" s="137" t="s">
        <v>657</v>
      </c>
      <c r="AC140" s="137">
        <v>1</v>
      </c>
      <c r="AD140" s="138" t="str">
        <f t="shared" si="23"/>
        <v/>
      </c>
      <c r="AE140" s="153">
        <f>IF(IF(F140="","ESPECÍFICAR TIPO DE META",_xlfn.IFNA(_xlfn.IFS(SUM(I140:L140)=0,0%,SUM(I140:L140)&gt;0.001,(_xlfn.IFS(F140="INCREMENTO",SUM(I140:L140)/H140,F140="MANTENIMIENTO",SUM(I140:L140)/(H140*Tabla2[[#This Row],[N.X]])))),"ESPECÍFICAR TIPO DE META"))&gt;1,"100%",IF(F140="","ESPECÍFICAR TIPO DE META",_xlfn.IFNA(_xlfn.IFS(SUM(I140:L140)=0,0%,SUM(I140:L140)&gt;0.001,(_xlfn.IFS(F140="INCREMENTO",SUM(I140:L140)/H140,F140="MANTENIMIENTO",SUM(I140:L140)/(H140*Tabla2[[#This Row],[N.X]])))),"ESPECÍFICAR TIPO DE META")))</f>
        <v>1</v>
      </c>
      <c r="AF140" s="113" t="str">
        <f>'MIPG INSTITUCIONAL'!N146</f>
        <v>Publicación SIA Misional Seguimiento Planes de Mejoramiento Contraloría Municipal de Bucaramanga con corte a junio 30 de 2021.  Publicación SIRECI Seguimiento Planes de Mejoramiento Contraloría General de la República con corte a junio 30 de 2021.  Reportes realizados en el mes de julio de 2021.  Se adjuntan formatos de seguimiento. Se realizó seguimiento con corte a diciembre 31 de 2021 a los planes de mejoramiento de la Contraloría General de la Respública y la Contraloría Municipal de Bucaramanga, el cuál se reportará en el avance del primer trimestre 2022. 
Se realizó seguimiento e informe en el mes de enero de 2022 a los planes de mejoramiento con corte a diciembre 31 de 2021  sucritos con la Contraloría General de la República, el anterior informe se da a conocer a los responsables de las dependencias mediante actas de visita y es publicado en la plataforma de Información de la Contraloría General de la Republica SIRECI.                                                                                                                                                                   
Se realizó seguimiento en durante el mes de enero de 2022 con corte a diciembre 31 de 2021 a los planes de mejoramiento suscritos con la Contraloría Municipal de Bucaramanga, el anterior informe se da a conocer a los responsables de las dependencias mediante actas de visita y fue publicado de manera oportuna en la plataforma de Información de la Contraloría Municipal, SIA MISIONAL de conformidad a lo dispuesto por dicho ente de control.</v>
      </c>
      <c r="AG140" s="104" t="str">
        <f>'MIPG INSTITUCIONAL'!O146</f>
        <v>Talento Humano, Recursos Físicos y Tecnológicos</v>
      </c>
      <c r="AH140" s="114" t="s">
        <v>611</v>
      </c>
      <c r="AI140" s="45" t="str">
        <f>'MIPG INSTITUCIONAL'!P146</f>
        <v>Jefe de Oficina
(Oficina Control Interno de Gestión)</v>
      </c>
    </row>
    <row r="141" spans="2:35">
      <c r="D141" s="37">
        <f>'MIPG INSTITUCIONAL'!F147</f>
        <v>0</v>
      </c>
      <c r="E141" s="37">
        <f>'MIPG INSTITUCIONAL'!G147</f>
        <v>0</v>
      </c>
      <c r="G141">
        <f t="shared" si="24"/>
        <v>0</v>
      </c>
      <c r="H141" s="38">
        <f>'MIPG INSTITUCIONAL'!H147</f>
        <v>0</v>
      </c>
      <c r="I141" s="39">
        <f>'MIPG INSTITUCIONAL'!I147</f>
        <v>0</v>
      </c>
      <c r="J141" s="38">
        <f>'MIPG INSTITUCIONAL'!J147</f>
        <v>0</v>
      </c>
      <c r="K141" s="39">
        <f>'MIPG INSTITUCIONAL'!K147</f>
        <v>0</v>
      </c>
      <c r="L141" s="38">
        <f>'MIPG INSTITUCIONAL'!L147</f>
        <v>0</v>
      </c>
      <c r="R141" s="25">
        <f>'MIPG INSTITUCIONAL'!Q147</f>
        <v>0</v>
      </c>
      <c r="S141" s="25">
        <f>'MIPG INSTITUCIONAL'!R147</f>
        <v>0</v>
      </c>
      <c r="T141" s="25">
        <f>'MIPG INSTITUCIONAL'!S147</f>
        <v>0</v>
      </c>
      <c r="U141" s="25">
        <f>'MIPG INSTITUCIONAL'!T147</f>
        <v>0</v>
      </c>
      <c r="V141" s="25"/>
      <c r="W141" s="25"/>
      <c r="X141" s="25"/>
      <c r="Y141" s="25"/>
      <c r="Z141" s="39"/>
      <c r="AE141" s="1"/>
    </row>
    <row r="142" spans="2:35">
      <c r="D142" s="37">
        <f>'MIPG INSTITUCIONAL'!F148</f>
        <v>0</v>
      </c>
      <c r="E142" s="37">
        <f>'MIPG INSTITUCIONAL'!G148</f>
        <v>0</v>
      </c>
      <c r="G142">
        <f t="shared" si="24"/>
        <v>0</v>
      </c>
      <c r="R142"/>
      <c r="S142"/>
      <c r="T142"/>
      <c r="U142"/>
      <c r="V142"/>
      <c r="W142"/>
      <c r="X142"/>
      <c r="Y142"/>
      <c r="Z142" s="126"/>
    </row>
    <row r="143" spans="2:35">
      <c r="D143" s="37">
        <f>'MIPG INSTITUCIONAL'!F149</f>
        <v>0</v>
      </c>
      <c r="E143" s="37">
        <f>'MIPG INSTITUCIONAL'!G149</f>
        <v>0</v>
      </c>
      <c r="G143">
        <f t="shared" si="24"/>
        <v>0</v>
      </c>
      <c r="R143"/>
      <c r="S143"/>
      <c r="T143"/>
      <c r="U143"/>
      <c r="V143"/>
      <c r="W143"/>
      <c r="X143"/>
      <c r="Y143"/>
      <c r="Z143" s="126"/>
    </row>
    <row r="144" spans="2:35">
      <c r="D144" s="37">
        <f>'MIPG INSTITUCIONAL'!F150</f>
        <v>0</v>
      </c>
      <c r="E144" s="37">
        <f>'MIPG INSTITUCIONAL'!G150</f>
        <v>0</v>
      </c>
      <c r="G144">
        <f t="shared" si="24"/>
        <v>0</v>
      </c>
      <c r="R144"/>
      <c r="S144"/>
      <c r="T144"/>
      <c r="U144"/>
      <c r="V144"/>
      <c r="W144"/>
      <c r="X144"/>
      <c r="Y144"/>
      <c r="Z144" s="126"/>
    </row>
    <row r="145" spans="4:31">
      <c r="D145" s="37">
        <f>'MIPG INSTITUCIONAL'!F151</f>
        <v>0</v>
      </c>
      <c r="E145" s="37">
        <f>'MIPG INSTITUCIONAL'!G151</f>
        <v>0</v>
      </c>
      <c r="G145">
        <f t="shared" si="24"/>
        <v>0</v>
      </c>
      <c r="L145" s="575"/>
      <c r="M145" s="575"/>
      <c r="N145" s="575"/>
      <c r="O145" s="575"/>
      <c r="P145" s="575"/>
      <c r="Q145" s="575"/>
      <c r="R145" s="575"/>
      <c r="S145" s="575"/>
      <c r="T145" s="575"/>
      <c r="U145" s="575"/>
      <c r="V145" s="575"/>
      <c r="W145" s="575"/>
      <c r="X145" s="575"/>
      <c r="Y145" s="575"/>
      <c r="Z145" s="575"/>
      <c r="AA145" s="575"/>
      <c r="AB145" s="575"/>
      <c r="AC145" s="575"/>
      <c r="AD145" s="575"/>
      <c r="AE145" s="575"/>
    </row>
    <row r="146" spans="4:31">
      <c r="D146" s="37">
        <f>'MIPG INSTITUCIONAL'!F152</f>
        <v>0</v>
      </c>
      <c r="E146" s="37">
        <f>'MIPG INSTITUCIONAL'!G152</f>
        <v>0</v>
      </c>
      <c r="G146">
        <f t="shared" si="24"/>
        <v>0</v>
      </c>
      <c r="L146" s="575"/>
      <c r="M146" s="575"/>
      <c r="N146" s="575"/>
      <c r="O146" s="575"/>
      <c r="P146" s="575"/>
      <c r="Q146" s="575"/>
      <c r="R146" s="575"/>
      <c r="S146" s="575"/>
      <c r="T146" s="575"/>
      <c r="U146" s="575"/>
      <c r="V146" s="575"/>
      <c r="W146" s="575"/>
      <c r="X146" s="575"/>
      <c r="Y146" s="575"/>
      <c r="Z146" s="575"/>
      <c r="AA146" s="575"/>
      <c r="AB146" s="575"/>
      <c r="AC146" s="575"/>
      <c r="AD146" s="575"/>
      <c r="AE146" s="575"/>
    </row>
    <row r="147" spans="4:31">
      <c r="D147" s="37">
        <f>'MIPG INSTITUCIONAL'!F153</f>
        <v>0</v>
      </c>
      <c r="E147" s="37">
        <f>'MIPG INSTITUCIONAL'!G153</f>
        <v>0</v>
      </c>
      <c r="G147">
        <f t="shared" si="24"/>
        <v>0</v>
      </c>
      <c r="L147" s="575"/>
      <c r="M147" s="575"/>
      <c r="N147" s="575"/>
      <c r="O147" s="575"/>
      <c r="P147" s="575"/>
      <c r="Q147" s="575"/>
      <c r="R147" s="575"/>
      <c r="S147" s="575"/>
      <c r="T147" s="575"/>
      <c r="U147" s="575"/>
      <c r="V147" s="575"/>
      <c r="W147" s="575"/>
      <c r="X147" s="575"/>
      <c r="Y147" s="575"/>
      <c r="Z147" s="575"/>
      <c r="AA147" s="575"/>
      <c r="AB147" s="575"/>
      <c r="AC147" s="575"/>
      <c r="AD147" s="575"/>
      <c r="AE147" s="575"/>
    </row>
    <row r="148" spans="4:31">
      <c r="D148" s="37">
        <f>'MIPG INSTITUCIONAL'!F154</f>
        <v>0</v>
      </c>
      <c r="E148" s="37">
        <f>'MIPG INSTITUCIONAL'!G154</f>
        <v>0</v>
      </c>
      <c r="G148">
        <f t="shared" si="24"/>
        <v>0</v>
      </c>
      <c r="R148"/>
      <c r="S148"/>
      <c r="T148"/>
      <c r="U148"/>
      <c r="V148"/>
      <c r="W148"/>
      <c r="X148"/>
      <c r="Y148"/>
      <c r="Z148" s="126"/>
    </row>
    <row r="149" spans="4:31">
      <c r="D149" s="37">
        <f>'MIPG INSTITUCIONAL'!F155</f>
        <v>0</v>
      </c>
      <c r="E149" s="37">
        <f>'MIPG INSTITUCIONAL'!G155</f>
        <v>0</v>
      </c>
      <c r="G149">
        <f t="shared" si="24"/>
        <v>0</v>
      </c>
      <c r="R149"/>
      <c r="S149"/>
      <c r="T149"/>
      <c r="U149"/>
      <c r="V149"/>
      <c r="W149"/>
      <c r="X149"/>
      <c r="Y149"/>
      <c r="Z149" s="126"/>
    </row>
    <row r="150" spans="4:31">
      <c r="D150" s="37"/>
      <c r="E150" s="37"/>
    </row>
    <row r="151" spans="4:31">
      <c r="D151" s="37"/>
      <c r="E151" s="37"/>
    </row>
    <row r="152" spans="4:31">
      <c r="D152" s="37"/>
      <c r="E152" s="37"/>
    </row>
    <row r="153" spans="4:31">
      <c r="D153" s="37"/>
      <c r="E153" s="37"/>
    </row>
    <row r="154" spans="4:31">
      <c r="D154" s="37"/>
      <c r="E154" s="37"/>
    </row>
    <row r="155" spans="4:31">
      <c r="D155" s="37"/>
      <c r="E155" s="37"/>
    </row>
    <row r="156" spans="4:31">
      <c r="D156" s="37"/>
      <c r="E156" s="37"/>
    </row>
    <row r="157" spans="4:31">
      <c r="D157" s="37"/>
      <c r="E157" s="37"/>
    </row>
    <row r="158" spans="4:31">
      <c r="D158" s="37"/>
      <c r="E158" s="37"/>
    </row>
    <row r="159" spans="4:31">
      <c r="D159" s="37"/>
      <c r="E159" s="37"/>
    </row>
    <row r="160" spans="4:31">
      <c r="D160" s="37"/>
      <c r="E160" s="37"/>
    </row>
    <row r="161" spans="4:5">
      <c r="D161" s="37"/>
      <c r="E161" s="37"/>
    </row>
    <row r="162" spans="4:5">
      <c r="D162" s="37"/>
      <c r="E162" s="37"/>
    </row>
    <row r="163" spans="4:5">
      <c r="D163" s="37"/>
      <c r="E163" s="37"/>
    </row>
    <row r="164" spans="4:5">
      <c r="D164" s="37"/>
      <c r="E164" s="37"/>
    </row>
    <row r="165" spans="4:5">
      <c r="D165" s="37"/>
      <c r="E165" s="37"/>
    </row>
    <row r="166" spans="4:5">
      <c r="D166" s="37"/>
      <c r="E166" s="37"/>
    </row>
    <row r="167" spans="4:5">
      <c r="D167" s="37"/>
      <c r="E167" s="37"/>
    </row>
    <row r="168" spans="4:5">
      <c r="D168" s="37"/>
      <c r="E168" s="37"/>
    </row>
    <row r="169" spans="4:5">
      <c r="D169" s="37"/>
      <c r="E169" s="37"/>
    </row>
    <row r="170" spans="4:5">
      <c r="D170" s="37"/>
      <c r="E170" s="37"/>
    </row>
    <row r="171" spans="4:5">
      <c r="D171" s="37"/>
      <c r="E171" s="37"/>
    </row>
    <row r="172" spans="4:5">
      <c r="D172" s="37"/>
      <c r="E172" s="37"/>
    </row>
    <row r="173" spans="4:5">
      <c r="D173" s="37"/>
      <c r="E173" s="37"/>
    </row>
    <row r="174" spans="4:5">
      <c r="D174" s="37"/>
      <c r="E174" s="37"/>
    </row>
    <row r="175" spans="4:5">
      <c r="D175" s="37"/>
      <c r="E175" s="37"/>
    </row>
    <row r="176" spans="4:5">
      <c r="D176" s="37"/>
      <c r="E176" s="37"/>
    </row>
    <row r="177" spans="4:5">
      <c r="D177" s="37"/>
      <c r="E177" s="37"/>
    </row>
    <row r="178" spans="4:5">
      <c r="D178" s="37"/>
      <c r="E178" s="37"/>
    </row>
    <row r="179" spans="4:5">
      <c r="D179" s="37"/>
      <c r="E179" s="37"/>
    </row>
    <row r="180" spans="4:5">
      <c r="D180" s="37"/>
      <c r="E180" s="37"/>
    </row>
  </sheetData>
  <sheetProtection formatCells="0" formatColumns="0" formatRows="0" insertColumns="0" insertRows="0" insertHyperlinks="0" sort="0" autoFilter="0" pivotTables="0"/>
  <mergeCells count="7">
    <mergeCell ref="L145:AE147"/>
    <mergeCell ref="AF3:AI3"/>
    <mergeCell ref="B3:H3"/>
    <mergeCell ref="I3:L3"/>
    <mergeCell ref="R3:U3"/>
    <mergeCell ref="M3:Q3"/>
    <mergeCell ref="AA3:AE3"/>
  </mergeCells>
  <phoneticPr fontId="8" type="noConversion"/>
  <conditionalFormatting sqref="Q5:Q140">
    <cfRule type="cellIs" dxfId="50" priority="13" operator="equal">
      <formula>"SI"</formula>
    </cfRule>
  </conditionalFormatting>
  <conditionalFormatting sqref="AE5:AE140">
    <cfRule type="colorScale" priority="5">
      <colorScale>
        <cfvo type="min"/>
        <cfvo type="max"/>
        <color rgb="FFFCFCFF"/>
        <color rgb="FF63BE7B"/>
      </colorScale>
    </cfRule>
    <cfRule type="cellIs" dxfId="49" priority="8" operator="equal">
      <formula>"ESPECÍFICAR TIPO DE META"</formula>
    </cfRule>
  </conditionalFormatting>
  <conditionalFormatting sqref="AE1:AE144 AE148:AE1048576">
    <cfRule type="colorScale" priority="6">
      <colorScale>
        <cfvo type="min"/>
        <cfvo type="max"/>
        <color rgb="FFFFEF9C"/>
        <color rgb="FF63BE7B"/>
      </colorScale>
    </cfRule>
  </conditionalFormatting>
  <conditionalFormatting sqref="V5:Z140">
    <cfRule type="cellIs" dxfId="48" priority="1" operator="equal">
      <formula>"4"</formula>
    </cfRule>
    <cfRule type="cellIs" dxfId="47" priority="2" operator="equal">
      <formula>"3"</formula>
    </cfRule>
    <cfRule type="cellIs" dxfId="46" priority="3" operator="equal">
      <formula>"2"</formula>
    </cfRule>
    <cfRule type="cellIs" dxfId="45" priority="4" operator="equal">
      <formula>"1"</formula>
    </cfRule>
  </conditionalFormatting>
  <dataValidations count="1">
    <dataValidation type="list" allowBlank="1" showInputMessage="1" showErrorMessage="1" sqref="F5:F140" xr:uid="{00000000-0002-0000-0200-000000000000}">
      <formula1>$BB$5:$BB$6</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C15"/>
  <sheetViews>
    <sheetView workbookViewId="0">
      <selection activeCell="A3" sqref="A3:C15"/>
    </sheetView>
  </sheetViews>
  <sheetFormatPr defaultColWidth="11.42578125" defaultRowHeight="14.45"/>
  <cols>
    <col min="1" max="1" width="30.42578125" bestFit="1" customWidth="1"/>
    <col min="2" max="2" width="23" bestFit="1" customWidth="1"/>
    <col min="3" max="3" width="33.140625" bestFit="1" customWidth="1"/>
    <col min="4" max="4" width="3.85546875" bestFit="1" customWidth="1"/>
    <col min="5" max="5" width="11.85546875" bestFit="1" customWidth="1"/>
    <col min="6" max="6" width="4.85546875" bestFit="1" customWidth="1"/>
    <col min="7" max="7" width="11.85546875" bestFit="1" customWidth="1"/>
    <col min="8" max="8" width="4.85546875" bestFit="1" customWidth="1"/>
    <col min="9" max="9" width="3.85546875" bestFit="1" customWidth="1"/>
    <col min="10" max="10" width="4.85546875" bestFit="1" customWidth="1"/>
    <col min="11" max="12" width="3.85546875" bestFit="1" customWidth="1"/>
    <col min="13" max="13" width="5.85546875" bestFit="1" customWidth="1"/>
    <col min="14" max="14" width="4.85546875" bestFit="1" customWidth="1"/>
    <col min="15" max="15" width="3.85546875" bestFit="1" customWidth="1"/>
    <col min="16" max="16" width="4.85546875" bestFit="1" customWidth="1"/>
    <col min="17" max="17" width="3.85546875" bestFit="1" customWidth="1"/>
    <col min="18" max="18" width="4.85546875" bestFit="1" customWidth="1"/>
    <col min="19" max="19" width="1.85546875" bestFit="1" customWidth="1"/>
    <col min="21" max="21" width="3.28515625" bestFit="1" customWidth="1"/>
    <col min="22" max="22" width="5.28515625" bestFit="1" customWidth="1"/>
    <col min="23" max="23" width="8.85546875" bestFit="1" customWidth="1"/>
    <col min="24" max="24" width="7.85546875" bestFit="1" customWidth="1"/>
    <col min="25" max="25" width="10.140625" bestFit="1" customWidth="1"/>
    <col min="26" max="26" width="11.7109375" bestFit="1" customWidth="1"/>
  </cols>
  <sheetData>
    <row r="3" spans="1:3">
      <c r="A3" s="329" t="s">
        <v>661</v>
      </c>
      <c r="B3" t="s">
        <v>662</v>
      </c>
      <c r="C3" t="s">
        <v>663</v>
      </c>
    </row>
    <row r="4" spans="1:3">
      <c r="A4" s="330" t="s">
        <v>610</v>
      </c>
      <c r="B4" s="1">
        <v>0.85411764705882354</v>
      </c>
      <c r="C4" s="1">
        <v>0.71310344827586192</v>
      </c>
    </row>
    <row r="5" spans="1:3">
      <c r="A5" s="330" t="s">
        <v>611</v>
      </c>
      <c r="B5" s="1">
        <v>1</v>
      </c>
      <c r="C5" s="1">
        <v>0.94444444444444431</v>
      </c>
    </row>
    <row r="6" spans="1:3">
      <c r="A6" s="330" t="s">
        <v>612</v>
      </c>
      <c r="B6" s="1">
        <v>1</v>
      </c>
      <c r="C6" s="1">
        <v>0.75</v>
      </c>
    </row>
    <row r="7" spans="1:3">
      <c r="A7" s="330" t="s">
        <v>613</v>
      </c>
      <c r="B7" s="1">
        <v>0.97857142857142865</v>
      </c>
      <c r="C7" s="1">
        <v>0.91973684210526319</v>
      </c>
    </row>
    <row r="8" spans="1:3">
      <c r="A8" s="330" t="s">
        <v>614</v>
      </c>
      <c r="B8" s="1" t="e">
        <v>#DIV/0!</v>
      </c>
      <c r="C8" s="1" t="e">
        <v>#DIV/0!</v>
      </c>
    </row>
    <row r="9" spans="1:3">
      <c r="A9" s="330" t="s">
        <v>615</v>
      </c>
      <c r="B9" s="1">
        <v>1</v>
      </c>
      <c r="C9" s="1">
        <v>0.79999999999999993</v>
      </c>
    </row>
    <row r="10" spans="1:3">
      <c r="A10" s="330" t="s">
        <v>616</v>
      </c>
      <c r="B10" s="1">
        <v>0.9</v>
      </c>
      <c r="C10" s="1">
        <v>0.9</v>
      </c>
    </row>
    <row r="11" spans="1:3">
      <c r="A11" s="330" t="s">
        <v>617</v>
      </c>
      <c r="B11" s="1">
        <v>1</v>
      </c>
      <c r="C11" s="1">
        <v>0.75</v>
      </c>
    </row>
    <row r="12" spans="1:3">
      <c r="A12" s="330" t="s">
        <v>618</v>
      </c>
      <c r="B12" s="1">
        <v>0.9631578947368421</v>
      </c>
      <c r="C12" s="1">
        <v>0.83965517241379317</v>
      </c>
    </row>
    <row r="13" spans="1:3">
      <c r="A13" s="330" t="s">
        <v>619</v>
      </c>
      <c r="B13" s="1">
        <v>0.6</v>
      </c>
      <c r="C13" s="1">
        <v>0.6</v>
      </c>
    </row>
    <row r="14" spans="1:3">
      <c r="A14" s="330" t="s">
        <v>620</v>
      </c>
      <c r="B14" s="1">
        <v>0.83636363636363631</v>
      </c>
      <c r="C14" s="1">
        <v>0.80294117647058816</v>
      </c>
    </row>
    <row r="15" spans="1:3">
      <c r="A15" s="330" t="s">
        <v>621</v>
      </c>
      <c r="B15" s="1">
        <v>0.91784568372803665</v>
      </c>
      <c r="C15" s="1">
        <v>0.8291076115485565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I138"/>
  <sheetViews>
    <sheetView topLeftCell="AO2" zoomScale="33" zoomScaleNormal="33" workbookViewId="0">
      <selection activeCell="A2" sqref="A1:AN1048576"/>
    </sheetView>
  </sheetViews>
  <sheetFormatPr defaultColWidth="11.42578125" defaultRowHeight="14.45"/>
  <cols>
    <col min="1" max="40" width="0" hidden="1" customWidth="1"/>
  </cols>
  <sheetData>
    <row r="1" spans="2:35" ht="15" thickBot="1"/>
    <row r="2" spans="2:35" ht="38.1" thickBot="1">
      <c r="B2" s="316" t="s">
        <v>7</v>
      </c>
      <c r="C2" s="317" t="s">
        <v>626</v>
      </c>
      <c r="D2" s="317" t="s">
        <v>627</v>
      </c>
      <c r="E2" s="317" t="s">
        <v>628</v>
      </c>
      <c r="F2" s="132" t="s">
        <v>629</v>
      </c>
      <c r="G2" s="318" t="s">
        <v>630</v>
      </c>
      <c r="H2" s="318" t="s">
        <v>631</v>
      </c>
      <c r="I2" s="319" t="s">
        <v>632</v>
      </c>
      <c r="J2" s="320" t="s">
        <v>633</v>
      </c>
      <c r="K2" s="320" t="s">
        <v>634</v>
      </c>
      <c r="L2" s="321" t="s">
        <v>635</v>
      </c>
      <c r="M2" s="322" t="s">
        <v>636</v>
      </c>
      <c r="N2" s="323" t="s">
        <v>637</v>
      </c>
      <c r="O2" s="323" t="s">
        <v>638</v>
      </c>
      <c r="P2" s="323" t="s">
        <v>639</v>
      </c>
      <c r="Q2" s="324" t="s">
        <v>640</v>
      </c>
      <c r="R2" s="325" t="s">
        <v>641</v>
      </c>
      <c r="S2" s="132" t="s">
        <v>642</v>
      </c>
      <c r="T2" s="132" t="s">
        <v>643</v>
      </c>
      <c r="U2" s="133" t="s">
        <v>644</v>
      </c>
      <c r="V2" s="326" t="s">
        <v>645</v>
      </c>
      <c r="W2" s="326" t="s">
        <v>646</v>
      </c>
      <c r="X2" s="326" t="s">
        <v>647</v>
      </c>
      <c r="Y2" s="326" t="s">
        <v>648</v>
      </c>
      <c r="Z2" s="327" t="s">
        <v>649</v>
      </c>
      <c r="AA2" s="131" t="s">
        <v>650</v>
      </c>
      <c r="AB2" s="132" t="s">
        <v>651</v>
      </c>
      <c r="AC2" s="132" t="s">
        <v>652</v>
      </c>
      <c r="AD2" s="133" t="s">
        <v>653</v>
      </c>
      <c r="AE2" s="328" t="s">
        <v>654</v>
      </c>
      <c r="AF2" s="132" t="s">
        <v>16</v>
      </c>
      <c r="AG2" s="132" t="s">
        <v>17</v>
      </c>
      <c r="AH2" s="133" t="s">
        <v>655</v>
      </c>
      <c r="AI2" t="s">
        <v>18</v>
      </c>
    </row>
    <row r="3" spans="2:35" ht="149.44999999999999">
      <c r="B3" s="331" t="s">
        <v>26</v>
      </c>
      <c r="C3" s="332" t="s">
        <v>27</v>
      </c>
      <c r="D3" s="332" t="s">
        <v>30</v>
      </c>
      <c r="E3" s="332" t="s">
        <v>31</v>
      </c>
      <c r="F3" s="332" t="s">
        <v>656</v>
      </c>
      <c r="G3" s="332">
        <v>1</v>
      </c>
      <c r="H3" s="333">
        <v>1</v>
      </c>
      <c r="I3" s="334">
        <v>1</v>
      </c>
      <c r="J3" s="334">
        <v>0</v>
      </c>
      <c r="K3" s="334">
        <v>0</v>
      </c>
      <c r="L3" s="334">
        <v>0</v>
      </c>
      <c r="M3" s="335"/>
      <c r="N3" s="336"/>
      <c r="O3" s="336">
        <v>1</v>
      </c>
      <c r="P3" s="337"/>
      <c r="Q3" s="338" t="s">
        <v>664</v>
      </c>
      <c r="R3" s="339">
        <v>0</v>
      </c>
      <c r="S3" s="340">
        <v>0</v>
      </c>
      <c r="T3" s="340" t="s">
        <v>0</v>
      </c>
      <c r="U3" s="341">
        <v>0</v>
      </c>
      <c r="V3" s="342" t="s">
        <v>665</v>
      </c>
      <c r="W3" s="342" t="s">
        <v>666</v>
      </c>
      <c r="X3" s="342" t="s">
        <v>667</v>
      </c>
      <c r="Y3" s="342" t="s">
        <v>666</v>
      </c>
      <c r="Z3" s="343">
        <v>1</v>
      </c>
      <c r="AA3" s="344">
        <v>1</v>
      </c>
      <c r="AB3" s="345">
        <v>1</v>
      </c>
      <c r="AC3" s="346">
        <v>1</v>
      </c>
      <c r="AD3" s="347" t="s">
        <v>657</v>
      </c>
      <c r="AE3" s="348">
        <v>1</v>
      </c>
      <c r="AF3" s="349" t="s">
        <v>32</v>
      </c>
      <c r="AG3" s="332" t="s">
        <v>33</v>
      </c>
      <c r="AH3" s="350" t="s">
        <v>613</v>
      </c>
      <c r="AI3" t="s">
        <v>34</v>
      </c>
    </row>
    <row r="4" spans="2:35" ht="409.5">
      <c r="B4" s="351" t="s">
        <v>26</v>
      </c>
      <c r="C4" s="352" t="s">
        <v>27</v>
      </c>
      <c r="D4" s="352" t="s">
        <v>35</v>
      </c>
      <c r="E4" s="352" t="s">
        <v>36</v>
      </c>
      <c r="F4" s="352" t="s">
        <v>656</v>
      </c>
      <c r="G4" s="352">
        <v>1</v>
      </c>
      <c r="H4" s="353">
        <v>1</v>
      </c>
      <c r="I4" s="334">
        <v>0</v>
      </c>
      <c r="J4" s="334">
        <v>1</v>
      </c>
      <c r="K4" s="334">
        <v>0</v>
      </c>
      <c r="L4" s="334">
        <v>0</v>
      </c>
      <c r="M4" s="354"/>
      <c r="N4" s="355">
        <v>1</v>
      </c>
      <c r="O4" s="355"/>
      <c r="P4" s="356">
        <v>0</v>
      </c>
      <c r="Q4" s="357" t="s">
        <v>664</v>
      </c>
      <c r="R4" s="358">
        <v>0</v>
      </c>
      <c r="S4" s="359" t="s">
        <v>0</v>
      </c>
      <c r="T4" s="359">
        <v>0</v>
      </c>
      <c r="U4" s="360">
        <v>0</v>
      </c>
      <c r="V4" s="361" t="s">
        <v>666</v>
      </c>
      <c r="W4" s="361" t="s">
        <v>668</v>
      </c>
      <c r="X4" s="361" t="s">
        <v>666</v>
      </c>
      <c r="Y4" s="361" t="s">
        <v>666</v>
      </c>
      <c r="Z4" s="362">
        <v>1</v>
      </c>
      <c r="AA4" s="363" t="s">
        <v>657</v>
      </c>
      <c r="AB4" s="364">
        <v>1</v>
      </c>
      <c r="AC4" s="365" t="s">
        <v>657</v>
      </c>
      <c r="AD4" s="366" t="s">
        <v>657</v>
      </c>
      <c r="AE4" s="367">
        <v>1</v>
      </c>
      <c r="AF4" s="368" t="s">
        <v>37</v>
      </c>
      <c r="AG4" s="352" t="s">
        <v>33</v>
      </c>
      <c r="AH4" s="369" t="s">
        <v>613</v>
      </c>
      <c r="AI4" t="s">
        <v>38</v>
      </c>
    </row>
    <row r="5" spans="2:35" ht="183.95">
      <c r="B5" s="351" t="s">
        <v>26</v>
      </c>
      <c r="C5" s="352" t="s">
        <v>27</v>
      </c>
      <c r="D5" s="352" t="s">
        <v>39</v>
      </c>
      <c r="E5" s="352" t="s">
        <v>40</v>
      </c>
      <c r="F5" s="352" t="s">
        <v>656</v>
      </c>
      <c r="G5" s="352">
        <v>2</v>
      </c>
      <c r="H5" s="353">
        <v>2</v>
      </c>
      <c r="I5" s="334">
        <v>0</v>
      </c>
      <c r="J5" s="334">
        <v>1</v>
      </c>
      <c r="K5" s="334">
        <v>0</v>
      </c>
      <c r="L5" s="334">
        <v>0</v>
      </c>
      <c r="M5" s="354"/>
      <c r="N5" s="355">
        <v>1</v>
      </c>
      <c r="O5" s="355"/>
      <c r="P5" s="356">
        <v>1</v>
      </c>
      <c r="Q5" s="357" t="s">
        <v>664</v>
      </c>
      <c r="R5" s="358">
        <v>0</v>
      </c>
      <c r="S5" s="359" t="s">
        <v>0</v>
      </c>
      <c r="T5" s="359">
        <v>0</v>
      </c>
      <c r="U5" s="360" t="s">
        <v>0</v>
      </c>
      <c r="V5" s="361" t="s">
        <v>666</v>
      </c>
      <c r="W5" s="361" t="s">
        <v>668</v>
      </c>
      <c r="X5" s="361" t="s">
        <v>666</v>
      </c>
      <c r="Y5" s="361" t="s">
        <v>667</v>
      </c>
      <c r="Z5" s="362">
        <v>1</v>
      </c>
      <c r="AA5" s="363" t="s">
        <v>657</v>
      </c>
      <c r="AB5" s="364">
        <v>1</v>
      </c>
      <c r="AC5" s="365" t="s">
        <v>657</v>
      </c>
      <c r="AD5" s="366" t="s">
        <v>660</v>
      </c>
      <c r="AE5" s="367">
        <v>0.5</v>
      </c>
      <c r="AF5" s="368" t="s">
        <v>669</v>
      </c>
      <c r="AG5" s="352" t="s">
        <v>33</v>
      </c>
      <c r="AH5" s="369" t="s">
        <v>613</v>
      </c>
      <c r="AI5" t="s">
        <v>34</v>
      </c>
    </row>
    <row r="6" spans="2:35" ht="195.6">
      <c r="B6" s="351" t="s">
        <v>26</v>
      </c>
      <c r="C6" s="352" t="s">
        <v>27</v>
      </c>
      <c r="D6" s="352" t="s">
        <v>42</v>
      </c>
      <c r="E6" s="352" t="s">
        <v>43</v>
      </c>
      <c r="F6" s="352" t="s">
        <v>656</v>
      </c>
      <c r="G6" s="352">
        <v>2</v>
      </c>
      <c r="H6" s="353">
        <v>2</v>
      </c>
      <c r="I6" s="334">
        <v>0</v>
      </c>
      <c r="J6" s="334">
        <v>1</v>
      </c>
      <c r="K6" s="334">
        <v>0</v>
      </c>
      <c r="L6" s="334">
        <v>0</v>
      </c>
      <c r="M6" s="354"/>
      <c r="N6" s="355">
        <v>1</v>
      </c>
      <c r="O6" s="355"/>
      <c r="P6" s="356">
        <v>1</v>
      </c>
      <c r="Q6" s="357" t="s">
        <v>664</v>
      </c>
      <c r="R6" s="358">
        <v>0</v>
      </c>
      <c r="S6" s="359" t="s">
        <v>0</v>
      </c>
      <c r="T6" s="359">
        <v>0</v>
      </c>
      <c r="U6" s="360" t="s">
        <v>0</v>
      </c>
      <c r="V6" s="361" t="s">
        <v>666</v>
      </c>
      <c r="W6" s="361" t="s">
        <v>668</v>
      </c>
      <c r="X6" s="361" t="s">
        <v>666</v>
      </c>
      <c r="Y6" s="361" t="s">
        <v>667</v>
      </c>
      <c r="Z6" s="362">
        <v>1</v>
      </c>
      <c r="AA6" s="363" t="s">
        <v>657</v>
      </c>
      <c r="AB6" s="364">
        <v>1</v>
      </c>
      <c r="AC6" s="365" t="s">
        <v>657</v>
      </c>
      <c r="AD6" s="366" t="s">
        <v>660</v>
      </c>
      <c r="AE6" s="367">
        <v>0.5</v>
      </c>
      <c r="AF6" s="368" t="s">
        <v>670</v>
      </c>
      <c r="AG6" s="352" t="s">
        <v>33</v>
      </c>
      <c r="AH6" s="369" t="s">
        <v>613</v>
      </c>
      <c r="AI6" t="s">
        <v>45</v>
      </c>
    </row>
    <row r="7" spans="2:35" ht="252">
      <c r="B7" s="351" t="s">
        <v>26</v>
      </c>
      <c r="C7" s="352" t="s">
        <v>27</v>
      </c>
      <c r="D7" s="352" t="s">
        <v>47</v>
      </c>
      <c r="E7" s="352" t="s">
        <v>48</v>
      </c>
      <c r="F7" s="352" t="s">
        <v>656</v>
      </c>
      <c r="G7" s="352">
        <v>1</v>
      </c>
      <c r="H7" s="353">
        <v>1</v>
      </c>
      <c r="I7" s="334">
        <v>0</v>
      </c>
      <c r="J7" s="334">
        <v>1</v>
      </c>
      <c r="K7" s="334">
        <v>0</v>
      </c>
      <c r="L7" s="334">
        <v>0</v>
      </c>
      <c r="M7" s="354"/>
      <c r="N7" s="355">
        <v>1</v>
      </c>
      <c r="O7" s="355"/>
      <c r="P7" s="356"/>
      <c r="Q7" s="357" t="s">
        <v>664</v>
      </c>
      <c r="R7" s="358">
        <v>0</v>
      </c>
      <c r="S7" s="359" t="s">
        <v>0</v>
      </c>
      <c r="T7" s="359">
        <v>0</v>
      </c>
      <c r="U7" s="360">
        <v>0</v>
      </c>
      <c r="V7" s="361" t="s">
        <v>666</v>
      </c>
      <c r="W7" s="361" t="s">
        <v>668</v>
      </c>
      <c r="X7" s="361" t="s">
        <v>666</v>
      </c>
      <c r="Y7" s="361" t="s">
        <v>666</v>
      </c>
      <c r="Z7" s="362">
        <v>1</v>
      </c>
      <c r="AA7" s="363" t="s">
        <v>657</v>
      </c>
      <c r="AB7" s="364">
        <v>1</v>
      </c>
      <c r="AC7" s="365" t="s">
        <v>657</v>
      </c>
      <c r="AD7" s="366" t="s">
        <v>657</v>
      </c>
      <c r="AE7" s="367">
        <v>1</v>
      </c>
      <c r="AF7" s="368" t="s">
        <v>49</v>
      </c>
      <c r="AG7" s="352" t="s">
        <v>33</v>
      </c>
      <c r="AH7" s="369" t="s">
        <v>613</v>
      </c>
      <c r="AI7" t="s">
        <v>38</v>
      </c>
    </row>
    <row r="8" spans="2:35" ht="294">
      <c r="B8" s="351" t="s">
        <v>26</v>
      </c>
      <c r="C8" s="352" t="s">
        <v>27</v>
      </c>
      <c r="D8" s="352" t="s">
        <v>51</v>
      </c>
      <c r="E8" s="352" t="s">
        <v>52</v>
      </c>
      <c r="F8" s="352" t="s">
        <v>656</v>
      </c>
      <c r="G8" s="352">
        <v>1</v>
      </c>
      <c r="H8" s="353">
        <v>1</v>
      </c>
      <c r="I8" s="334">
        <v>0</v>
      </c>
      <c r="J8" s="334">
        <v>1</v>
      </c>
      <c r="K8" s="334">
        <v>0</v>
      </c>
      <c r="L8" s="334">
        <v>0</v>
      </c>
      <c r="M8" s="354"/>
      <c r="N8" s="355">
        <v>1</v>
      </c>
      <c r="O8" s="355"/>
      <c r="P8" s="356"/>
      <c r="Q8" s="357" t="s">
        <v>664</v>
      </c>
      <c r="R8" s="358">
        <v>0</v>
      </c>
      <c r="S8" s="359" t="s">
        <v>0</v>
      </c>
      <c r="T8" s="359">
        <v>0</v>
      </c>
      <c r="U8" s="360">
        <v>0</v>
      </c>
      <c r="V8" s="361" t="s">
        <v>666</v>
      </c>
      <c r="W8" s="361" t="s">
        <v>668</v>
      </c>
      <c r="X8" s="361" t="s">
        <v>666</v>
      </c>
      <c r="Y8" s="361" t="s">
        <v>666</v>
      </c>
      <c r="Z8" s="362">
        <v>1</v>
      </c>
      <c r="AA8" s="363" t="s">
        <v>657</v>
      </c>
      <c r="AB8" s="364">
        <v>1</v>
      </c>
      <c r="AC8" s="365" t="s">
        <v>657</v>
      </c>
      <c r="AD8" s="366" t="s">
        <v>657</v>
      </c>
      <c r="AE8" s="367">
        <v>1</v>
      </c>
      <c r="AF8" s="368" t="s">
        <v>53</v>
      </c>
      <c r="AG8" s="352" t="s">
        <v>33</v>
      </c>
      <c r="AH8" s="369" t="s">
        <v>613</v>
      </c>
      <c r="AI8" t="s">
        <v>34</v>
      </c>
    </row>
    <row r="9" spans="2:35" ht="252">
      <c r="B9" s="351" t="s">
        <v>26</v>
      </c>
      <c r="C9" s="352" t="s">
        <v>27</v>
      </c>
      <c r="D9" s="352" t="s">
        <v>55</v>
      </c>
      <c r="E9" s="352" t="s">
        <v>56</v>
      </c>
      <c r="F9" s="352" t="s">
        <v>656</v>
      </c>
      <c r="G9" s="352">
        <v>2</v>
      </c>
      <c r="H9" s="353">
        <v>2</v>
      </c>
      <c r="I9" s="334">
        <v>1</v>
      </c>
      <c r="J9" s="334">
        <v>0</v>
      </c>
      <c r="K9" s="334">
        <v>0</v>
      </c>
      <c r="L9" s="334">
        <v>0</v>
      </c>
      <c r="M9" s="354">
        <v>1</v>
      </c>
      <c r="N9" s="355"/>
      <c r="O9" s="355"/>
      <c r="P9" s="356">
        <v>1</v>
      </c>
      <c r="Q9" s="357" t="s">
        <v>664</v>
      </c>
      <c r="R9" s="358" t="s">
        <v>0</v>
      </c>
      <c r="S9" s="359">
        <v>0</v>
      </c>
      <c r="T9" s="359">
        <v>0</v>
      </c>
      <c r="U9" s="360" t="s">
        <v>0</v>
      </c>
      <c r="V9" s="361" t="s">
        <v>668</v>
      </c>
      <c r="W9" s="361" t="s">
        <v>666</v>
      </c>
      <c r="X9" s="361" t="s">
        <v>666</v>
      </c>
      <c r="Y9" s="361" t="s">
        <v>667</v>
      </c>
      <c r="Z9" s="370" t="s">
        <v>657</v>
      </c>
      <c r="AA9" s="363">
        <v>1</v>
      </c>
      <c r="AB9" s="364" t="s">
        <v>657</v>
      </c>
      <c r="AC9" s="365" t="s">
        <v>657</v>
      </c>
      <c r="AD9" s="366" t="s">
        <v>660</v>
      </c>
      <c r="AE9" s="367">
        <v>0.5</v>
      </c>
      <c r="AF9" s="368" t="s">
        <v>671</v>
      </c>
      <c r="AG9" s="352" t="s">
        <v>33</v>
      </c>
      <c r="AH9" s="369" t="s">
        <v>613</v>
      </c>
      <c r="AI9" t="s">
        <v>34</v>
      </c>
    </row>
    <row r="10" spans="2:35" ht="409.5">
      <c r="B10" s="351" t="s">
        <v>26</v>
      </c>
      <c r="C10" s="352" t="s">
        <v>27</v>
      </c>
      <c r="D10" s="352" t="s">
        <v>59</v>
      </c>
      <c r="E10" s="352" t="s">
        <v>60</v>
      </c>
      <c r="F10" s="352" t="s">
        <v>656</v>
      </c>
      <c r="G10" s="352">
        <v>2</v>
      </c>
      <c r="H10" s="353">
        <v>2</v>
      </c>
      <c r="I10" s="334">
        <v>0</v>
      </c>
      <c r="J10" s="334">
        <v>1</v>
      </c>
      <c r="K10" s="334">
        <v>1</v>
      </c>
      <c r="L10" s="334">
        <v>0</v>
      </c>
      <c r="M10" s="354"/>
      <c r="N10" s="355">
        <v>1</v>
      </c>
      <c r="O10" s="355">
        <v>1</v>
      </c>
      <c r="P10" s="356"/>
      <c r="Q10" s="357" t="s">
        <v>664</v>
      </c>
      <c r="R10" s="358">
        <v>0</v>
      </c>
      <c r="S10" s="359" t="s">
        <v>0</v>
      </c>
      <c r="T10" s="359" t="s">
        <v>0</v>
      </c>
      <c r="U10" s="360">
        <v>0</v>
      </c>
      <c r="V10" s="361" t="s">
        <v>666</v>
      </c>
      <c r="W10" s="361" t="s">
        <v>668</v>
      </c>
      <c r="X10" s="361" t="s">
        <v>668</v>
      </c>
      <c r="Y10" s="361" t="s">
        <v>666</v>
      </c>
      <c r="Z10" s="370">
        <v>1</v>
      </c>
      <c r="AA10" s="363" t="s">
        <v>657</v>
      </c>
      <c r="AB10" s="364">
        <v>1</v>
      </c>
      <c r="AC10" s="365">
        <v>1</v>
      </c>
      <c r="AD10" s="366" t="s">
        <v>657</v>
      </c>
      <c r="AE10" s="367">
        <v>1</v>
      </c>
      <c r="AF10" s="368" t="s">
        <v>61</v>
      </c>
      <c r="AG10" s="352" t="s">
        <v>33</v>
      </c>
      <c r="AH10" s="369" t="s">
        <v>613</v>
      </c>
      <c r="AI10" t="s">
        <v>34</v>
      </c>
    </row>
    <row r="11" spans="2:35" ht="230.1">
      <c r="B11" s="351" t="s">
        <v>26</v>
      </c>
      <c r="C11" s="352" t="s">
        <v>27</v>
      </c>
      <c r="D11" s="352" t="s">
        <v>63</v>
      </c>
      <c r="E11" s="352" t="s">
        <v>64</v>
      </c>
      <c r="F11" s="371" t="s">
        <v>658</v>
      </c>
      <c r="G11" s="371">
        <v>2</v>
      </c>
      <c r="H11" s="372">
        <v>1</v>
      </c>
      <c r="I11" s="334">
        <v>1</v>
      </c>
      <c r="J11" s="334">
        <v>1</v>
      </c>
      <c r="K11" s="334">
        <v>1</v>
      </c>
      <c r="L11" s="334">
        <v>0</v>
      </c>
      <c r="M11" s="354"/>
      <c r="N11" s="355">
        <v>1</v>
      </c>
      <c r="O11" s="355"/>
      <c r="P11" s="356">
        <v>1</v>
      </c>
      <c r="Q11" s="357" t="s">
        <v>664</v>
      </c>
      <c r="R11" s="358">
        <v>0</v>
      </c>
      <c r="S11" s="359" t="s">
        <v>0</v>
      </c>
      <c r="T11" s="359">
        <v>0</v>
      </c>
      <c r="U11" s="360" t="s">
        <v>0</v>
      </c>
      <c r="V11" s="361" t="s">
        <v>665</v>
      </c>
      <c r="W11" s="361" t="s">
        <v>668</v>
      </c>
      <c r="X11" s="361" t="s">
        <v>665</v>
      </c>
      <c r="Y11" s="361" t="s">
        <v>667</v>
      </c>
      <c r="Z11" s="370">
        <v>2</v>
      </c>
      <c r="AA11" s="363">
        <v>1</v>
      </c>
      <c r="AB11" s="364">
        <v>1</v>
      </c>
      <c r="AC11" s="365">
        <v>1</v>
      </c>
      <c r="AD11" s="366" t="s">
        <v>660</v>
      </c>
      <c r="AE11" s="367" t="s">
        <v>659</v>
      </c>
      <c r="AF11" s="368" t="s">
        <v>65</v>
      </c>
      <c r="AG11" s="352" t="s">
        <v>33</v>
      </c>
      <c r="AH11" s="369" t="s">
        <v>613</v>
      </c>
      <c r="AI11" t="s">
        <v>34</v>
      </c>
    </row>
    <row r="12" spans="2:35" ht="409.5">
      <c r="B12" s="351" t="s">
        <v>26</v>
      </c>
      <c r="C12" s="352" t="s">
        <v>66</v>
      </c>
      <c r="D12" s="352" t="s">
        <v>69</v>
      </c>
      <c r="E12" s="352" t="s">
        <v>70</v>
      </c>
      <c r="F12" s="371" t="s">
        <v>656</v>
      </c>
      <c r="G12" s="371">
        <v>2</v>
      </c>
      <c r="H12" s="372">
        <v>2</v>
      </c>
      <c r="I12" s="334">
        <v>2</v>
      </c>
      <c r="J12" s="334">
        <v>0</v>
      </c>
      <c r="K12" s="334">
        <v>0</v>
      </c>
      <c r="L12" s="334">
        <v>0</v>
      </c>
      <c r="M12" s="354"/>
      <c r="N12" s="355">
        <v>1</v>
      </c>
      <c r="O12" s="355"/>
      <c r="P12" s="356">
        <v>1</v>
      </c>
      <c r="Q12" s="357" t="s">
        <v>664</v>
      </c>
      <c r="R12" s="358">
        <v>0</v>
      </c>
      <c r="S12" s="359" t="s">
        <v>0</v>
      </c>
      <c r="T12" s="359">
        <v>0</v>
      </c>
      <c r="U12" s="360" t="s">
        <v>0</v>
      </c>
      <c r="V12" s="361" t="s">
        <v>665</v>
      </c>
      <c r="W12" s="361" t="s">
        <v>667</v>
      </c>
      <c r="X12" s="361" t="s">
        <v>666</v>
      </c>
      <c r="Y12" s="361" t="s">
        <v>667</v>
      </c>
      <c r="Z12" s="370">
        <v>1</v>
      </c>
      <c r="AA12" s="363">
        <v>1</v>
      </c>
      <c r="AB12" s="364">
        <v>1</v>
      </c>
      <c r="AC12" s="365" t="s">
        <v>657</v>
      </c>
      <c r="AD12" s="366"/>
      <c r="AE12" s="367">
        <v>1</v>
      </c>
      <c r="AF12" s="368" t="s">
        <v>71</v>
      </c>
      <c r="AG12" s="352" t="s">
        <v>33</v>
      </c>
      <c r="AH12" s="369" t="s">
        <v>613</v>
      </c>
      <c r="AI12" t="s">
        <v>38</v>
      </c>
    </row>
    <row r="13" spans="2:35" ht="409.5">
      <c r="B13" s="351" t="s">
        <v>26</v>
      </c>
      <c r="C13" s="352" t="s">
        <v>66</v>
      </c>
      <c r="D13" s="352" t="s">
        <v>73</v>
      </c>
      <c r="E13" s="352" t="s">
        <v>74</v>
      </c>
      <c r="F13" s="371" t="s">
        <v>656</v>
      </c>
      <c r="G13" s="371">
        <v>2</v>
      </c>
      <c r="H13" s="372">
        <v>2</v>
      </c>
      <c r="I13" s="334">
        <v>1</v>
      </c>
      <c r="J13" s="334">
        <v>1</v>
      </c>
      <c r="K13" s="334">
        <v>0</v>
      </c>
      <c r="L13" s="334">
        <v>0</v>
      </c>
      <c r="M13" s="354"/>
      <c r="N13" s="355">
        <v>1</v>
      </c>
      <c r="O13" s="355"/>
      <c r="P13" s="356">
        <v>1</v>
      </c>
      <c r="Q13" s="357" t="s">
        <v>664</v>
      </c>
      <c r="R13" s="358">
        <v>0</v>
      </c>
      <c r="S13" s="359" t="s">
        <v>0</v>
      </c>
      <c r="T13" s="359">
        <v>0</v>
      </c>
      <c r="U13" s="360" t="s">
        <v>0</v>
      </c>
      <c r="V13" s="361" t="s">
        <v>665</v>
      </c>
      <c r="W13" s="361" t="s">
        <v>668</v>
      </c>
      <c r="X13" s="361" t="s">
        <v>666</v>
      </c>
      <c r="Y13" s="361" t="s">
        <v>667</v>
      </c>
      <c r="Z13" s="370">
        <v>1.5</v>
      </c>
      <c r="AA13" s="363">
        <v>0.5</v>
      </c>
      <c r="AB13" s="364">
        <v>1</v>
      </c>
      <c r="AC13" s="365" t="s">
        <v>657</v>
      </c>
      <c r="AD13" s="366"/>
      <c r="AE13" s="367">
        <v>1</v>
      </c>
      <c r="AF13" s="368" t="s">
        <v>672</v>
      </c>
      <c r="AG13" s="352" t="s">
        <v>33</v>
      </c>
      <c r="AH13" s="369" t="s">
        <v>613</v>
      </c>
      <c r="AI13" t="s">
        <v>38</v>
      </c>
    </row>
    <row r="14" spans="2:35" ht="356.45">
      <c r="B14" s="351" t="s">
        <v>26</v>
      </c>
      <c r="C14" s="352" t="s">
        <v>66</v>
      </c>
      <c r="D14" s="352" t="s">
        <v>77</v>
      </c>
      <c r="E14" s="352" t="s">
        <v>78</v>
      </c>
      <c r="F14" s="352" t="s">
        <v>656</v>
      </c>
      <c r="G14" s="352">
        <v>1</v>
      </c>
      <c r="H14" s="353">
        <v>1</v>
      </c>
      <c r="I14" s="334">
        <v>0</v>
      </c>
      <c r="J14" s="334">
        <v>0</v>
      </c>
      <c r="K14" s="334">
        <v>1</v>
      </c>
      <c r="L14" s="334">
        <v>0</v>
      </c>
      <c r="M14" s="354"/>
      <c r="N14" s="355"/>
      <c r="O14" s="355">
        <v>1</v>
      </c>
      <c r="P14" s="356"/>
      <c r="Q14" s="357" t="s">
        <v>664</v>
      </c>
      <c r="R14" s="358">
        <v>0</v>
      </c>
      <c r="S14" s="359">
        <v>0</v>
      </c>
      <c r="T14" s="359" t="s">
        <v>0</v>
      </c>
      <c r="U14" s="360">
        <v>0</v>
      </c>
      <c r="V14" s="361" t="s">
        <v>666</v>
      </c>
      <c r="W14" s="361" t="s">
        <v>666</v>
      </c>
      <c r="X14" s="361" t="s">
        <v>668</v>
      </c>
      <c r="Y14" s="361" t="s">
        <v>666</v>
      </c>
      <c r="Z14" s="370" t="s">
        <v>657</v>
      </c>
      <c r="AA14" s="363" t="s">
        <v>657</v>
      </c>
      <c r="AB14" s="364" t="s">
        <v>657</v>
      </c>
      <c r="AC14" s="365">
        <v>1</v>
      </c>
      <c r="AD14" s="366" t="s">
        <v>657</v>
      </c>
      <c r="AE14" s="367">
        <v>1</v>
      </c>
      <c r="AF14" s="368" t="s">
        <v>79</v>
      </c>
      <c r="AG14" s="352" t="s">
        <v>33</v>
      </c>
      <c r="AH14" s="369" t="s">
        <v>613</v>
      </c>
      <c r="AI14" t="s">
        <v>38</v>
      </c>
    </row>
    <row r="15" spans="2:35" ht="409.5">
      <c r="B15" s="351" t="s">
        <v>80</v>
      </c>
      <c r="C15" s="352" t="s">
        <v>81</v>
      </c>
      <c r="D15" s="352" t="s">
        <v>84</v>
      </c>
      <c r="E15" s="352" t="s">
        <v>85</v>
      </c>
      <c r="F15" s="352" t="s">
        <v>656</v>
      </c>
      <c r="G15" s="373">
        <v>1</v>
      </c>
      <c r="H15" s="353">
        <v>1</v>
      </c>
      <c r="I15" s="334">
        <v>0</v>
      </c>
      <c r="J15" s="334">
        <v>0</v>
      </c>
      <c r="K15" s="334">
        <v>1</v>
      </c>
      <c r="L15" s="334">
        <v>0</v>
      </c>
      <c r="M15" s="354"/>
      <c r="N15" s="355"/>
      <c r="O15" s="355">
        <v>1</v>
      </c>
      <c r="P15" s="356"/>
      <c r="Q15" s="357" t="s">
        <v>664</v>
      </c>
      <c r="R15" s="358">
        <v>0</v>
      </c>
      <c r="S15" s="359">
        <v>0</v>
      </c>
      <c r="T15" s="359" t="s">
        <v>0</v>
      </c>
      <c r="U15" s="360">
        <v>0</v>
      </c>
      <c r="V15" s="361" t="s">
        <v>666</v>
      </c>
      <c r="W15" s="361" t="s">
        <v>666</v>
      </c>
      <c r="X15" s="361" t="s">
        <v>668</v>
      </c>
      <c r="Y15" s="361" t="s">
        <v>666</v>
      </c>
      <c r="Z15" s="370" t="s">
        <v>657</v>
      </c>
      <c r="AA15" s="363" t="s">
        <v>657</v>
      </c>
      <c r="AB15" s="364" t="s">
        <v>657</v>
      </c>
      <c r="AC15" s="365">
        <v>1</v>
      </c>
      <c r="AD15" s="366" t="s">
        <v>657</v>
      </c>
      <c r="AE15" s="367">
        <v>1</v>
      </c>
      <c r="AF15" s="368" t="s">
        <v>86</v>
      </c>
      <c r="AG15" s="352" t="s">
        <v>33</v>
      </c>
      <c r="AH15" s="369" t="s">
        <v>618</v>
      </c>
      <c r="AI15" t="s">
        <v>87</v>
      </c>
    </row>
    <row r="16" spans="2:35" ht="409.5">
      <c r="B16" s="351" t="s">
        <v>80</v>
      </c>
      <c r="C16" s="352" t="s">
        <v>81</v>
      </c>
      <c r="D16" s="352" t="s">
        <v>84</v>
      </c>
      <c r="E16" s="352" t="s">
        <v>89</v>
      </c>
      <c r="F16" s="352" t="s">
        <v>658</v>
      </c>
      <c r="G16" s="373">
        <v>4</v>
      </c>
      <c r="H16" s="353">
        <v>21</v>
      </c>
      <c r="I16" s="334">
        <v>21</v>
      </c>
      <c r="J16" s="334">
        <v>21</v>
      </c>
      <c r="K16" s="334">
        <v>21</v>
      </c>
      <c r="L16" s="334">
        <v>0</v>
      </c>
      <c r="M16" s="354">
        <v>21</v>
      </c>
      <c r="N16" s="355">
        <v>21</v>
      </c>
      <c r="O16" s="355">
        <v>21</v>
      </c>
      <c r="P16" s="356">
        <v>21</v>
      </c>
      <c r="Q16" s="357" t="s">
        <v>664</v>
      </c>
      <c r="R16" s="358" t="s">
        <v>0</v>
      </c>
      <c r="S16" s="359" t="s">
        <v>0</v>
      </c>
      <c r="T16" s="359" t="s">
        <v>0</v>
      </c>
      <c r="U16" s="360" t="s">
        <v>0</v>
      </c>
      <c r="V16" s="361" t="s">
        <v>668</v>
      </c>
      <c r="W16" s="361" t="s">
        <v>668</v>
      </c>
      <c r="X16" s="361" t="s">
        <v>668</v>
      </c>
      <c r="Y16" s="361" t="s">
        <v>667</v>
      </c>
      <c r="Z16" s="370">
        <v>1</v>
      </c>
      <c r="AA16" s="363">
        <v>1</v>
      </c>
      <c r="AB16" s="364">
        <v>1</v>
      </c>
      <c r="AC16" s="365">
        <v>1</v>
      </c>
      <c r="AD16" s="366" t="s">
        <v>660</v>
      </c>
      <c r="AE16" s="367">
        <v>0.75</v>
      </c>
      <c r="AF16" s="368" t="s">
        <v>673</v>
      </c>
      <c r="AG16" s="352" t="s">
        <v>33</v>
      </c>
      <c r="AH16" s="369" t="s">
        <v>618</v>
      </c>
      <c r="AI16" t="s">
        <v>87</v>
      </c>
    </row>
    <row r="17" spans="2:35" ht="409.5">
      <c r="B17" s="351" t="s">
        <v>80</v>
      </c>
      <c r="C17" s="352" t="s">
        <v>81</v>
      </c>
      <c r="D17" s="352" t="s">
        <v>84</v>
      </c>
      <c r="E17" s="352" t="s">
        <v>92</v>
      </c>
      <c r="F17" s="352" t="s">
        <v>656</v>
      </c>
      <c r="G17" s="373">
        <v>1</v>
      </c>
      <c r="H17" s="353">
        <v>1</v>
      </c>
      <c r="I17" s="334">
        <v>1</v>
      </c>
      <c r="J17" s="334">
        <v>0</v>
      </c>
      <c r="K17" s="334">
        <v>0</v>
      </c>
      <c r="L17" s="334">
        <v>0</v>
      </c>
      <c r="M17" s="354"/>
      <c r="N17" s="355"/>
      <c r="O17" s="355">
        <v>1</v>
      </c>
      <c r="P17" s="356"/>
      <c r="Q17" s="357" t="s">
        <v>664</v>
      </c>
      <c r="R17" s="358">
        <v>0</v>
      </c>
      <c r="S17" s="359">
        <v>0</v>
      </c>
      <c r="T17" s="359" t="s">
        <v>0</v>
      </c>
      <c r="U17" s="360">
        <v>0</v>
      </c>
      <c r="V17" s="361" t="s">
        <v>665</v>
      </c>
      <c r="W17" s="361" t="s">
        <v>666</v>
      </c>
      <c r="X17" s="361" t="s">
        <v>667</v>
      </c>
      <c r="Y17" s="361" t="s">
        <v>666</v>
      </c>
      <c r="Z17" s="370">
        <v>1</v>
      </c>
      <c r="AA17" s="363">
        <v>1</v>
      </c>
      <c r="AB17" s="364">
        <v>1</v>
      </c>
      <c r="AC17" s="365">
        <v>1</v>
      </c>
      <c r="AD17" s="366" t="s">
        <v>657</v>
      </c>
      <c r="AE17" s="367">
        <v>1</v>
      </c>
      <c r="AF17" s="368" t="s">
        <v>93</v>
      </c>
      <c r="AG17" s="352" t="s">
        <v>33</v>
      </c>
      <c r="AH17" s="369" t="s">
        <v>618</v>
      </c>
      <c r="AI17" t="s">
        <v>87</v>
      </c>
    </row>
    <row r="18" spans="2:35" ht="409.5">
      <c r="B18" s="351" t="s">
        <v>80</v>
      </c>
      <c r="C18" s="352" t="s">
        <v>81</v>
      </c>
      <c r="D18" s="352" t="s">
        <v>84</v>
      </c>
      <c r="E18" s="352" t="s">
        <v>95</v>
      </c>
      <c r="F18" s="352" t="s">
        <v>656</v>
      </c>
      <c r="G18" s="373">
        <v>4</v>
      </c>
      <c r="H18" s="353">
        <v>9</v>
      </c>
      <c r="I18" s="334">
        <v>3</v>
      </c>
      <c r="J18" s="334">
        <v>3</v>
      </c>
      <c r="K18" s="334">
        <v>3</v>
      </c>
      <c r="L18" s="334">
        <v>0</v>
      </c>
      <c r="M18" s="354">
        <v>3</v>
      </c>
      <c r="N18" s="355">
        <v>2</v>
      </c>
      <c r="O18" s="355">
        <v>2</v>
      </c>
      <c r="P18" s="356">
        <v>2</v>
      </c>
      <c r="Q18" s="357" t="s">
        <v>664</v>
      </c>
      <c r="R18" s="358" t="s">
        <v>0</v>
      </c>
      <c r="S18" s="359" t="s">
        <v>0</v>
      </c>
      <c r="T18" s="359" t="s">
        <v>0</v>
      </c>
      <c r="U18" s="360" t="s">
        <v>0</v>
      </c>
      <c r="V18" s="361" t="s">
        <v>668</v>
      </c>
      <c r="W18" s="361" t="s">
        <v>668</v>
      </c>
      <c r="X18" s="361" t="s">
        <v>668</v>
      </c>
      <c r="Y18" s="361" t="s">
        <v>667</v>
      </c>
      <c r="Z18" s="370">
        <v>1</v>
      </c>
      <c r="AA18" s="363">
        <v>1</v>
      </c>
      <c r="AB18" s="364">
        <v>1</v>
      </c>
      <c r="AC18" s="365" t="s">
        <v>659</v>
      </c>
      <c r="AD18" s="366" t="s">
        <v>660</v>
      </c>
      <c r="AE18" s="367">
        <v>1</v>
      </c>
      <c r="AF18" s="368" t="s">
        <v>96</v>
      </c>
      <c r="AG18" s="352" t="s">
        <v>33</v>
      </c>
      <c r="AH18" s="369" t="s">
        <v>618</v>
      </c>
      <c r="AI18" t="s">
        <v>87</v>
      </c>
    </row>
    <row r="19" spans="2:35" ht="356.45">
      <c r="B19" s="351" t="s">
        <v>80</v>
      </c>
      <c r="C19" s="352" t="s">
        <v>81</v>
      </c>
      <c r="D19" s="352" t="s">
        <v>98</v>
      </c>
      <c r="E19" s="352" t="s">
        <v>99</v>
      </c>
      <c r="F19" s="352" t="s">
        <v>656</v>
      </c>
      <c r="G19" s="352">
        <v>1</v>
      </c>
      <c r="H19" s="353">
        <v>1</v>
      </c>
      <c r="I19" s="334">
        <v>0</v>
      </c>
      <c r="J19" s="374">
        <v>0.8</v>
      </c>
      <c r="K19" s="374">
        <v>0.2</v>
      </c>
      <c r="L19" s="334">
        <v>0</v>
      </c>
      <c r="M19" s="354"/>
      <c r="N19" s="355">
        <v>1</v>
      </c>
      <c r="O19" s="355"/>
      <c r="P19" s="356"/>
      <c r="Q19" s="357" t="s">
        <v>664</v>
      </c>
      <c r="R19" s="358">
        <v>0</v>
      </c>
      <c r="S19" s="359" t="s">
        <v>0</v>
      </c>
      <c r="T19" s="359">
        <v>0</v>
      </c>
      <c r="U19" s="360">
        <v>0</v>
      </c>
      <c r="V19" s="361" t="s">
        <v>666</v>
      </c>
      <c r="W19" s="361" t="s">
        <v>668</v>
      </c>
      <c r="X19" s="361" t="s">
        <v>665</v>
      </c>
      <c r="Y19" s="361" t="s">
        <v>666</v>
      </c>
      <c r="Z19" s="370">
        <v>0.8</v>
      </c>
      <c r="AA19" s="363" t="s">
        <v>657</v>
      </c>
      <c r="AB19" s="364">
        <v>0.8</v>
      </c>
      <c r="AC19" s="365">
        <v>1</v>
      </c>
      <c r="AD19" s="366" t="s">
        <v>657</v>
      </c>
      <c r="AE19" s="367">
        <v>1</v>
      </c>
      <c r="AF19" s="368" t="s">
        <v>79</v>
      </c>
      <c r="AG19" s="352" t="s">
        <v>33</v>
      </c>
      <c r="AH19" s="369" t="s">
        <v>613</v>
      </c>
      <c r="AI19" t="s">
        <v>100</v>
      </c>
    </row>
    <row r="20" spans="2:35" ht="409.5">
      <c r="B20" s="351" t="s">
        <v>80</v>
      </c>
      <c r="C20" s="352" t="s">
        <v>81</v>
      </c>
      <c r="D20" s="352" t="s">
        <v>102</v>
      </c>
      <c r="E20" s="352" t="s">
        <v>103</v>
      </c>
      <c r="F20" s="352" t="s">
        <v>658</v>
      </c>
      <c r="G20" s="373">
        <v>4</v>
      </c>
      <c r="H20" s="353">
        <v>2</v>
      </c>
      <c r="I20" s="334">
        <v>2</v>
      </c>
      <c r="J20" s="334">
        <v>2</v>
      </c>
      <c r="K20" s="334">
        <v>2</v>
      </c>
      <c r="L20" s="334">
        <v>0</v>
      </c>
      <c r="M20" s="354">
        <v>2</v>
      </c>
      <c r="N20" s="355">
        <v>2</v>
      </c>
      <c r="O20" s="355">
        <v>2</v>
      </c>
      <c r="P20" s="356">
        <v>2</v>
      </c>
      <c r="Q20" s="357" t="s">
        <v>664</v>
      </c>
      <c r="R20" s="358" t="s">
        <v>0</v>
      </c>
      <c r="S20" s="359" t="s">
        <v>0</v>
      </c>
      <c r="T20" s="359" t="s">
        <v>0</v>
      </c>
      <c r="U20" s="360" t="s">
        <v>0</v>
      </c>
      <c r="V20" s="361" t="s">
        <v>668</v>
      </c>
      <c r="W20" s="361" t="s">
        <v>668</v>
      </c>
      <c r="X20" s="361" t="s">
        <v>668</v>
      </c>
      <c r="Y20" s="361" t="s">
        <v>667</v>
      </c>
      <c r="Z20" s="370">
        <v>1</v>
      </c>
      <c r="AA20" s="363">
        <v>1</v>
      </c>
      <c r="AB20" s="364">
        <v>1</v>
      </c>
      <c r="AC20" s="365">
        <v>1</v>
      </c>
      <c r="AD20" s="366" t="s">
        <v>660</v>
      </c>
      <c r="AE20" s="367">
        <v>0.75</v>
      </c>
      <c r="AF20" s="368" t="s">
        <v>674</v>
      </c>
      <c r="AG20" s="352" t="s">
        <v>33</v>
      </c>
      <c r="AH20" s="369" t="s">
        <v>618</v>
      </c>
      <c r="AI20" t="s">
        <v>87</v>
      </c>
    </row>
    <row r="21" spans="2:35" ht="409.5">
      <c r="B21" s="351" t="s">
        <v>80</v>
      </c>
      <c r="C21" s="352" t="s">
        <v>81</v>
      </c>
      <c r="D21" s="352" t="s">
        <v>106</v>
      </c>
      <c r="E21" s="352" t="s">
        <v>107</v>
      </c>
      <c r="F21" s="352" t="s">
        <v>656</v>
      </c>
      <c r="G21" s="373">
        <v>2</v>
      </c>
      <c r="H21" s="353">
        <v>2</v>
      </c>
      <c r="I21" s="334">
        <v>1</v>
      </c>
      <c r="J21" s="334">
        <v>0</v>
      </c>
      <c r="K21" s="334">
        <v>1</v>
      </c>
      <c r="L21" s="334">
        <v>0</v>
      </c>
      <c r="M21" s="354">
        <v>1</v>
      </c>
      <c r="N21" s="355"/>
      <c r="O21" s="355">
        <v>1</v>
      </c>
      <c r="P21" s="356"/>
      <c r="Q21" s="357" t="s">
        <v>664</v>
      </c>
      <c r="R21" s="358" t="s">
        <v>0</v>
      </c>
      <c r="S21" s="359">
        <v>0</v>
      </c>
      <c r="T21" s="359" t="s">
        <v>0</v>
      </c>
      <c r="U21" s="360">
        <v>0</v>
      </c>
      <c r="V21" s="361" t="s">
        <v>668</v>
      </c>
      <c r="W21" s="361" t="s">
        <v>666</v>
      </c>
      <c r="X21" s="361" t="s">
        <v>668</v>
      </c>
      <c r="Y21" s="361" t="s">
        <v>666</v>
      </c>
      <c r="Z21" s="370" t="s">
        <v>657</v>
      </c>
      <c r="AA21" s="363">
        <v>1</v>
      </c>
      <c r="AB21" s="364" t="s">
        <v>657</v>
      </c>
      <c r="AC21" s="365">
        <v>1</v>
      </c>
      <c r="AD21" s="366" t="s">
        <v>657</v>
      </c>
      <c r="AE21" s="367">
        <v>1</v>
      </c>
      <c r="AF21" s="368" t="s">
        <v>108</v>
      </c>
      <c r="AG21" s="352" t="s">
        <v>33</v>
      </c>
      <c r="AH21" s="369" t="s">
        <v>618</v>
      </c>
      <c r="AI21" t="s">
        <v>87</v>
      </c>
    </row>
    <row r="22" spans="2:35" ht="409.5">
      <c r="B22" s="351" t="s">
        <v>80</v>
      </c>
      <c r="C22" s="352" t="s">
        <v>81</v>
      </c>
      <c r="D22" s="352" t="s">
        <v>106</v>
      </c>
      <c r="E22" s="352" t="s">
        <v>109</v>
      </c>
      <c r="F22" s="352" t="s">
        <v>656</v>
      </c>
      <c r="G22" s="373">
        <v>2</v>
      </c>
      <c r="H22" s="353">
        <v>2</v>
      </c>
      <c r="I22" s="374">
        <v>0.5</v>
      </c>
      <c r="J22" s="374">
        <v>0.5</v>
      </c>
      <c r="K22" s="334">
        <v>1</v>
      </c>
      <c r="L22" s="334">
        <v>0</v>
      </c>
      <c r="M22" s="354"/>
      <c r="N22" s="355">
        <v>1</v>
      </c>
      <c r="O22" s="355">
        <v>1</v>
      </c>
      <c r="P22" s="356"/>
      <c r="Q22" s="357" t="s">
        <v>664</v>
      </c>
      <c r="R22" s="358">
        <v>0</v>
      </c>
      <c r="S22" s="359" t="s">
        <v>0</v>
      </c>
      <c r="T22" s="359" t="s">
        <v>0</v>
      </c>
      <c r="U22" s="360">
        <v>0</v>
      </c>
      <c r="V22" s="361" t="s">
        <v>665</v>
      </c>
      <c r="W22" s="361" t="s">
        <v>668</v>
      </c>
      <c r="X22" s="361" t="s">
        <v>668</v>
      </c>
      <c r="Y22" s="361" t="s">
        <v>666</v>
      </c>
      <c r="Z22" s="370">
        <v>0.75</v>
      </c>
      <c r="AA22" s="363">
        <v>0.25</v>
      </c>
      <c r="AB22" s="364">
        <v>1</v>
      </c>
      <c r="AC22" s="365">
        <v>1</v>
      </c>
      <c r="AD22" s="366" t="s">
        <v>657</v>
      </c>
      <c r="AE22" s="367">
        <v>1</v>
      </c>
      <c r="AF22" s="368" t="s">
        <v>110</v>
      </c>
      <c r="AG22" s="352" t="s">
        <v>33</v>
      </c>
      <c r="AH22" s="369" t="s">
        <v>618</v>
      </c>
      <c r="AI22" t="s">
        <v>87</v>
      </c>
    </row>
    <row r="23" spans="2:35" ht="409.5">
      <c r="B23" s="351" t="s">
        <v>80</v>
      </c>
      <c r="C23" s="352" t="s">
        <v>81</v>
      </c>
      <c r="D23" s="352" t="s">
        <v>106</v>
      </c>
      <c r="E23" s="352" t="s">
        <v>112</v>
      </c>
      <c r="F23" s="352" t="s">
        <v>656</v>
      </c>
      <c r="G23" s="373">
        <v>1</v>
      </c>
      <c r="H23" s="353">
        <v>1</v>
      </c>
      <c r="I23" s="334">
        <v>1</v>
      </c>
      <c r="J23" s="334">
        <v>0</v>
      </c>
      <c r="K23" s="334">
        <v>0</v>
      </c>
      <c r="L23" s="334">
        <v>0</v>
      </c>
      <c r="M23" s="354">
        <v>1</v>
      </c>
      <c r="N23" s="355"/>
      <c r="O23" s="355"/>
      <c r="P23" s="356"/>
      <c r="Q23" s="357" t="s">
        <v>664</v>
      </c>
      <c r="R23" s="358" t="s">
        <v>0</v>
      </c>
      <c r="S23" s="359">
        <v>0</v>
      </c>
      <c r="T23" s="359">
        <v>0</v>
      </c>
      <c r="U23" s="360">
        <v>0</v>
      </c>
      <c r="V23" s="361" t="s">
        <v>668</v>
      </c>
      <c r="W23" s="361" t="s">
        <v>666</v>
      </c>
      <c r="X23" s="361" t="s">
        <v>666</v>
      </c>
      <c r="Y23" s="361" t="s">
        <v>666</v>
      </c>
      <c r="Z23" s="370" t="s">
        <v>657</v>
      </c>
      <c r="AA23" s="363">
        <v>1</v>
      </c>
      <c r="AB23" s="364" t="s">
        <v>657</v>
      </c>
      <c r="AC23" s="365" t="s">
        <v>657</v>
      </c>
      <c r="AD23" s="366" t="s">
        <v>657</v>
      </c>
      <c r="AE23" s="367">
        <v>1</v>
      </c>
      <c r="AF23" s="368" t="s">
        <v>113</v>
      </c>
      <c r="AG23" s="352" t="s">
        <v>33</v>
      </c>
      <c r="AH23" s="369" t="s">
        <v>618</v>
      </c>
      <c r="AI23" t="s">
        <v>87</v>
      </c>
    </row>
    <row r="24" spans="2:35" ht="409.5">
      <c r="B24" s="351" t="s">
        <v>80</v>
      </c>
      <c r="C24" s="352" t="s">
        <v>81</v>
      </c>
      <c r="D24" s="352" t="s">
        <v>106</v>
      </c>
      <c r="E24" s="352" t="s">
        <v>115</v>
      </c>
      <c r="F24" s="352" t="s">
        <v>656</v>
      </c>
      <c r="G24" s="373">
        <v>1</v>
      </c>
      <c r="H24" s="353">
        <v>24</v>
      </c>
      <c r="I24" s="334">
        <v>24</v>
      </c>
      <c r="J24" s="334">
        <v>0</v>
      </c>
      <c r="K24" s="334">
        <v>0</v>
      </c>
      <c r="L24" s="334">
        <v>0</v>
      </c>
      <c r="M24" s="354">
        <v>24</v>
      </c>
      <c r="N24" s="355"/>
      <c r="O24" s="355"/>
      <c r="P24" s="356"/>
      <c r="Q24" s="357" t="s">
        <v>664</v>
      </c>
      <c r="R24" s="358" t="s">
        <v>0</v>
      </c>
      <c r="S24" s="359">
        <v>0</v>
      </c>
      <c r="T24" s="359">
        <v>0</v>
      </c>
      <c r="U24" s="360">
        <v>0</v>
      </c>
      <c r="V24" s="361" t="s">
        <v>668</v>
      </c>
      <c r="W24" s="361" t="s">
        <v>666</v>
      </c>
      <c r="X24" s="361" t="s">
        <v>666</v>
      </c>
      <c r="Y24" s="361" t="s">
        <v>666</v>
      </c>
      <c r="Z24" s="370" t="s">
        <v>657</v>
      </c>
      <c r="AA24" s="363">
        <v>1</v>
      </c>
      <c r="AB24" s="364" t="s">
        <v>657</v>
      </c>
      <c r="AC24" s="365" t="s">
        <v>657</v>
      </c>
      <c r="AD24" s="366" t="s">
        <v>657</v>
      </c>
      <c r="AE24" s="367">
        <v>1</v>
      </c>
      <c r="AF24" s="368" t="s">
        <v>116</v>
      </c>
      <c r="AG24" s="352" t="s">
        <v>33</v>
      </c>
      <c r="AH24" s="369" t="s">
        <v>618</v>
      </c>
      <c r="AI24" t="s">
        <v>87</v>
      </c>
    </row>
    <row r="25" spans="2:35" ht="409.5">
      <c r="B25" s="351" t="s">
        <v>80</v>
      </c>
      <c r="C25" s="352" t="s">
        <v>81</v>
      </c>
      <c r="D25" s="352" t="s">
        <v>106</v>
      </c>
      <c r="E25" s="352" t="s">
        <v>118</v>
      </c>
      <c r="F25" s="352" t="s">
        <v>656</v>
      </c>
      <c r="G25" s="373">
        <v>1</v>
      </c>
      <c r="H25" s="353">
        <v>1</v>
      </c>
      <c r="I25" s="334">
        <v>1</v>
      </c>
      <c r="J25" s="334">
        <v>0</v>
      </c>
      <c r="K25" s="334">
        <v>0</v>
      </c>
      <c r="L25" s="334">
        <v>0</v>
      </c>
      <c r="M25" s="354"/>
      <c r="N25" s="355">
        <v>1</v>
      </c>
      <c r="O25" s="355"/>
      <c r="P25" s="356"/>
      <c r="Q25" s="357" t="s">
        <v>664</v>
      </c>
      <c r="R25" s="358">
        <v>0</v>
      </c>
      <c r="S25" s="359" t="s">
        <v>0</v>
      </c>
      <c r="T25" s="359">
        <v>0</v>
      </c>
      <c r="U25" s="360">
        <v>0</v>
      </c>
      <c r="V25" s="361" t="s">
        <v>665</v>
      </c>
      <c r="W25" s="361" t="s">
        <v>667</v>
      </c>
      <c r="X25" s="361" t="s">
        <v>666</v>
      </c>
      <c r="Y25" s="361" t="s">
        <v>666</v>
      </c>
      <c r="Z25" s="370">
        <v>1</v>
      </c>
      <c r="AA25" s="363">
        <v>1</v>
      </c>
      <c r="AB25" s="364">
        <v>1</v>
      </c>
      <c r="AC25" s="365" t="s">
        <v>657</v>
      </c>
      <c r="AD25" s="366" t="s">
        <v>657</v>
      </c>
      <c r="AE25" s="367">
        <v>1</v>
      </c>
      <c r="AF25" s="368" t="s">
        <v>119</v>
      </c>
      <c r="AG25" s="352" t="s">
        <v>33</v>
      </c>
      <c r="AH25" s="369" t="s">
        <v>618</v>
      </c>
      <c r="AI25" t="s">
        <v>87</v>
      </c>
    </row>
    <row r="26" spans="2:35" ht="409.5">
      <c r="B26" s="351" t="s">
        <v>80</v>
      </c>
      <c r="C26" s="352" t="s">
        <v>81</v>
      </c>
      <c r="D26" s="352" t="s">
        <v>106</v>
      </c>
      <c r="E26" s="352" t="s">
        <v>121</v>
      </c>
      <c r="F26" s="352" t="s">
        <v>656</v>
      </c>
      <c r="G26" s="373">
        <v>1</v>
      </c>
      <c r="H26" s="353">
        <v>1</v>
      </c>
      <c r="I26" s="334">
        <v>0</v>
      </c>
      <c r="J26" s="334">
        <v>0</v>
      </c>
      <c r="K26" s="334">
        <v>1</v>
      </c>
      <c r="L26" s="334">
        <v>0</v>
      </c>
      <c r="M26" s="354"/>
      <c r="N26" s="355"/>
      <c r="O26" s="355">
        <v>1</v>
      </c>
      <c r="P26" s="356"/>
      <c r="Q26" s="357" t="s">
        <v>664</v>
      </c>
      <c r="R26" s="358">
        <v>0</v>
      </c>
      <c r="S26" s="359">
        <v>0</v>
      </c>
      <c r="T26" s="359" t="s">
        <v>0</v>
      </c>
      <c r="U26" s="360">
        <v>0</v>
      </c>
      <c r="V26" s="361" t="s">
        <v>666</v>
      </c>
      <c r="W26" s="361" t="s">
        <v>666</v>
      </c>
      <c r="X26" s="361" t="s">
        <v>668</v>
      </c>
      <c r="Y26" s="361" t="s">
        <v>666</v>
      </c>
      <c r="Z26" s="370" t="s">
        <v>657</v>
      </c>
      <c r="AA26" s="363" t="s">
        <v>657</v>
      </c>
      <c r="AB26" s="364" t="s">
        <v>657</v>
      </c>
      <c r="AC26" s="365">
        <v>1</v>
      </c>
      <c r="AD26" s="366" t="s">
        <v>657</v>
      </c>
      <c r="AE26" s="367">
        <v>1</v>
      </c>
      <c r="AF26" s="368" t="s">
        <v>122</v>
      </c>
      <c r="AG26" s="352" t="s">
        <v>33</v>
      </c>
      <c r="AH26" s="369" t="s">
        <v>618</v>
      </c>
      <c r="AI26" t="s">
        <v>87</v>
      </c>
    </row>
    <row r="27" spans="2:35" ht="409.5">
      <c r="B27" s="351" t="s">
        <v>80</v>
      </c>
      <c r="C27" s="352" t="s">
        <v>81</v>
      </c>
      <c r="D27" s="352" t="s">
        <v>106</v>
      </c>
      <c r="E27" s="352" t="s">
        <v>124</v>
      </c>
      <c r="F27" s="352" t="s">
        <v>656</v>
      </c>
      <c r="G27" s="373">
        <v>1</v>
      </c>
      <c r="H27" s="353">
        <v>24</v>
      </c>
      <c r="I27" s="334">
        <v>0</v>
      </c>
      <c r="J27" s="334">
        <v>0</v>
      </c>
      <c r="K27" s="334">
        <v>24</v>
      </c>
      <c r="L27" s="334">
        <v>0</v>
      </c>
      <c r="M27" s="354"/>
      <c r="N27" s="355"/>
      <c r="O27" s="355">
        <v>24</v>
      </c>
      <c r="P27" s="356"/>
      <c r="Q27" s="357" t="s">
        <v>664</v>
      </c>
      <c r="R27" s="358">
        <v>0</v>
      </c>
      <c r="S27" s="359">
        <v>0</v>
      </c>
      <c r="T27" s="359" t="s">
        <v>0</v>
      </c>
      <c r="U27" s="360">
        <v>0</v>
      </c>
      <c r="V27" s="361" t="s">
        <v>666</v>
      </c>
      <c r="W27" s="361" t="s">
        <v>666</v>
      </c>
      <c r="X27" s="361" t="s">
        <v>668</v>
      </c>
      <c r="Y27" s="361" t="s">
        <v>666</v>
      </c>
      <c r="Z27" s="370" t="s">
        <v>657</v>
      </c>
      <c r="AA27" s="363" t="s">
        <v>657</v>
      </c>
      <c r="AB27" s="364" t="s">
        <v>657</v>
      </c>
      <c r="AC27" s="365">
        <v>1</v>
      </c>
      <c r="AD27" s="366" t="s">
        <v>657</v>
      </c>
      <c r="AE27" s="367">
        <v>1</v>
      </c>
      <c r="AF27" s="368" t="s">
        <v>125</v>
      </c>
      <c r="AG27" s="352" t="s">
        <v>33</v>
      </c>
      <c r="AH27" s="369" t="s">
        <v>618</v>
      </c>
      <c r="AI27" t="s">
        <v>87</v>
      </c>
    </row>
    <row r="28" spans="2:35" ht="363.95">
      <c r="B28" s="351" t="s">
        <v>80</v>
      </c>
      <c r="C28" s="352" t="s">
        <v>81</v>
      </c>
      <c r="D28" s="352" t="s">
        <v>127</v>
      </c>
      <c r="E28" s="352" t="s">
        <v>128</v>
      </c>
      <c r="F28" s="352" t="s">
        <v>658</v>
      </c>
      <c r="G28" s="352">
        <v>4</v>
      </c>
      <c r="H28" s="375">
        <v>1</v>
      </c>
      <c r="I28" s="376">
        <v>1</v>
      </c>
      <c r="J28" s="376">
        <v>1</v>
      </c>
      <c r="K28" s="376">
        <v>1</v>
      </c>
      <c r="L28" s="376">
        <v>0</v>
      </c>
      <c r="M28" s="377">
        <v>1</v>
      </c>
      <c r="N28" s="378">
        <v>1</v>
      </c>
      <c r="O28" s="378">
        <v>1</v>
      </c>
      <c r="P28" s="379">
        <v>1</v>
      </c>
      <c r="Q28" s="357" t="s">
        <v>664</v>
      </c>
      <c r="R28" s="358" t="s">
        <v>0</v>
      </c>
      <c r="S28" s="359" t="s">
        <v>0</v>
      </c>
      <c r="T28" s="359" t="s">
        <v>0</v>
      </c>
      <c r="U28" s="360" t="s">
        <v>0</v>
      </c>
      <c r="V28" s="361" t="s">
        <v>668</v>
      </c>
      <c r="W28" s="361" t="s">
        <v>668</v>
      </c>
      <c r="X28" s="361" t="s">
        <v>668</v>
      </c>
      <c r="Y28" s="361" t="s">
        <v>667</v>
      </c>
      <c r="Z28" s="370">
        <v>1</v>
      </c>
      <c r="AA28" s="363">
        <v>1</v>
      </c>
      <c r="AB28" s="364">
        <v>1</v>
      </c>
      <c r="AC28" s="365">
        <v>1</v>
      </c>
      <c r="AD28" s="366" t="s">
        <v>660</v>
      </c>
      <c r="AE28" s="367">
        <v>0.75</v>
      </c>
      <c r="AF28" s="368" t="s">
        <v>675</v>
      </c>
      <c r="AG28" s="352" t="s">
        <v>33</v>
      </c>
      <c r="AH28" s="369" t="s">
        <v>610</v>
      </c>
      <c r="AI28" t="s">
        <v>130</v>
      </c>
    </row>
    <row r="29" spans="2:35" ht="409.5">
      <c r="B29" s="351" t="s">
        <v>80</v>
      </c>
      <c r="C29" s="352" t="s">
        <v>131</v>
      </c>
      <c r="D29" s="352" t="s">
        <v>134</v>
      </c>
      <c r="E29" s="352" t="s">
        <v>135</v>
      </c>
      <c r="F29" s="352" t="s">
        <v>656</v>
      </c>
      <c r="G29" s="352">
        <v>4</v>
      </c>
      <c r="H29" s="353">
        <v>10</v>
      </c>
      <c r="I29" s="334">
        <v>3</v>
      </c>
      <c r="J29" s="334">
        <v>3</v>
      </c>
      <c r="K29" s="334">
        <v>3</v>
      </c>
      <c r="L29" s="334">
        <v>0</v>
      </c>
      <c r="M29" s="354">
        <v>3</v>
      </c>
      <c r="N29" s="355">
        <v>3</v>
      </c>
      <c r="O29" s="355">
        <v>2</v>
      </c>
      <c r="P29" s="356">
        <v>2</v>
      </c>
      <c r="Q29" s="357" t="s">
        <v>664</v>
      </c>
      <c r="R29" s="358" t="s">
        <v>0</v>
      </c>
      <c r="S29" s="359" t="s">
        <v>0</v>
      </c>
      <c r="T29" s="359" t="s">
        <v>0</v>
      </c>
      <c r="U29" s="360" t="s">
        <v>0</v>
      </c>
      <c r="V29" s="361" t="s">
        <v>668</v>
      </c>
      <c r="W29" s="361" t="s">
        <v>668</v>
      </c>
      <c r="X29" s="361" t="s">
        <v>668</v>
      </c>
      <c r="Y29" s="361" t="s">
        <v>667</v>
      </c>
      <c r="Z29" s="370">
        <v>1</v>
      </c>
      <c r="AA29" s="363">
        <v>1</v>
      </c>
      <c r="AB29" s="364">
        <v>1</v>
      </c>
      <c r="AC29" s="365" t="s">
        <v>659</v>
      </c>
      <c r="AD29" s="366" t="s">
        <v>660</v>
      </c>
      <c r="AE29" s="367">
        <v>0.9</v>
      </c>
      <c r="AF29" s="368" t="s">
        <v>676</v>
      </c>
      <c r="AG29" s="352" t="s">
        <v>33</v>
      </c>
      <c r="AH29" s="369" t="s">
        <v>615</v>
      </c>
      <c r="AI29" t="s">
        <v>137</v>
      </c>
    </row>
    <row r="30" spans="2:35" ht="409.5">
      <c r="B30" s="351" t="s">
        <v>80</v>
      </c>
      <c r="C30" s="352" t="s">
        <v>131</v>
      </c>
      <c r="D30" s="352" t="s">
        <v>139</v>
      </c>
      <c r="E30" s="352" t="s">
        <v>140</v>
      </c>
      <c r="F30" s="352" t="s">
        <v>658</v>
      </c>
      <c r="G30" s="352">
        <v>4</v>
      </c>
      <c r="H30" s="353">
        <v>1</v>
      </c>
      <c r="I30" s="334">
        <v>1</v>
      </c>
      <c r="J30" s="334">
        <v>1</v>
      </c>
      <c r="K30" s="334">
        <v>1</v>
      </c>
      <c r="L30" s="334">
        <v>0</v>
      </c>
      <c r="M30" s="354">
        <v>1</v>
      </c>
      <c r="N30" s="355">
        <v>1</v>
      </c>
      <c r="O30" s="355">
        <v>1</v>
      </c>
      <c r="P30" s="356">
        <v>1</v>
      </c>
      <c r="Q30" s="357" t="s">
        <v>664</v>
      </c>
      <c r="R30" s="358" t="s">
        <v>0</v>
      </c>
      <c r="S30" s="359" t="s">
        <v>0</v>
      </c>
      <c r="T30" s="359" t="s">
        <v>0</v>
      </c>
      <c r="U30" s="360" t="s">
        <v>0</v>
      </c>
      <c r="V30" s="361" t="s">
        <v>668</v>
      </c>
      <c r="W30" s="361" t="s">
        <v>668</v>
      </c>
      <c r="X30" s="361" t="s">
        <v>668</v>
      </c>
      <c r="Y30" s="361" t="s">
        <v>667</v>
      </c>
      <c r="Z30" s="370">
        <v>1</v>
      </c>
      <c r="AA30" s="363">
        <v>1</v>
      </c>
      <c r="AB30" s="364">
        <v>1</v>
      </c>
      <c r="AC30" s="365">
        <v>1</v>
      </c>
      <c r="AD30" s="366" t="s">
        <v>660</v>
      </c>
      <c r="AE30" s="367">
        <v>0.75</v>
      </c>
      <c r="AF30" s="368" t="s">
        <v>677</v>
      </c>
      <c r="AG30" s="352" t="s">
        <v>33</v>
      </c>
      <c r="AH30" s="369" t="s">
        <v>615</v>
      </c>
      <c r="AI30" t="s">
        <v>142</v>
      </c>
    </row>
    <row r="31" spans="2:35" ht="276">
      <c r="B31" s="351" t="s">
        <v>80</v>
      </c>
      <c r="C31" s="352" t="s">
        <v>131</v>
      </c>
      <c r="D31" s="352" t="s">
        <v>139</v>
      </c>
      <c r="E31" s="352" t="s">
        <v>143</v>
      </c>
      <c r="F31" s="352" t="s">
        <v>656</v>
      </c>
      <c r="G31" s="352">
        <v>1</v>
      </c>
      <c r="H31" s="353">
        <v>1</v>
      </c>
      <c r="I31" s="334">
        <v>0</v>
      </c>
      <c r="J31" s="334">
        <v>0</v>
      </c>
      <c r="K31" s="334">
        <v>0</v>
      </c>
      <c r="L31" s="334">
        <v>0</v>
      </c>
      <c r="M31" s="354"/>
      <c r="N31" s="355"/>
      <c r="O31" s="355">
        <v>1</v>
      </c>
      <c r="P31" s="356"/>
      <c r="Q31" s="357" t="s">
        <v>664</v>
      </c>
      <c r="R31" s="358">
        <v>0</v>
      </c>
      <c r="S31" s="359">
        <v>0</v>
      </c>
      <c r="T31" s="359" t="s">
        <v>0</v>
      </c>
      <c r="U31" s="360">
        <v>0</v>
      </c>
      <c r="V31" s="361" t="s">
        <v>666</v>
      </c>
      <c r="W31" s="361" t="s">
        <v>666</v>
      </c>
      <c r="X31" s="361" t="s">
        <v>667</v>
      </c>
      <c r="Y31" s="361" t="s">
        <v>666</v>
      </c>
      <c r="Z31" s="370" t="s">
        <v>657</v>
      </c>
      <c r="AA31" s="363" t="s">
        <v>657</v>
      </c>
      <c r="AB31" s="364" t="s">
        <v>657</v>
      </c>
      <c r="AC31" s="365" t="s">
        <v>660</v>
      </c>
      <c r="AD31" s="366" t="s">
        <v>657</v>
      </c>
      <c r="AE31" s="367">
        <v>0</v>
      </c>
      <c r="AF31" s="368" t="s">
        <v>678</v>
      </c>
      <c r="AG31" s="352" t="s">
        <v>33</v>
      </c>
      <c r="AH31" s="369" t="s">
        <v>610</v>
      </c>
      <c r="AI31" t="s">
        <v>130</v>
      </c>
    </row>
    <row r="32" spans="2:35" ht="409.5">
      <c r="B32" s="351" t="s">
        <v>80</v>
      </c>
      <c r="C32" s="352" t="s">
        <v>131</v>
      </c>
      <c r="D32" s="352" t="s">
        <v>145</v>
      </c>
      <c r="E32" s="352" t="s">
        <v>146</v>
      </c>
      <c r="F32" s="352" t="s">
        <v>656</v>
      </c>
      <c r="G32" s="352">
        <v>2</v>
      </c>
      <c r="H32" s="353">
        <v>4</v>
      </c>
      <c r="I32" s="334">
        <v>1</v>
      </c>
      <c r="J32" s="334">
        <v>1</v>
      </c>
      <c r="K32" s="334">
        <v>1</v>
      </c>
      <c r="L32" s="334">
        <v>0</v>
      </c>
      <c r="M32" s="354">
        <v>1</v>
      </c>
      <c r="N32" s="355">
        <v>1</v>
      </c>
      <c r="O32" s="355">
        <v>1</v>
      </c>
      <c r="P32" s="356">
        <v>1</v>
      </c>
      <c r="Q32" s="357" t="s">
        <v>664</v>
      </c>
      <c r="R32" s="358">
        <v>0</v>
      </c>
      <c r="S32" s="359">
        <v>0</v>
      </c>
      <c r="T32" s="359" t="s">
        <v>0</v>
      </c>
      <c r="U32" s="360" t="s">
        <v>0</v>
      </c>
      <c r="V32" s="361" t="s">
        <v>668</v>
      </c>
      <c r="W32" s="361" t="s">
        <v>668</v>
      </c>
      <c r="X32" s="361" t="s">
        <v>668</v>
      </c>
      <c r="Y32" s="361" t="s">
        <v>667</v>
      </c>
      <c r="Z32" s="370">
        <v>1</v>
      </c>
      <c r="AA32" s="363">
        <v>1</v>
      </c>
      <c r="AB32" s="364">
        <v>1</v>
      </c>
      <c r="AC32" s="365">
        <v>1</v>
      </c>
      <c r="AD32" s="366" t="s">
        <v>660</v>
      </c>
      <c r="AE32" s="367">
        <v>0.75</v>
      </c>
      <c r="AF32" s="368" t="s">
        <v>679</v>
      </c>
      <c r="AG32" s="352" t="s">
        <v>33</v>
      </c>
      <c r="AH32" s="369" t="s">
        <v>615</v>
      </c>
      <c r="AI32" t="s">
        <v>148</v>
      </c>
    </row>
    <row r="33" spans="2:35" ht="310.5">
      <c r="B33" s="351" t="s">
        <v>149</v>
      </c>
      <c r="C33" s="352" t="s">
        <v>150</v>
      </c>
      <c r="D33" s="352" t="s">
        <v>153</v>
      </c>
      <c r="E33" s="352" t="s">
        <v>154</v>
      </c>
      <c r="F33" s="352" t="s">
        <v>656</v>
      </c>
      <c r="G33" s="352">
        <v>1</v>
      </c>
      <c r="H33" s="353">
        <v>1</v>
      </c>
      <c r="I33" s="334">
        <v>1</v>
      </c>
      <c r="J33" s="334">
        <v>0</v>
      </c>
      <c r="K33" s="334">
        <v>0</v>
      </c>
      <c r="L33" s="334">
        <v>0</v>
      </c>
      <c r="M33" s="354"/>
      <c r="N33" s="355"/>
      <c r="O33" s="355">
        <v>1</v>
      </c>
      <c r="P33" s="356"/>
      <c r="Q33" s="357" t="s">
        <v>664</v>
      </c>
      <c r="R33" s="358">
        <v>0</v>
      </c>
      <c r="S33" s="359">
        <v>0</v>
      </c>
      <c r="T33" s="359" t="s">
        <v>0</v>
      </c>
      <c r="U33" s="360">
        <v>0</v>
      </c>
      <c r="V33" s="361" t="s">
        <v>665</v>
      </c>
      <c r="W33" s="361" t="s">
        <v>666</v>
      </c>
      <c r="X33" s="361" t="s">
        <v>667</v>
      </c>
      <c r="Y33" s="361" t="s">
        <v>666</v>
      </c>
      <c r="Z33" s="370">
        <v>1</v>
      </c>
      <c r="AA33" s="363">
        <v>1</v>
      </c>
      <c r="AB33" s="364">
        <v>1</v>
      </c>
      <c r="AC33" s="365">
        <v>1</v>
      </c>
      <c r="AD33" s="366" t="s">
        <v>657</v>
      </c>
      <c r="AE33" s="367">
        <v>1</v>
      </c>
      <c r="AF33" s="368" t="s">
        <v>155</v>
      </c>
      <c r="AG33" s="352" t="s">
        <v>33</v>
      </c>
      <c r="AH33" s="369" t="s">
        <v>613</v>
      </c>
      <c r="AI33" t="s">
        <v>156</v>
      </c>
    </row>
    <row r="34" spans="2:35" ht="321.95">
      <c r="B34" s="351" t="s">
        <v>149</v>
      </c>
      <c r="C34" s="352" t="s">
        <v>150</v>
      </c>
      <c r="D34" s="352" t="s">
        <v>159</v>
      </c>
      <c r="E34" s="352" t="s">
        <v>160</v>
      </c>
      <c r="F34" s="352" t="s">
        <v>656</v>
      </c>
      <c r="G34" s="352">
        <v>2</v>
      </c>
      <c r="H34" s="353">
        <v>1</v>
      </c>
      <c r="I34" s="374">
        <v>0.6</v>
      </c>
      <c r="J34" s="374">
        <v>0.4</v>
      </c>
      <c r="K34" s="334">
        <v>0</v>
      </c>
      <c r="L34" s="334">
        <v>0</v>
      </c>
      <c r="M34" s="354"/>
      <c r="N34" s="355">
        <v>0.6</v>
      </c>
      <c r="O34" s="355">
        <v>0.4</v>
      </c>
      <c r="P34" s="356"/>
      <c r="Q34" s="357" t="s">
        <v>664</v>
      </c>
      <c r="R34" s="358">
        <v>0</v>
      </c>
      <c r="S34" s="359" t="s">
        <v>0</v>
      </c>
      <c r="T34" s="359" t="s">
        <v>0</v>
      </c>
      <c r="U34" s="360">
        <v>0</v>
      </c>
      <c r="V34" s="361" t="s">
        <v>665</v>
      </c>
      <c r="W34" s="361" t="s">
        <v>668</v>
      </c>
      <c r="X34" s="361" t="s">
        <v>667</v>
      </c>
      <c r="Y34" s="361" t="s">
        <v>666</v>
      </c>
      <c r="Z34" s="370">
        <v>1.2666666666666666</v>
      </c>
      <c r="AA34" s="363">
        <v>0.6</v>
      </c>
      <c r="AB34" s="364">
        <v>1</v>
      </c>
      <c r="AC34" s="365">
        <v>1</v>
      </c>
      <c r="AD34" s="366" t="s">
        <v>657</v>
      </c>
      <c r="AE34" s="367">
        <v>1</v>
      </c>
      <c r="AF34" s="368" t="s">
        <v>680</v>
      </c>
      <c r="AG34" s="352" t="s">
        <v>33</v>
      </c>
      <c r="AH34" s="369" t="s">
        <v>613</v>
      </c>
      <c r="AI34" t="s">
        <v>156</v>
      </c>
    </row>
    <row r="35" spans="2:35" ht="207">
      <c r="B35" s="351" t="s">
        <v>149</v>
      </c>
      <c r="C35" s="352" t="s">
        <v>150</v>
      </c>
      <c r="D35" s="352" t="s">
        <v>163</v>
      </c>
      <c r="E35" s="352" t="s">
        <v>164</v>
      </c>
      <c r="F35" s="352" t="s">
        <v>656</v>
      </c>
      <c r="G35" s="352">
        <v>1</v>
      </c>
      <c r="H35" s="353">
        <v>5</v>
      </c>
      <c r="I35" s="334">
        <v>5</v>
      </c>
      <c r="J35" s="334">
        <v>0</v>
      </c>
      <c r="K35" s="334">
        <v>0</v>
      </c>
      <c r="L35" s="334">
        <v>0</v>
      </c>
      <c r="M35" s="354"/>
      <c r="N35" s="355">
        <v>5</v>
      </c>
      <c r="O35" s="355"/>
      <c r="P35" s="356"/>
      <c r="Q35" s="357" t="s">
        <v>664</v>
      </c>
      <c r="R35" s="358">
        <v>0</v>
      </c>
      <c r="S35" s="359" t="s">
        <v>0</v>
      </c>
      <c r="T35" s="359">
        <v>0</v>
      </c>
      <c r="U35" s="360">
        <v>0</v>
      </c>
      <c r="V35" s="361" t="s">
        <v>665</v>
      </c>
      <c r="W35" s="361" t="s">
        <v>667</v>
      </c>
      <c r="X35" s="361" t="s">
        <v>666</v>
      </c>
      <c r="Y35" s="361" t="s">
        <v>666</v>
      </c>
      <c r="Z35" s="370">
        <v>1</v>
      </c>
      <c r="AA35" s="363">
        <v>1</v>
      </c>
      <c r="AB35" s="364">
        <v>1</v>
      </c>
      <c r="AC35" s="365" t="s">
        <v>657</v>
      </c>
      <c r="AD35" s="366" t="s">
        <v>657</v>
      </c>
      <c r="AE35" s="367">
        <v>1</v>
      </c>
      <c r="AF35" s="368" t="s">
        <v>165</v>
      </c>
      <c r="AG35" s="352" t="s">
        <v>33</v>
      </c>
      <c r="AH35" s="369" t="s">
        <v>613</v>
      </c>
      <c r="AI35" t="s">
        <v>166</v>
      </c>
    </row>
    <row r="36" spans="2:35" ht="409.5">
      <c r="B36" s="351" t="s">
        <v>149</v>
      </c>
      <c r="C36" s="352" t="s">
        <v>150</v>
      </c>
      <c r="D36" s="352" t="s">
        <v>168</v>
      </c>
      <c r="E36" s="352" t="s">
        <v>169</v>
      </c>
      <c r="F36" s="352" t="s">
        <v>656</v>
      </c>
      <c r="G36" s="352">
        <v>1</v>
      </c>
      <c r="H36" s="353">
        <v>1</v>
      </c>
      <c r="I36" s="334">
        <v>0</v>
      </c>
      <c r="J36" s="374">
        <v>0.7</v>
      </c>
      <c r="K36" s="334">
        <v>0</v>
      </c>
      <c r="L36" s="334">
        <v>0</v>
      </c>
      <c r="M36" s="354"/>
      <c r="N36" s="355">
        <v>1</v>
      </c>
      <c r="O36" s="355"/>
      <c r="P36" s="356"/>
      <c r="Q36" s="357" t="s">
        <v>664</v>
      </c>
      <c r="R36" s="358">
        <v>0</v>
      </c>
      <c r="S36" s="359" t="s">
        <v>0</v>
      </c>
      <c r="T36" s="359">
        <v>0</v>
      </c>
      <c r="U36" s="360">
        <v>0</v>
      </c>
      <c r="V36" s="361" t="s">
        <v>666</v>
      </c>
      <c r="W36" s="361" t="s">
        <v>668</v>
      </c>
      <c r="X36" s="361" t="s">
        <v>666</v>
      </c>
      <c r="Y36" s="361" t="s">
        <v>666</v>
      </c>
      <c r="Z36" s="370">
        <v>0.7</v>
      </c>
      <c r="AA36" s="363" t="s">
        <v>657</v>
      </c>
      <c r="AB36" s="364">
        <v>0.7</v>
      </c>
      <c r="AC36" s="365">
        <v>0.7</v>
      </c>
      <c r="AD36" s="366" t="s">
        <v>657</v>
      </c>
      <c r="AE36" s="367">
        <v>0.7</v>
      </c>
      <c r="AF36" s="368" t="s">
        <v>681</v>
      </c>
      <c r="AG36" s="352" t="s">
        <v>33</v>
      </c>
      <c r="AH36" s="369" t="s">
        <v>619</v>
      </c>
      <c r="AI36" t="s">
        <v>171</v>
      </c>
    </row>
    <row r="37" spans="2:35" ht="409.5">
      <c r="B37" s="351" t="s">
        <v>149</v>
      </c>
      <c r="C37" s="352" t="s">
        <v>172</v>
      </c>
      <c r="D37" s="352" t="s">
        <v>175</v>
      </c>
      <c r="E37" s="352" t="s">
        <v>176</v>
      </c>
      <c r="F37" s="352" t="s">
        <v>656</v>
      </c>
      <c r="G37" s="352">
        <v>2</v>
      </c>
      <c r="H37" s="353">
        <v>1</v>
      </c>
      <c r="I37" s="374">
        <v>0.2</v>
      </c>
      <c r="J37" s="374">
        <v>0.8</v>
      </c>
      <c r="K37" s="334">
        <v>0</v>
      </c>
      <c r="L37" s="334">
        <v>0</v>
      </c>
      <c r="M37" s="354"/>
      <c r="N37" s="355">
        <v>0.8</v>
      </c>
      <c r="O37" s="355">
        <v>0.2</v>
      </c>
      <c r="P37" s="356"/>
      <c r="Q37" s="357" t="s">
        <v>664</v>
      </c>
      <c r="R37" s="358">
        <v>0</v>
      </c>
      <c r="S37" s="359" t="s">
        <v>0</v>
      </c>
      <c r="T37" s="359" t="s">
        <v>0</v>
      </c>
      <c r="U37" s="360">
        <v>0</v>
      </c>
      <c r="V37" s="361" t="s">
        <v>665</v>
      </c>
      <c r="W37" s="361" t="s">
        <v>668</v>
      </c>
      <c r="X37" s="361" t="s">
        <v>667</v>
      </c>
      <c r="Y37" s="361" t="s">
        <v>666</v>
      </c>
      <c r="Z37" s="370">
        <v>1.2</v>
      </c>
      <c r="AA37" s="363">
        <v>0.2</v>
      </c>
      <c r="AB37" s="364">
        <v>1</v>
      </c>
      <c r="AC37" s="365">
        <v>1</v>
      </c>
      <c r="AD37" s="366" t="s">
        <v>657</v>
      </c>
      <c r="AE37" s="367">
        <v>1</v>
      </c>
      <c r="AF37" s="368" t="s">
        <v>682</v>
      </c>
      <c r="AG37" s="352" t="s">
        <v>33</v>
      </c>
      <c r="AH37" s="369" t="s">
        <v>610</v>
      </c>
      <c r="AI37" t="s">
        <v>178</v>
      </c>
    </row>
    <row r="38" spans="2:35" ht="363.95">
      <c r="B38" s="351" t="s">
        <v>149</v>
      </c>
      <c r="C38" s="352" t="s">
        <v>172</v>
      </c>
      <c r="D38" s="352" t="s">
        <v>180</v>
      </c>
      <c r="E38" s="352" t="s">
        <v>181</v>
      </c>
      <c r="F38" s="352" t="s">
        <v>656</v>
      </c>
      <c r="G38" s="352">
        <v>1</v>
      </c>
      <c r="H38" s="353">
        <v>1</v>
      </c>
      <c r="I38" s="374">
        <v>0.2</v>
      </c>
      <c r="J38" s="374">
        <v>0.2</v>
      </c>
      <c r="K38" s="374">
        <v>0.4</v>
      </c>
      <c r="L38" s="334">
        <v>0</v>
      </c>
      <c r="M38" s="354"/>
      <c r="N38" s="355">
        <v>1</v>
      </c>
      <c r="O38" s="355"/>
      <c r="P38" s="356"/>
      <c r="Q38" s="357" t="s">
        <v>664</v>
      </c>
      <c r="R38" s="358">
        <v>0</v>
      </c>
      <c r="S38" s="359" t="s">
        <v>0</v>
      </c>
      <c r="T38" s="359">
        <v>0</v>
      </c>
      <c r="U38" s="360">
        <v>0</v>
      </c>
      <c r="V38" s="361" t="s">
        <v>665</v>
      </c>
      <c r="W38" s="361" t="s">
        <v>668</v>
      </c>
      <c r="X38" s="361" t="s">
        <v>665</v>
      </c>
      <c r="Y38" s="361" t="s">
        <v>666</v>
      </c>
      <c r="Z38" s="370">
        <v>0.4</v>
      </c>
      <c r="AA38" s="363">
        <v>0.2</v>
      </c>
      <c r="AB38" s="364">
        <v>0.4</v>
      </c>
      <c r="AC38" s="365">
        <v>0.8</v>
      </c>
      <c r="AD38" s="366" t="s">
        <v>657</v>
      </c>
      <c r="AE38" s="367">
        <v>0.8</v>
      </c>
      <c r="AF38" s="368" t="s">
        <v>683</v>
      </c>
      <c r="AG38" s="352" t="s">
        <v>33</v>
      </c>
      <c r="AH38" s="369" t="s">
        <v>610</v>
      </c>
      <c r="AI38" t="s">
        <v>178</v>
      </c>
    </row>
    <row r="39" spans="2:35" ht="207">
      <c r="B39" s="351" t="s">
        <v>149</v>
      </c>
      <c r="C39" s="352" t="s">
        <v>172</v>
      </c>
      <c r="D39" s="352" t="s">
        <v>183</v>
      </c>
      <c r="E39" s="352" t="s">
        <v>184</v>
      </c>
      <c r="F39" s="352" t="s">
        <v>656</v>
      </c>
      <c r="G39" s="352">
        <v>1</v>
      </c>
      <c r="H39" s="353">
        <v>1</v>
      </c>
      <c r="I39" s="374">
        <v>0.7</v>
      </c>
      <c r="J39" s="374">
        <v>0.3</v>
      </c>
      <c r="K39" s="334">
        <v>0</v>
      </c>
      <c r="L39" s="334">
        <v>0</v>
      </c>
      <c r="M39" s="354"/>
      <c r="N39" s="355"/>
      <c r="O39" s="355">
        <v>1</v>
      </c>
      <c r="P39" s="356"/>
      <c r="Q39" s="357" t="s">
        <v>664</v>
      </c>
      <c r="R39" s="358">
        <v>0</v>
      </c>
      <c r="S39" s="359">
        <v>0</v>
      </c>
      <c r="T39" s="359" t="s">
        <v>0</v>
      </c>
      <c r="U39" s="360">
        <v>0</v>
      </c>
      <c r="V39" s="361" t="s">
        <v>665</v>
      </c>
      <c r="W39" s="361" t="s">
        <v>665</v>
      </c>
      <c r="X39" s="361" t="s">
        <v>667</v>
      </c>
      <c r="Y39" s="361" t="s">
        <v>666</v>
      </c>
      <c r="Z39" s="370">
        <v>1</v>
      </c>
      <c r="AA39" s="363">
        <v>0.7</v>
      </c>
      <c r="AB39" s="364">
        <v>1</v>
      </c>
      <c r="AC39" s="365">
        <v>1</v>
      </c>
      <c r="AD39" s="366" t="s">
        <v>657</v>
      </c>
      <c r="AE39" s="367">
        <v>1</v>
      </c>
      <c r="AF39" s="368" t="s">
        <v>185</v>
      </c>
      <c r="AG39" s="352" t="s">
        <v>33</v>
      </c>
      <c r="AH39" s="369" t="s">
        <v>610</v>
      </c>
      <c r="AI39" t="s">
        <v>178</v>
      </c>
    </row>
    <row r="40" spans="2:35" ht="321.95">
      <c r="B40" s="351" t="s">
        <v>149</v>
      </c>
      <c r="C40" s="352" t="s">
        <v>172</v>
      </c>
      <c r="D40" s="352" t="s">
        <v>187</v>
      </c>
      <c r="E40" s="352" t="s">
        <v>188</v>
      </c>
      <c r="F40" s="352" t="s">
        <v>656</v>
      </c>
      <c r="G40" s="352">
        <v>1</v>
      </c>
      <c r="H40" s="353">
        <v>1</v>
      </c>
      <c r="I40" s="374">
        <v>0.7</v>
      </c>
      <c r="J40" s="374">
        <v>0.15</v>
      </c>
      <c r="K40" s="334">
        <v>0</v>
      </c>
      <c r="L40" s="334">
        <v>0</v>
      </c>
      <c r="M40" s="354"/>
      <c r="N40" s="355">
        <v>1</v>
      </c>
      <c r="O40" s="355"/>
      <c r="P40" s="356"/>
      <c r="Q40" s="357" t="s">
        <v>664</v>
      </c>
      <c r="R40" s="358">
        <v>0</v>
      </c>
      <c r="S40" s="359" t="s">
        <v>0</v>
      </c>
      <c r="T40" s="359">
        <v>0</v>
      </c>
      <c r="U40" s="360">
        <v>0</v>
      </c>
      <c r="V40" s="361" t="s">
        <v>665</v>
      </c>
      <c r="W40" s="361" t="s">
        <v>668</v>
      </c>
      <c r="X40" s="361" t="s">
        <v>666</v>
      </c>
      <c r="Y40" s="361" t="s">
        <v>666</v>
      </c>
      <c r="Z40" s="370">
        <v>0.85</v>
      </c>
      <c r="AA40" s="363">
        <v>0.7</v>
      </c>
      <c r="AB40" s="364">
        <v>0.85</v>
      </c>
      <c r="AC40" s="365">
        <v>0.85</v>
      </c>
      <c r="AD40" s="366" t="s">
        <v>657</v>
      </c>
      <c r="AE40" s="367">
        <v>0.85</v>
      </c>
      <c r="AF40" s="368" t="s">
        <v>684</v>
      </c>
      <c r="AG40" s="352" t="s">
        <v>33</v>
      </c>
      <c r="AH40" s="369" t="s">
        <v>610</v>
      </c>
      <c r="AI40" t="s">
        <v>178</v>
      </c>
    </row>
    <row r="41" spans="2:35" ht="172.5">
      <c r="B41" s="351" t="s">
        <v>149</v>
      </c>
      <c r="C41" s="352" t="s">
        <v>172</v>
      </c>
      <c r="D41" s="352" t="s">
        <v>190</v>
      </c>
      <c r="E41" s="352" t="s">
        <v>191</v>
      </c>
      <c r="F41" s="352" t="s">
        <v>656</v>
      </c>
      <c r="G41" s="352">
        <v>3</v>
      </c>
      <c r="H41" s="375">
        <v>1</v>
      </c>
      <c r="I41" s="376">
        <v>0</v>
      </c>
      <c r="J41" s="376">
        <v>0.61</v>
      </c>
      <c r="K41" s="376">
        <v>0.39</v>
      </c>
      <c r="L41" s="376">
        <v>0</v>
      </c>
      <c r="M41" s="377"/>
      <c r="N41" s="378">
        <v>0.1</v>
      </c>
      <c r="O41" s="378">
        <v>0.2</v>
      </c>
      <c r="P41" s="379">
        <v>0.7</v>
      </c>
      <c r="Q41" s="357" t="s">
        <v>664</v>
      </c>
      <c r="R41" s="358">
        <v>0</v>
      </c>
      <c r="S41" s="359" t="s">
        <v>0</v>
      </c>
      <c r="T41" s="359" t="s">
        <v>0</v>
      </c>
      <c r="U41" s="360" t="s">
        <v>0</v>
      </c>
      <c r="V41" s="361" t="s">
        <v>666</v>
      </c>
      <c r="W41" s="361" t="s">
        <v>668</v>
      </c>
      <c r="X41" s="361" t="s">
        <v>668</v>
      </c>
      <c r="Y41" s="361" t="s">
        <v>667</v>
      </c>
      <c r="Z41" s="370">
        <v>1</v>
      </c>
      <c r="AA41" s="363" t="s">
        <v>657</v>
      </c>
      <c r="AB41" s="364">
        <v>1</v>
      </c>
      <c r="AC41" s="365" t="s">
        <v>659</v>
      </c>
      <c r="AD41" s="366"/>
      <c r="AE41" s="367">
        <v>1</v>
      </c>
      <c r="AF41" s="368" t="s">
        <v>685</v>
      </c>
      <c r="AG41" s="352" t="s">
        <v>33</v>
      </c>
      <c r="AH41" s="369" t="s">
        <v>610</v>
      </c>
      <c r="AI41" t="s">
        <v>178</v>
      </c>
    </row>
    <row r="42" spans="2:35" ht="241.5">
      <c r="B42" s="351" t="s">
        <v>149</v>
      </c>
      <c r="C42" s="352" t="s">
        <v>172</v>
      </c>
      <c r="D42" s="352" t="s">
        <v>194</v>
      </c>
      <c r="E42" s="352" t="s">
        <v>195</v>
      </c>
      <c r="F42" s="352" t="s">
        <v>656</v>
      </c>
      <c r="G42" s="352">
        <v>1</v>
      </c>
      <c r="H42" s="353">
        <v>1</v>
      </c>
      <c r="I42" s="374">
        <v>0.2</v>
      </c>
      <c r="J42" s="374">
        <v>0.3</v>
      </c>
      <c r="K42" s="380">
        <v>0.15</v>
      </c>
      <c r="L42" s="334">
        <v>0</v>
      </c>
      <c r="M42" s="354"/>
      <c r="N42" s="355"/>
      <c r="O42" s="355"/>
      <c r="P42" s="356">
        <v>1</v>
      </c>
      <c r="Q42" s="357" t="s">
        <v>664</v>
      </c>
      <c r="R42" s="358">
        <v>0</v>
      </c>
      <c r="S42" s="359">
        <v>0</v>
      </c>
      <c r="T42" s="359">
        <v>0</v>
      </c>
      <c r="U42" s="360" t="s">
        <v>0</v>
      </c>
      <c r="V42" s="361" t="s">
        <v>665</v>
      </c>
      <c r="W42" s="361" t="s">
        <v>665</v>
      </c>
      <c r="X42" s="361" t="s">
        <v>665</v>
      </c>
      <c r="Y42" s="361" t="s">
        <v>667</v>
      </c>
      <c r="Z42" s="370">
        <v>0.3</v>
      </c>
      <c r="AA42" s="363"/>
      <c r="AB42" s="364"/>
      <c r="AC42" s="365"/>
      <c r="AD42" s="366" t="s">
        <v>660</v>
      </c>
      <c r="AE42" s="367">
        <v>0.65</v>
      </c>
      <c r="AF42" s="368" t="s">
        <v>686</v>
      </c>
      <c r="AG42" s="352" t="s">
        <v>33</v>
      </c>
      <c r="AH42" s="369" t="s">
        <v>610</v>
      </c>
      <c r="AI42" t="s">
        <v>178</v>
      </c>
    </row>
    <row r="43" spans="2:35" ht="276">
      <c r="B43" s="351" t="s">
        <v>149</v>
      </c>
      <c r="C43" s="352" t="s">
        <v>172</v>
      </c>
      <c r="D43" s="352" t="s">
        <v>198</v>
      </c>
      <c r="E43" s="352" t="s">
        <v>199</v>
      </c>
      <c r="F43" s="381" t="s">
        <v>656</v>
      </c>
      <c r="G43" s="352">
        <v>2</v>
      </c>
      <c r="H43" s="375">
        <v>0.5</v>
      </c>
      <c r="I43" s="376">
        <v>0</v>
      </c>
      <c r="J43" s="376">
        <v>0</v>
      </c>
      <c r="K43" s="376">
        <v>0</v>
      </c>
      <c r="L43" s="376">
        <v>0</v>
      </c>
      <c r="M43" s="377"/>
      <c r="N43" s="378"/>
      <c r="O43" s="378">
        <v>0.1</v>
      </c>
      <c r="P43" s="379">
        <v>0.4</v>
      </c>
      <c r="Q43" s="357" t="s">
        <v>664</v>
      </c>
      <c r="R43" s="358">
        <v>0</v>
      </c>
      <c r="S43" s="359">
        <v>0</v>
      </c>
      <c r="T43" s="359" t="s">
        <v>0</v>
      </c>
      <c r="U43" s="360" t="s">
        <v>0</v>
      </c>
      <c r="V43" s="361" t="s">
        <v>666</v>
      </c>
      <c r="W43" s="361" t="s">
        <v>666</v>
      </c>
      <c r="X43" s="361" t="s">
        <v>667</v>
      </c>
      <c r="Y43" s="361" t="s">
        <v>667</v>
      </c>
      <c r="Z43" s="370" t="s">
        <v>657</v>
      </c>
      <c r="AA43" s="363" t="s">
        <v>657</v>
      </c>
      <c r="AB43" s="364" t="s">
        <v>657</v>
      </c>
      <c r="AC43" s="365" t="s">
        <v>660</v>
      </c>
      <c r="AD43" s="366" t="s">
        <v>660</v>
      </c>
      <c r="AE43" s="367">
        <v>0</v>
      </c>
      <c r="AF43" s="368" t="s">
        <v>687</v>
      </c>
      <c r="AG43" s="352" t="s">
        <v>33</v>
      </c>
      <c r="AH43" s="369" t="s">
        <v>610</v>
      </c>
      <c r="AI43" t="s">
        <v>178</v>
      </c>
    </row>
    <row r="44" spans="2:35" ht="111.95">
      <c r="B44" s="351" t="s">
        <v>149</v>
      </c>
      <c r="C44" s="352" t="s">
        <v>172</v>
      </c>
      <c r="D44" s="352" t="s">
        <v>202</v>
      </c>
      <c r="E44" s="352" t="s">
        <v>203</v>
      </c>
      <c r="F44" s="352" t="s">
        <v>656</v>
      </c>
      <c r="G44" s="352">
        <v>1</v>
      </c>
      <c r="H44" s="353">
        <v>1</v>
      </c>
      <c r="I44" s="334">
        <v>1</v>
      </c>
      <c r="J44" s="334">
        <v>0</v>
      </c>
      <c r="K44" s="334">
        <v>0</v>
      </c>
      <c r="L44" s="334">
        <v>0</v>
      </c>
      <c r="M44" s="354"/>
      <c r="N44" s="355">
        <v>1</v>
      </c>
      <c r="O44" s="355"/>
      <c r="P44" s="356"/>
      <c r="Q44" s="357" t="s">
        <v>664</v>
      </c>
      <c r="R44" s="358">
        <v>0</v>
      </c>
      <c r="S44" s="359" t="s">
        <v>0</v>
      </c>
      <c r="T44" s="359">
        <v>0</v>
      </c>
      <c r="U44" s="360">
        <v>0</v>
      </c>
      <c r="V44" s="361" t="s">
        <v>665</v>
      </c>
      <c r="W44" s="361" t="s">
        <v>667</v>
      </c>
      <c r="X44" s="361" t="s">
        <v>666</v>
      </c>
      <c r="Y44" s="361" t="s">
        <v>666</v>
      </c>
      <c r="Z44" s="370">
        <v>1</v>
      </c>
      <c r="AA44" s="363">
        <v>1</v>
      </c>
      <c r="AB44" s="364">
        <v>1</v>
      </c>
      <c r="AC44" s="365" t="s">
        <v>657</v>
      </c>
      <c r="AD44" s="366" t="s">
        <v>657</v>
      </c>
      <c r="AE44" s="367">
        <v>1</v>
      </c>
      <c r="AF44" s="368" t="s">
        <v>204</v>
      </c>
      <c r="AG44" s="352" t="s">
        <v>33</v>
      </c>
      <c r="AH44" s="369" t="s">
        <v>610</v>
      </c>
      <c r="AI44" t="s">
        <v>178</v>
      </c>
    </row>
    <row r="45" spans="2:35" ht="241.5">
      <c r="B45" s="351" t="s">
        <v>149</v>
      </c>
      <c r="C45" s="352" t="s">
        <v>172</v>
      </c>
      <c r="D45" s="352" t="s">
        <v>206</v>
      </c>
      <c r="E45" s="352" t="s">
        <v>207</v>
      </c>
      <c r="F45" s="352" t="s">
        <v>656</v>
      </c>
      <c r="G45" s="352">
        <v>1</v>
      </c>
      <c r="H45" s="353">
        <v>1</v>
      </c>
      <c r="I45" s="374">
        <v>0.2</v>
      </c>
      <c r="J45" s="374">
        <v>0.4</v>
      </c>
      <c r="K45" s="374">
        <v>0.25</v>
      </c>
      <c r="L45" s="334">
        <v>0</v>
      </c>
      <c r="M45" s="354"/>
      <c r="N45" s="355">
        <v>1</v>
      </c>
      <c r="O45" s="355"/>
      <c r="P45" s="356"/>
      <c r="Q45" s="357" t="s">
        <v>664</v>
      </c>
      <c r="R45" s="358">
        <v>0</v>
      </c>
      <c r="S45" s="359" t="s">
        <v>0</v>
      </c>
      <c r="T45" s="359">
        <v>0</v>
      </c>
      <c r="U45" s="360">
        <v>0</v>
      </c>
      <c r="V45" s="361" t="s">
        <v>665</v>
      </c>
      <c r="W45" s="361" t="s">
        <v>668</v>
      </c>
      <c r="X45" s="361" t="s">
        <v>665</v>
      </c>
      <c r="Y45" s="361" t="s">
        <v>666</v>
      </c>
      <c r="Z45" s="370">
        <v>0.60000000000000009</v>
      </c>
      <c r="AA45" s="363">
        <v>0.2</v>
      </c>
      <c r="AB45" s="364">
        <v>0.6</v>
      </c>
      <c r="AC45" s="365">
        <v>0.85</v>
      </c>
      <c r="AD45" s="366" t="s">
        <v>657</v>
      </c>
      <c r="AE45" s="367">
        <v>0.85000000000000009</v>
      </c>
      <c r="AF45" s="368" t="s">
        <v>688</v>
      </c>
      <c r="AG45" s="352" t="s">
        <v>33</v>
      </c>
      <c r="AH45" s="369" t="s">
        <v>610</v>
      </c>
      <c r="AI45" t="s">
        <v>178</v>
      </c>
    </row>
    <row r="46" spans="2:35" ht="287.45">
      <c r="B46" s="351" t="s">
        <v>149</v>
      </c>
      <c r="C46" s="352" t="s">
        <v>172</v>
      </c>
      <c r="D46" s="352" t="s">
        <v>210</v>
      </c>
      <c r="E46" s="352" t="s">
        <v>211</v>
      </c>
      <c r="F46" s="352" t="s">
        <v>656</v>
      </c>
      <c r="G46" s="352">
        <v>1</v>
      </c>
      <c r="H46" s="353">
        <v>1</v>
      </c>
      <c r="I46" s="334">
        <v>0</v>
      </c>
      <c r="J46" s="334">
        <v>0.5</v>
      </c>
      <c r="K46" s="334">
        <v>0</v>
      </c>
      <c r="L46" s="334">
        <v>0</v>
      </c>
      <c r="M46" s="354">
        <v>1</v>
      </c>
      <c r="N46" s="355"/>
      <c r="O46" s="355"/>
      <c r="P46" s="356"/>
      <c r="Q46" s="357" t="s">
        <v>664</v>
      </c>
      <c r="R46" s="358" t="s">
        <v>0</v>
      </c>
      <c r="S46" s="359">
        <v>0</v>
      </c>
      <c r="T46" s="359">
        <v>0</v>
      </c>
      <c r="U46" s="360">
        <v>0</v>
      </c>
      <c r="V46" s="361" t="s">
        <v>667</v>
      </c>
      <c r="W46" s="361" t="s">
        <v>665</v>
      </c>
      <c r="X46" s="361" t="s">
        <v>666</v>
      </c>
      <c r="Y46" s="361" t="s">
        <v>666</v>
      </c>
      <c r="Z46" s="370">
        <v>0.5</v>
      </c>
      <c r="AA46" s="363" t="s">
        <v>660</v>
      </c>
      <c r="AB46" s="364">
        <v>0.5</v>
      </c>
      <c r="AC46" s="365">
        <v>0.5</v>
      </c>
      <c r="AD46" s="366" t="s">
        <v>657</v>
      </c>
      <c r="AE46" s="367">
        <v>0.5</v>
      </c>
      <c r="AF46" s="368" t="s">
        <v>212</v>
      </c>
      <c r="AG46" s="352" t="s">
        <v>33</v>
      </c>
      <c r="AH46" s="369" t="s">
        <v>619</v>
      </c>
      <c r="AI46" t="s">
        <v>213</v>
      </c>
    </row>
    <row r="47" spans="2:35" ht="195.95">
      <c r="B47" s="351" t="s">
        <v>149</v>
      </c>
      <c r="C47" s="352" t="s">
        <v>172</v>
      </c>
      <c r="D47" s="352" t="s">
        <v>215</v>
      </c>
      <c r="E47" s="352" t="s">
        <v>216</v>
      </c>
      <c r="F47" s="352" t="s">
        <v>656</v>
      </c>
      <c r="G47" s="352">
        <v>2</v>
      </c>
      <c r="H47" s="375">
        <v>1</v>
      </c>
      <c r="I47" s="376">
        <v>0.8</v>
      </c>
      <c r="J47" s="376">
        <v>0.1</v>
      </c>
      <c r="K47" s="376">
        <v>0.1</v>
      </c>
      <c r="L47" s="334">
        <v>0</v>
      </c>
      <c r="M47" s="377">
        <v>0.8</v>
      </c>
      <c r="N47" s="378">
        <v>0.2</v>
      </c>
      <c r="O47" s="378"/>
      <c r="P47" s="379"/>
      <c r="Q47" s="357" t="s">
        <v>664</v>
      </c>
      <c r="R47" s="358" t="s">
        <v>0</v>
      </c>
      <c r="S47" s="359" t="s">
        <v>0</v>
      </c>
      <c r="T47" s="359">
        <v>0</v>
      </c>
      <c r="U47" s="360">
        <v>0</v>
      </c>
      <c r="V47" s="361" t="s">
        <v>668</v>
      </c>
      <c r="W47" s="361" t="s">
        <v>668</v>
      </c>
      <c r="X47" s="361" t="s">
        <v>665</v>
      </c>
      <c r="Y47" s="361" t="s">
        <v>666</v>
      </c>
      <c r="Z47" s="370">
        <v>0.5</v>
      </c>
      <c r="AA47" s="363">
        <v>1</v>
      </c>
      <c r="AB47" s="364">
        <v>0.9</v>
      </c>
      <c r="AC47" s="365">
        <v>1</v>
      </c>
      <c r="AD47" s="366" t="s">
        <v>657</v>
      </c>
      <c r="AE47" s="367">
        <v>1</v>
      </c>
      <c r="AF47" s="368" t="s">
        <v>689</v>
      </c>
      <c r="AG47" s="352" t="s">
        <v>33</v>
      </c>
      <c r="AH47" s="369" t="s">
        <v>610</v>
      </c>
      <c r="AI47" t="s">
        <v>178</v>
      </c>
    </row>
    <row r="48" spans="2:35" ht="183.95">
      <c r="B48" s="351" t="s">
        <v>149</v>
      </c>
      <c r="C48" s="352" t="s">
        <v>172</v>
      </c>
      <c r="D48" s="352" t="s">
        <v>219</v>
      </c>
      <c r="E48" s="352" t="s">
        <v>220</v>
      </c>
      <c r="F48" s="352" t="s">
        <v>656</v>
      </c>
      <c r="G48" s="352">
        <v>2</v>
      </c>
      <c r="H48" s="375">
        <v>1</v>
      </c>
      <c r="I48" s="376">
        <v>0.8</v>
      </c>
      <c r="J48" s="376">
        <v>0.2</v>
      </c>
      <c r="K48" s="334">
        <v>0</v>
      </c>
      <c r="L48" s="334">
        <v>0</v>
      </c>
      <c r="M48" s="377">
        <v>0.8</v>
      </c>
      <c r="N48" s="378">
        <v>0.2</v>
      </c>
      <c r="O48" s="378"/>
      <c r="P48" s="379"/>
      <c r="Q48" s="357" t="s">
        <v>664</v>
      </c>
      <c r="R48" s="358" t="s">
        <v>0</v>
      </c>
      <c r="S48" s="359" t="s">
        <v>0</v>
      </c>
      <c r="T48" s="359">
        <v>0</v>
      </c>
      <c r="U48" s="360">
        <v>0</v>
      </c>
      <c r="V48" s="361" t="s">
        <v>668</v>
      </c>
      <c r="W48" s="361" t="s">
        <v>668</v>
      </c>
      <c r="X48" s="361" t="s">
        <v>666</v>
      </c>
      <c r="Y48" s="361" t="s">
        <v>666</v>
      </c>
      <c r="Z48" s="370">
        <v>1</v>
      </c>
      <c r="AA48" s="363">
        <v>1</v>
      </c>
      <c r="AB48" s="364">
        <v>1</v>
      </c>
      <c r="AC48" s="365"/>
      <c r="AD48" s="366" t="s">
        <v>657</v>
      </c>
      <c r="AE48" s="367">
        <v>1</v>
      </c>
      <c r="AF48" s="368" t="s">
        <v>690</v>
      </c>
      <c r="AG48" s="352" t="s">
        <v>33</v>
      </c>
      <c r="AH48" s="369" t="s">
        <v>610</v>
      </c>
      <c r="AI48" t="s">
        <v>178</v>
      </c>
    </row>
    <row r="49" spans="2:35" ht="276">
      <c r="B49" s="351" t="s">
        <v>149</v>
      </c>
      <c r="C49" s="352" t="s">
        <v>172</v>
      </c>
      <c r="D49" s="352" t="s">
        <v>223</v>
      </c>
      <c r="E49" s="352" t="s">
        <v>224</v>
      </c>
      <c r="F49" s="352" t="s">
        <v>656</v>
      </c>
      <c r="G49" s="352">
        <v>2</v>
      </c>
      <c r="H49" s="375">
        <v>1</v>
      </c>
      <c r="I49" s="376">
        <v>0.8</v>
      </c>
      <c r="J49" s="376">
        <v>0.2</v>
      </c>
      <c r="K49" s="334">
        <v>0</v>
      </c>
      <c r="L49" s="334">
        <v>0</v>
      </c>
      <c r="M49" s="377">
        <v>0.8</v>
      </c>
      <c r="N49" s="378">
        <v>0.2</v>
      </c>
      <c r="O49" s="378"/>
      <c r="P49" s="379"/>
      <c r="Q49" s="357" t="s">
        <v>664</v>
      </c>
      <c r="R49" s="358" t="s">
        <v>0</v>
      </c>
      <c r="S49" s="359" t="s">
        <v>0</v>
      </c>
      <c r="T49" s="359">
        <v>0</v>
      </c>
      <c r="U49" s="360">
        <v>0</v>
      </c>
      <c r="V49" s="361" t="s">
        <v>668</v>
      </c>
      <c r="W49" s="361" t="s">
        <v>668</v>
      </c>
      <c r="X49" s="361" t="s">
        <v>666</v>
      </c>
      <c r="Y49" s="361" t="s">
        <v>666</v>
      </c>
      <c r="Z49" s="370">
        <v>1</v>
      </c>
      <c r="AA49" s="363">
        <v>1</v>
      </c>
      <c r="AB49" s="364">
        <v>1</v>
      </c>
      <c r="AC49" s="365" t="s">
        <v>657</v>
      </c>
      <c r="AD49" s="366" t="s">
        <v>657</v>
      </c>
      <c r="AE49" s="367">
        <v>1</v>
      </c>
      <c r="AF49" s="368" t="s">
        <v>225</v>
      </c>
      <c r="AG49" s="352" t="s">
        <v>33</v>
      </c>
      <c r="AH49" s="369" t="s">
        <v>610</v>
      </c>
      <c r="AI49" t="s">
        <v>178</v>
      </c>
    </row>
    <row r="50" spans="2:35" ht="321.95">
      <c r="B50" s="351" t="s">
        <v>149</v>
      </c>
      <c r="C50" s="352" t="s">
        <v>172</v>
      </c>
      <c r="D50" s="352" t="s">
        <v>227</v>
      </c>
      <c r="E50" s="352" t="s">
        <v>228</v>
      </c>
      <c r="F50" s="352" t="s">
        <v>656</v>
      </c>
      <c r="G50" s="352">
        <v>2</v>
      </c>
      <c r="H50" s="375">
        <v>1</v>
      </c>
      <c r="I50" s="376">
        <v>1</v>
      </c>
      <c r="J50" s="376">
        <v>0</v>
      </c>
      <c r="K50" s="334">
        <v>0</v>
      </c>
      <c r="L50" s="334">
        <v>0</v>
      </c>
      <c r="M50" s="377">
        <v>0.8</v>
      </c>
      <c r="N50" s="378">
        <v>0.2</v>
      </c>
      <c r="O50" s="378"/>
      <c r="P50" s="379"/>
      <c r="Q50" s="357" t="s">
        <v>664</v>
      </c>
      <c r="R50" s="358" t="s">
        <v>0</v>
      </c>
      <c r="S50" s="359" t="s">
        <v>0</v>
      </c>
      <c r="T50" s="359">
        <v>0</v>
      </c>
      <c r="U50" s="360">
        <v>0</v>
      </c>
      <c r="V50" s="361" t="s">
        <v>668</v>
      </c>
      <c r="W50" s="361" t="s">
        <v>667</v>
      </c>
      <c r="X50" s="361" t="s">
        <v>666</v>
      </c>
      <c r="Y50" s="361" t="s">
        <v>666</v>
      </c>
      <c r="Z50" s="370" t="s">
        <v>660</v>
      </c>
      <c r="AA50" s="363" t="s">
        <v>659</v>
      </c>
      <c r="AB50" s="364">
        <v>1</v>
      </c>
      <c r="AC50" s="365" t="s">
        <v>657</v>
      </c>
      <c r="AD50" s="366" t="s">
        <v>657</v>
      </c>
      <c r="AE50" s="367">
        <v>1</v>
      </c>
      <c r="AF50" s="368" t="s">
        <v>691</v>
      </c>
      <c r="AG50" s="352" t="s">
        <v>33</v>
      </c>
      <c r="AH50" s="369" t="s">
        <v>610</v>
      </c>
      <c r="AI50" t="s">
        <v>178</v>
      </c>
    </row>
    <row r="51" spans="2:35" ht="218.45">
      <c r="B51" s="351" t="s">
        <v>149</v>
      </c>
      <c r="C51" s="352" t="s">
        <v>172</v>
      </c>
      <c r="D51" s="352" t="s">
        <v>231</v>
      </c>
      <c r="E51" s="352" t="s">
        <v>232</v>
      </c>
      <c r="F51" s="352" t="s">
        <v>658</v>
      </c>
      <c r="G51" s="352">
        <v>4</v>
      </c>
      <c r="H51" s="353">
        <v>1</v>
      </c>
      <c r="I51" s="334">
        <v>1</v>
      </c>
      <c r="J51" s="334">
        <v>1</v>
      </c>
      <c r="K51" s="334">
        <v>1</v>
      </c>
      <c r="L51" s="334">
        <v>0</v>
      </c>
      <c r="M51" s="354">
        <v>1</v>
      </c>
      <c r="N51" s="355">
        <v>1</v>
      </c>
      <c r="O51" s="355">
        <v>1</v>
      </c>
      <c r="P51" s="356">
        <v>1</v>
      </c>
      <c r="Q51" s="357" t="s">
        <v>664</v>
      </c>
      <c r="R51" s="358" t="s">
        <v>0</v>
      </c>
      <c r="S51" s="359" t="s">
        <v>0</v>
      </c>
      <c r="T51" s="359" t="s">
        <v>0</v>
      </c>
      <c r="U51" s="360" t="s">
        <v>0</v>
      </c>
      <c r="V51" s="361" t="s">
        <v>668</v>
      </c>
      <c r="W51" s="361" t="s">
        <v>668</v>
      </c>
      <c r="X51" s="361" t="s">
        <v>668</v>
      </c>
      <c r="Y51" s="361" t="s">
        <v>667</v>
      </c>
      <c r="Z51" s="370">
        <v>1</v>
      </c>
      <c r="AA51" s="363">
        <v>1</v>
      </c>
      <c r="AB51" s="364">
        <v>1</v>
      </c>
      <c r="AC51" s="365">
        <v>1</v>
      </c>
      <c r="AD51" s="366" t="s">
        <v>660</v>
      </c>
      <c r="AE51" s="367">
        <v>0.75</v>
      </c>
      <c r="AF51" s="368" t="s">
        <v>692</v>
      </c>
      <c r="AG51" s="352" t="s">
        <v>33</v>
      </c>
      <c r="AH51" s="369" t="s">
        <v>610</v>
      </c>
      <c r="AI51" t="s">
        <v>178</v>
      </c>
    </row>
    <row r="52" spans="2:35" ht="168">
      <c r="B52" s="351" t="s">
        <v>149</v>
      </c>
      <c r="C52" s="352" t="s">
        <v>172</v>
      </c>
      <c r="D52" s="352" t="s">
        <v>235</v>
      </c>
      <c r="E52" s="352" t="s">
        <v>236</v>
      </c>
      <c r="F52" s="352" t="s">
        <v>656</v>
      </c>
      <c r="G52" s="352">
        <v>1</v>
      </c>
      <c r="H52" s="353">
        <v>1</v>
      </c>
      <c r="I52" s="374">
        <v>0.8</v>
      </c>
      <c r="J52" s="380">
        <v>0.15</v>
      </c>
      <c r="K52" s="374">
        <v>0.05</v>
      </c>
      <c r="L52" s="334">
        <v>0</v>
      </c>
      <c r="M52" s="354"/>
      <c r="N52" s="355">
        <v>1</v>
      </c>
      <c r="O52" s="355"/>
      <c r="P52" s="356"/>
      <c r="Q52" s="357" t="s">
        <v>664</v>
      </c>
      <c r="R52" s="358">
        <v>0</v>
      </c>
      <c r="S52" s="359" t="s">
        <v>0</v>
      </c>
      <c r="T52" s="359">
        <v>0</v>
      </c>
      <c r="U52" s="360">
        <v>0</v>
      </c>
      <c r="V52" s="361" t="s">
        <v>665</v>
      </c>
      <c r="W52" s="361" t="s">
        <v>668</v>
      </c>
      <c r="X52" s="361" t="s">
        <v>665</v>
      </c>
      <c r="Y52" s="361" t="s">
        <v>666</v>
      </c>
      <c r="Z52" s="370">
        <v>0.95000000000000007</v>
      </c>
      <c r="AA52" s="363">
        <v>0.8</v>
      </c>
      <c r="AB52" s="364">
        <v>1</v>
      </c>
      <c r="AC52" s="365">
        <v>1</v>
      </c>
      <c r="AD52" s="366" t="s">
        <v>657</v>
      </c>
      <c r="AE52" s="367">
        <v>1</v>
      </c>
      <c r="AF52" s="368" t="s">
        <v>693</v>
      </c>
      <c r="AG52" s="352" t="s">
        <v>33</v>
      </c>
      <c r="AH52" s="369" t="s">
        <v>610</v>
      </c>
      <c r="AI52" t="s">
        <v>178</v>
      </c>
    </row>
    <row r="53" spans="2:35" ht="379.5">
      <c r="B53" s="351" t="s">
        <v>149</v>
      </c>
      <c r="C53" s="352" t="s">
        <v>238</v>
      </c>
      <c r="D53" s="352" t="s">
        <v>241</v>
      </c>
      <c r="E53" s="382" t="s">
        <v>242</v>
      </c>
      <c r="F53" s="382" t="s">
        <v>656</v>
      </c>
      <c r="G53" s="383">
        <v>1</v>
      </c>
      <c r="H53" s="384">
        <v>1</v>
      </c>
      <c r="I53" s="385">
        <v>0.85</v>
      </c>
      <c r="J53" s="385">
        <v>0.1</v>
      </c>
      <c r="K53" s="386">
        <v>0</v>
      </c>
      <c r="L53" s="387">
        <v>0</v>
      </c>
      <c r="M53" s="354">
        <v>1</v>
      </c>
      <c r="N53" s="355"/>
      <c r="O53" s="355"/>
      <c r="P53" s="356"/>
      <c r="Q53" s="357" t="s">
        <v>664</v>
      </c>
      <c r="R53" s="358" t="s">
        <v>0</v>
      </c>
      <c r="S53" s="359">
        <v>0</v>
      </c>
      <c r="T53" s="359">
        <v>0</v>
      </c>
      <c r="U53" s="360">
        <v>0</v>
      </c>
      <c r="V53" s="361" t="s">
        <v>668</v>
      </c>
      <c r="W53" s="361" t="s">
        <v>665</v>
      </c>
      <c r="X53" s="361" t="s">
        <v>666</v>
      </c>
      <c r="Y53" s="361" t="s">
        <v>666</v>
      </c>
      <c r="Z53" s="370">
        <v>0.1</v>
      </c>
      <c r="AA53" s="363">
        <v>0.85</v>
      </c>
      <c r="AB53" s="364">
        <v>0.95</v>
      </c>
      <c r="AC53" s="365">
        <v>0.95</v>
      </c>
      <c r="AD53" s="366" t="s">
        <v>657</v>
      </c>
      <c r="AE53" s="367">
        <v>0.95</v>
      </c>
      <c r="AF53" s="368" t="s">
        <v>694</v>
      </c>
      <c r="AG53" s="352" t="s">
        <v>33</v>
      </c>
      <c r="AH53" s="369" t="s">
        <v>610</v>
      </c>
      <c r="AI53" t="s">
        <v>178</v>
      </c>
    </row>
    <row r="54" spans="2:35" ht="279.95">
      <c r="B54" s="351" t="s">
        <v>149</v>
      </c>
      <c r="C54" s="352" t="s">
        <v>238</v>
      </c>
      <c r="D54" s="352" t="s">
        <v>245</v>
      </c>
      <c r="E54" s="352" t="s">
        <v>246</v>
      </c>
      <c r="F54" s="352" t="s">
        <v>656</v>
      </c>
      <c r="G54" s="388">
        <v>4</v>
      </c>
      <c r="H54" s="375">
        <v>1</v>
      </c>
      <c r="I54" s="376">
        <v>0.15</v>
      </c>
      <c r="J54" s="376">
        <v>0.15</v>
      </c>
      <c r="K54" s="376">
        <v>0.1</v>
      </c>
      <c r="L54" s="376">
        <v>0</v>
      </c>
      <c r="M54" s="377">
        <v>0.25</v>
      </c>
      <c r="N54" s="378">
        <v>0.25</v>
      </c>
      <c r="O54" s="378">
        <v>0.25</v>
      </c>
      <c r="P54" s="379">
        <v>0.25</v>
      </c>
      <c r="Q54" s="357" t="s">
        <v>664</v>
      </c>
      <c r="R54" s="358" t="s">
        <v>0</v>
      </c>
      <c r="S54" s="359" t="s">
        <v>0</v>
      </c>
      <c r="T54" s="359" t="s">
        <v>0</v>
      </c>
      <c r="U54" s="360" t="s">
        <v>0</v>
      </c>
      <c r="V54" s="361" t="s">
        <v>668</v>
      </c>
      <c r="W54" s="361" t="s">
        <v>668</v>
      </c>
      <c r="X54" s="361" t="s">
        <v>668</v>
      </c>
      <c r="Y54" s="361" t="s">
        <v>667</v>
      </c>
      <c r="Z54" s="370">
        <v>0.6</v>
      </c>
      <c r="AA54" s="363">
        <v>0.6</v>
      </c>
      <c r="AB54" s="364">
        <v>0.6</v>
      </c>
      <c r="AC54" s="365">
        <v>0.4</v>
      </c>
      <c r="AD54" s="366" t="s">
        <v>660</v>
      </c>
      <c r="AE54" s="367">
        <v>0.4</v>
      </c>
      <c r="AF54" s="368" t="s">
        <v>695</v>
      </c>
      <c r="AG54" s="352" t="s">
        <v>33</v>
      </c>
      <c r="AH54" s="369" t="s">
        <v>610</v>
      </c>
      <c r="AI54" t="s">
        <v>178</v>
      </c>
    </row>
    <row r="55" spans="2:35" ht="218.45">
      <c r="B55" s="351" t="s">
        <v>149</v>
      </c>
      <c r="C55" s="352" t="s">
        <v>238</v>
      </c>
      <c r="D55" s="352" t="s">
        <v>249</v>
      </c>
      <c r="E55" s="352" t="s">
        <v>250</v>
      </c>
      <c r="F55" s="352" t="s">
        <v>656</v>
      </c>
      <c r="G55" s="388">
        <v>1</v>
      </c>
      <c r="H55" s="375">
        <v>1</v>
      </c>
      <c r="I55" s="334">
        <v>1</v>
      </c>
      <c r="J55" s="334">
        <v>1</v>
      </c>
      <c r="K55" s="334">
        <v>1</v>
      </c>
      <c r="L55" s="334">
        <v>0</v>
      </c>
      <c r="M55" s="377">
        <v>1</v>
      </c>
      <c r="N55" s="378"/>
      <c r="O55" s="378"/>
      <c r="P55" s="379"/>
      <c r="Q55" s="357" t="s">
        <v>664</v>
      </c>
      <c r="R55" s="358" t="s">
        <v>0</v>
      </c>
      <c r="S55" s="359">
        <v>0</v>
      </c>
      <c r="T55" s="359">
        <v>0</v>
      </c>
      <c r="U55" s="360">
        <v>0</v>
      </c>
      <c r="V55" s="361" t="s">
        <v>668</v>
      </c>
      <c r="W55" s="361" t="s">
        <v>665</v>
      </c>
      <c r="X55" s="361" t="s">
        <v>665</v>
      </c>
      <c r="Y55" s="361" t="s">
        <v>666</v>
      </c>
      <c r="Z55" s="370">
        <v>1</v>
      </c>
      <c r="AA55" s="363">
        <v>1</v>
      </c>
      <c r="AB55" s="364">
        <v>1</v>
      </c>
      <c r="AC55" s="365">
        <v>1</v>
      </c>
      <c r="AD55" s="366" t="s">
        <v>657</v>
      </c>
      <c r="AE55" s="367" t="s">
        <v>659</v>
      </c>
      <c r="AF55" s="368" t="s">
        <v>696</v>
      </c>
      <c r="AG55" s="352" t="s">
        <v>33</v>
      </c>
      <c r="AH55" s="369" t="s">
        <v>610</v>
      </c>
      <c r="AI55" t="s">
        <v>178</v>
      </c>
    </row>
    <row r="56" spans="2:35" ht="218.45">
      <c r="B56" s="351" t="s">
        <v>149</v>
      </c>
      <c r="C56" s="352" t="s">
        <v>238</v>
      </c>
      <c r="D56" s="352" t="s">
        <v>253</v>
      </c>
      <c r="E56" s="352" t="s">
        <v>254</v>
      </c>
      <c r="F56" s="352" t="s">
        <v>656</v>
      </c>
      <c r="G56" s="388">
        <v>3</v>
      </c>
      <c r="H56" s="375">
        <v>1</v>
      </c>
      <c r="I56" s="376">
        <v>0.25</v>
      </c>
      <c r="J56" s="376">
        <v>0.1</v>
      </c>
      <c r="K56" s="376">
        <v>0.1</v>
      </c>
      <c r="L56" s="334">
        <v>0</v>
      </c>
      <c r="M56" s="377">
        <v>0.33</v>
      </c>
      <c r="N56" s="378">
        <v>0.33</v>
      </c>
      <c r="O56" s="378">
        <v>0.34</v>
      </c>
      <c r="P56" s="379"/>
      <c r="Q56" s="357" t="s">
        <v>664</v>
      </c>
      <c r="R56" s="358" t="s">
        <v>0</v>
      </c>
      <c r="S56" s="359" t="s">
        <v>0</v>
      </c>
      <c r="T56" s="359" t="s">
        <v>0</v>
      </c>
      <c r="U56" s="360">
        <v>0</v>
      </c>
      <c r="V56" s="361" t="s">
        <v>668</v>
      </c>
      <c r="W56" s="361" t="s">
        <v>668</v>
      </c>
      <c r="X56" s="361" t="s">
        <v>668</v>
      </c>
      <c r="Y56" s="361" t="s">
        <v>666</v>
      </c>
      <c r="Z56" s="370">
        <v>0.30303030303030304</v>
      </c>
      <c r="AA56" s="363">
        <v>0.75757575757575757</v>
      </c>
      <c r="AB56" s="364">
        <v>0.30299999999999999</v>
      </c>
      <c r="AC56" s="365">
        <v>0.29411764705882354</v>
      </c>
      <c r="AD56" s="366" t="s">
        <v>657</v>
      </c>
      <c r="AE56" s="367">
        <v>0.44999999999999996</v>
      </c>
      <c r="AF56" s="368" t="s">
        <v>697</v>
      </c>
      <c r="AG56" s="352" t="s">
        <v>33</v>
      </c>
      <c r="AH56" s="369" t="s">
        <v>610</v>
      </c>
      <c r="AI56" t="s">
        <v>178</v>
      </c>
    </row>
    <row r="57" spans="2:35" ht="252">
      <c r="B57" s="351" t="s">
        <v>149</v>
      </c>
      <c r="C57" s="352" t="s">
        <v>238</v>
      </c>
      <c r="D57" s="352" t="s">
        <v>257</v>
      </c>
      <c r="E57" s="352" t="s">
        <v>258</v>
      </c>
      <c r="F57" s="352" t="s">
        <v>656</v>
      </c>
      <c r="G57" s="388">
        <v>2</v>
      </c>
      <c r="H57" s="353">
        <v>2</v>
      </c>
      <c r="I57" s="334">
        <v>1</v>
      </c>
      <c r="J57" s="334">
        <v>1</v>
      </c>
      <c r="K57" s="334">
        <v>0</v>
      </c>
      <c r="L57" s="334">
        <v>0</v>
      </c>
      <c r="M57" s="354">
        <v>1</v>
      </c>
      <c r="N57" s="355"/>
      <c r="O57" s="355">
        <v>1</v>
      </c>
      <c r="P57" s="356"/>
      <c r="Q57" s="357" t="s">
        <v>664</v>
      </c>
      <c r="R57" s="358" t="s">
        <v>0</v>
      </c>
      <c r="S57" s="359">
        <v>0</v>
      </c>
      <c r="T57" s="359" t="s">
        <v>0</v>
      </c>
      <c r="U57" s="360">
        <v>0</v>
      </c>
      <c r="V57" s="361" t="s">
        <v>668</v>
      </c>
      <c r="W57" s="361" t="s">
        <v>665</v>
      </c>
      <c r="X57" s="361" t="s">
        <v>667</v>
      </c>
      <c r="Y57" s="361" t="s">
        <v>666</v>
      </c>
      <c r="Z57" s="370">
        <v>0.5</v>
      </c>
      <c r="AA57" s="363">
        <v>1</v>
      </c>
      <c r="AB57" s="364">
        <v>1</v>
      </c>
      <c r="AC57" s="365">
        <v>1</v>
      </c>
      <c r="AD57" s="366" t="s">
        <v>657</v>
      </c>
      <c r="AE57" s="367">
        <v>1</v>
      </c>
      <c r="AF57" s="368" t="s">
        <v>698</v>
      </c>
      <c r="AG57" s="352" t="s">
        <v>33</v>
      </c>
      <c r="AH57" s="369" t="s">
        <v>610</v>
      </c>
      <c r="AI57" t="s">
        <v>178</v>
      </c>
    </row>
    <row r="58" spans="2:35" ht="230.1">
      <c r="B58" s="351" t="s">
        <v>149</v>
      </c>
      <c r="C58" s="352" t="s">
        <v>260</v>
      </c>
      <c r="D58" s="352" t="s">
        <v>263</v>
      </c>
      <c r="E58" s="352" t="s">
        <v>264</v>
      </c>
      <c r="F58" s="352" t="s">
        <v>656</v>
      </c>
      <c r="G58" s="388">
        <v>1</v>
      </c>
      <c r="H58" s="353">
        <v>1</v>
      </c>
      <c r="I58" s="334">
        <v>0</v>
      </c>
      <c r="J58" s="334">
        <v>0</v>
      </c>
      <c r="K58" s="334">
        <v>1</v>
      </c>
      <c r="L58" s="334">
        <v>0</v>
      </c>
      <c r="M58" s="354"/>
      <c r="N58" s="355"/>
      <c r="O58" s="355">
        <v>1</v>
      </c>
      <c r="P58" s="356"/>
      <c r="Q58" s="357" t="s">
        <v>664</v>
      </c>
      <c r="R58" s="358">
        <v>0</v>
      </c>
      <c r="S58" s="359">
        <v>0</v>
      </c>
      <c r="T58" s="359" t="s">
        <v>0</v>
      </c>
      <c r="U58" s="360">
        <v>0</v>
      </c>
      <c r="V58" s="361" t="s">
        <v>666</v>
      </c>
      <c r="W58" s="361" t="s">
        <v>666</v>
      </c>
      <c r="X58" s="361" t="s">
        <v>668</v>
      </c>
      <c r="Y58" s="361" t="s">
        <v>666</v>
      </c>
      <c r="Z58" s="370" t="s">
        <v>657</v>
      </c>
      <c r="AA58" s="363" t="s">
        <v>657</v>
      </c>
      <c r="AB58" s="364" t="s">
        <v>657</v>
      </c>
      <c r="AC58" s="365">
        <v>1</v>
      </c>
      <c r="AD58" s="366" t="s">
        <v>657</v>
      </c>
      <c r="AE58" s="367">
        <v>1</v>
      </c>
      <c r="AF58" s="368" t="s">
        <v>265</v>
      </c>
      <c r="AG58" s="352" t="s">
        <v>33</v>
      </c>
      <c r="AH58" s="369" t="s">
        <v>620</v>
      </c>
      <c r="AI58" t="s">
        <v>266</v>
      </c>
    </row>
    <row r="59" spans="2:35" ht="379.5">
      <c r="B59" s="351" t="s">
        <v>149</v>
      </c>
      <c r="C59" s="352" t="s">
        <v>260</v>
      </c>
      <c r="D59" s="352" t="s">
        <v>263</v>
      </c>
      <c r="E59" s="352" t="s">
        <v>267</v>
      </c>
      <c r="F59" s="352" t="s">
        <v>656</v>
      </c>
      <c r="G59" s="388">
        <v>1</v>
      </c>
      <c r="H59" s="353">
        <v>1</v>
      </c>
      <c r="I59" s="334">
        <v>0</v>
      </c>
      <c r="J59" s="334">
        <v>1</v>
      </c>
      <c r="K59" s="334">
        <v>0</v>
      </c>
      <c r="L59" s="334">
        <v>0</v>
      </c>
      <c r="M59" s="354"/>
      <c r="N59" s="355">
        <v>1</v>
      </c>
      <c r="O59" s="355"/>
      <c r="P59" s="356"/>
      <c r="Q59" s="357" t="s">
        <v>664</v>
      </c>
      <c r="R59" s="358">
        <v>0</v>
      </c>
      <c r="S59" s="359" t="s">
        <v>0</v>
      </c>
      <c r="T59" s="359">
        <v>0</v>
      </c>
      <c r="U59" s="360">
        <v>0</v>
      </c>
      <c r="V59" s="361" t="s">
        <v>666</v>
      </c>
      <c r="W59" s="361" t="s">
        <v>668</v>
      </c>
      <c r="X59" s="361" t="s">
        <v>666</v>
      </c>
      <c r="Y59" s="361" t="s">
        <v>666</v>
      </c>
      <c r="Z59" s="370">
        <v>1</v>
      </c>
      <c r="AA59" s="363" t="s">
        <v>657</v>
      </c>
      <c r="AB59" s="364">
        <v>1</v>
      </c>
      <c r="AC59" s="365" t="s">
        <v>657</v>
      </c>
      <c r="AD59" s="366" t="s">
        <v>657</v>
      </c>
      <c r="AE59" s="367">
        <v>1</v>
      </c>
      <c r="AF59" s="368" t="s">
        <v>268</v>
      </c>
      <c r="AG59" s="352" t="s">
        <v>33</v>
      </c>
      <c r="AH59" s="369" t="s">
        <v>620</v>
      </c>
      <c r="AI59" t="s">
        <v>269</v>
      </c>
    </row>
    <row r="60" spans="2:35" ht="182.1">
      <c r="B60" s="351" t="s">
        <v>149</v>
      </c>
      <c r="C60" s="352" t="s">
        <v>270</v>
      </c>
      <c r="D60" s="352" t="s">
        <v>273</v>
      </c>
      <c r="E60" s="352" t="s">
        <v>274</v>
      </c>
      <c r="F60" s="388" t="s">
        <v>656</v>
      </c>
      <c r="G60" s="388">
        <v>1</v>
      </c>
      <c r="H60" s="353">
        <v>1</v>
      </c>
      <c r="I60" s="334">
        <v>0</v>
      </c>
      <c r="J60" s="334">
        <v>0</v>
      </c>
      <c r="K60" s="334">
        <v>1</v>
      </c>
      <c r="L60" s="334">
        <v>0</v>
      </c>
      <c r="M60" s="354"/>
      <c r="N60" s="355"/>
      <c r="O60" s="355">
        <v>1</v>
      </c>
      <c r="P60" s="356"/>
      <c r="Q60" s="357" t="s">
        <v>664</v>
      </c>
      <c r="R60" s="358">
        <v>0</v>
      </c>
      <c r="S60" s="359">
        <v>0</v>
      </c>
      <c r="T60" s="359" t="s">
        <v>276</v>
      </c>
      <c r="U60" s="360">
        <v>0</v>
      </c>
      <c r="V60" s="361" t="s">
        <v>666</v>
      </c>
      <c r="W60" s="361" t="s">
        <v>666</v>
      </c>
      <c r="X60" s="361" t="s">
        <v>668</v>
      </c>
      <c r="Y60" s="361" t="s">
        <v>666</v>
      </c>
      <c r="Z60" s="370" t="s">
        <v>657</v>
      </c>
      <c r="AA60" s="363" t="s">
        <v>657</v>
      </c>
      <c r="AB60" s="364" t="s">
        <v>657</v>
      </c>
      <c r="AC60" s="365">
        <v>1</v>
      </c>
      <c r="AD60" s="366" t="s">
        <v>657</v>
      </c>
      <c r="AE60" s="367">
        <v>1</v>
      </c>
      <c r="AF60" s="368" t="s">
        <v>275</v>
      </c>
      <c r="AG60" s="352" t="s">
        <v>33</v>
      </c>
      <c r="AH60" s="369" t="s">
        <v>613</v>
      </c>
      <c r="AI60" t="s">
        <v>100</v>
      </c>
    </row>
    <row r="61" spans="2:35" ht="409.5">
      <c r="B61" s="351" t="s">
        <v>149</v>
      </c>
      <c r="C61" s="352" t="s">
        <v>270</v>
      </c>
      <c r="D61" s="352" t="s">
        <v>278</v>
      </c>
      <c r="E61" s="352" t="s">
        <v>279</v>
      </c>
      <c r="F61" s="388" t="s">
        <v>658</v>
      </c>
      <c r="G61" s="388">
        <v>4</v>
      </c>
      <c r="H61" s="353">
        <v>1</v>
      </c>
      <c r="I61" s="334">
        <v>1</v>
      </c>
      <c r="J61" s="334">
        <v>1</v>
      </c>
      <c r="K61" s="334">
        <v>1</v>
      </c>
      <c r="L61" s="334">
        <v>0</v>
      </c>
      <c r="M61" s="354">
        <v>1</v>
      </c>
      <c r="N61" s="355">
        <v>1</v>
      </c>
      <c r="O61" s="355">
        <v>1</v>
      </c>
      <c r="P61" s="356">
        <v>1</v>
      </c>
      <c r="Q61" s="357" t="s">
        <v>664</v>
      </c>
      <c r="R61" s="358" t="s">
        <v>0</v>
      </c>
      <c r="S61" s="359" t="s">
        <v>0</v>
      </c>
      <c r="T61" s="359" t="s">
        <v>0</v>
      </c>
      <c r="U61" s="360" t="s">
        <v>0</v>
      </c>
      <c r="V61" s="361" t="s">
        <v>668</v>
      </c>
      <c r="W61" s="361" t="s">
        <v>668</v>
      </c>
      <c r="X61" s="361" t="s">
        <v>668</v>
      </c>
      <c r="Y61" s="361" t="s">
        <v>667</v>
      </c>
      <c r="Z61" s="370">
        <v>1</v>
      </c>
      <c r="AA61" s="363">
        <v>1</v>
      </c>
      <c r="AB61" s="364">
        <v>1</v>
      </c>
      <c r="AC61" s="365">
        <v>1</v>
      </c>
      <c r="AD61" s="366" t="s">
        <v>660</v>
      </c>
      <c r="AE61" s="367">
        <v>0.75</v>
      </c>
      <c r="AF61" s="368" t="s">
        <v>699</v>
      </c>
      <c r="AG61" s="352" t="s">
        <v>33</v>
      </c>
      <c r="AH61" s="369" t="s">
        <v>613</v>
      </c>
      <c r="AI61" t="s">
        <v>281</v>
      </c>
    </row>
    <row r="62" spans="2:35" ht="321.95">
      <c r="B62" s="351" t="s">
        <v>149</v>
      </c>
      <c r="C62" s="352" t="s">
        <v>270</v>
      </c>
      <c r="D62" s="352" t="s">
        <v>283</v>
      </c>
      <c r="E62" s="352" t="s">
        <v>284</v>
      </c>
      <c r="F62" s="388" t="s">
        <v>656</v>
      </c>
      <c r="G62" s="388">
        <v>1</v>
      </c>
      <c r="H62" s="353">
        <v>1</v>
      </c>
      <c r="I62" s="334">
        <v>0.1</v>
      </c>
      <c r="J62" s="334">
        <v>0.9</v>
      </c>
      <c r="K62" s="334">
        <v>0</v>
      </c>
      <c r="L62" s="334">
        <v>0</v>
      </c>
      <c r="M62" s="354"/>
      <c r="N62" s="355">
        <v>1</v>
      </c>
      <c r="O62" s="355"/>
      <c r="P62" s="356"/>
      <c r="Q62" s="357" t="s">
        <v>664</v>
      </c>
      <c r="R62" s="358">
        <v>0</v>
      </c>
      <c r="S62" s="359" t="s">
        <v>0</v>
      </c>
      <c r="T62" s="359">
        <v>0</v>
      </c>
      <c r="U62" s="360">
        <v>0</v>
      </c>
      <c r="V62" s="361" t="s">
        <v>665</v>
      </c>
      <c r="W62" s="361" t="s">
        <v>668</v>
      </c>
      <c r="X62" s="361" t="s">
        <v>666</v>
      </c>
      <c r="Y62" s="361" t="s">
        <v>666</v>
      </c>
      <c r="Z62" s="370">
        <v>1</v>
      </c>
      <c r="AA62" s="363">
        <v>0.1</v>
      </c>
      <c r="AB62" s="364">
        <v>1</v>
      </c>
      <c r="AC62" s="365" t="s">
        <v>657</v>
      </c>
      <c r="AD62" s="366" t="s">
        <v>657</v>
      </c>
      <c r="AE62" s="367">
        <v>1</v>
      </c>
      <c r="AF62" s="368" t="s">
        <v>285</v>
      </c>
      <c r="AG62" s="352" t="s">
        <v>33</v>
      </c>
      <c r="AH62" s="369" t="s">
        <v>613</v>
      </c>
      <c r="AI62" t="s">
        <v>100</v>
      </c>
    </row>
    <row r="63" spans="2:35" ht="409.5">
      <c r="B63" s="351" t="s">
        <v>149</v>
      </c>
      <c r="C63" s="352" t="s">
        <v>270</v>
      </c>
      <c r="D63" s="352" t="s">
        <v>287</v>
      </c>
      <c r="E63" s="352" t="s">
        <v>288</v>
      </c>
      <c r="F63" s="388" t="s">
        <v>656</v>
      </c>
      <c r="G63" s="388">
        <v>1</v>
      </c>
      <c r="H63" s="353">
        <v>1</v>
      </c>
      <c r="I63" s="334">
        <v>0.1</v>
      </c>
      <c r="J63" s="334">
        <v>0.9</v>
      </c>
      <c r="K63" s="334">
        <v>0</v>
      </c>
      <c r="L63" s="334">
        <v>0</v>
      </c>
      <c r="M63" s="354"/>
      <c r="N63" s="355">
        <v>1</v>
      </c>
      <c r="O63" s="355"/>
      <c r="P63" s="356"/>
      <c r="Q63" s="357" t="s">
        <v>664</v>
      </c>
      <c r="R63" s="358">
        <v>0</v>
      </c>
      <c r="S63" s="359" t="s">
        <v>0</v>
      </c>
      <c r="T63" s="359">
        <v>0</v>
      </c>
      <c r="U63" s="360">
        <v>0</v>
      </c>
      <c r="V63" s="361" t="s">
        <v>665</v>
      </c>
      <c r="W63" s="361" t="s">
        <v>668</v>
      </c>
      <c r="X63" s="361" t="s">
        <v>666</v>
      </c>
      <c r="Y63" s="361" t="s">
        <v>666</v>
      </c>
      <c r="Z63" s="370">
        <v>1</v>
      </c>
      <c r="AA63" s="363">
        <v>0.1</v>
      </c>
      <c r="AB63" s="364">
        <v>1</v>
      </c>
      <c r="AC63" s="365" t="s">
        <v>657</v>
      </c>
      <c r="AD63" s="366" t="s">
        <v>657</v>
      </c>
      <c r="AE63" s="367">
        <v>1</v>
      </c>
      <c r="AF63" s="368" t="s">
        <v>289</v>
      </c>
      <c r="AG63" s="352" t="s">
        <v>33</v>
      </c>
      <c r="AH63" s="369" t="s">
        <v>613</v>
      </c>
      <c r="AI63" t="s">
        <v>100</v>
      </c>
    </row>
    <row r="64" spans="2:35" ht="405.95">
      <c r="B64" s="351" t="s">
        <v>149</v>
      </c>
      <c r="C64" s="352" t="s">
        <v>270</v>
      </c>
      <c r="D64" s="352" t="s">
        <v>291</v>
      </c>
      <c r="E64" s="352" t="s">
        <v>292</v>
      </c>
      <c r="F64" s="388" t="s">
        <v>656</v>
      </c>
      <c r="G64" s="388">
        <v>1</v>
      </c>
      <c r="H64" s="353">
        <v>1</v>
      </c>
      <c r="I64" s="334">
        <v>0.4</v>
      </c>
      <c r="J64" s="334">
        <v>0.6</v>
      </c>
      <c r="K64" s="334">
        <v>0</v>
      </c>
      <c r="L64" s="334">
        <v>0</v>
      </c>
      <c r="M64" s="354"/>
      <c r="N64" s="355">
        <v>1</v>
      </c>
      <c r="O64" s="355"/>
      <c r="P64" s="356"/>
      <c r="Q64" s="357" t="s">
        <v>664</v>
      </c>
      <c r="R64" s="358">
        <v>0</v>
      </c>
      <c r="S64" s="359" t="s">
        <v>0</v>
      </c>
      <c r="T64" s="359">
        <v>0</v>
      </c>
      <c r="U64" s="360">
        <v>0</v>
      </c>
      <c r="V64" s="361" t="s">
        <v>665</v>
      </c>
      <c r="W64" s="361" t="s">
        <v>668</v>
      </c>
      <c r="X64" s="361" t="s">
        <v>666</v>
      </c>
      <c r="Y64" s="361" t="s">
        <v>666</v>
      </c>
      <c r="Z64" s="370">
        <v>1</v>
      </c>
      <c r="AA64" s="363">
        <v>0.4</v>
      </c>
      <c r="AB64" s="364">
        <v>1</v>
      </c>
      <c r="AC64" s="365" t="s">
        <v>657</v>
      </c>
      <c r="AD64" s="366" t="s">
        <v>657</v>
      </c>
      <c r="AE64" s="367">
        <v>1</v>
      </c>
      <c r="AF64" s="368" t="s">
        <v>293</v>
      </c>
      <c r="AG64" s="352" t="s">
        <v>33</v>
      </c>
      <c r="AH64" s="369" t="s">
        <v>613</v>
      </c>
      <c r="AI64" t="s">
        <v>100</v>
      </c>
    </row>
    <row r="65" spans="2:35" ht="266.10000000000002">
      <c r="B65" s="351" t="s">
        <v>149</v>
      </c>
      <c r="C65" s="352" t="s">
        <v>270</v>
      </c>
      <c r="D65" s="352" t="s">
        <v>295</v>
      </c>
      <c r="E65" s="352" t="s">
        <v>296</v>
      </c>
      <c r="F65" s="388" t="s">
        <v>656</v>
      </c>
      <c r="G65" s="388">
        <v>2</v>
      </c>
      <c r="H65" s="353">
        <v>2</v>
      </c>
      <c r="I65" s="334">
        <v>1</v>
      </c>
      <c r="J65" s="334">
        <v>1</v>
      </c>
      <c r="K65" s="334">
        <v>0</v>
      </c>
      <c r="L65" s="334">
        <v>0</v>
      </c>
      <c r="M65" s="354">
        <v>1</v>
      </c>
      <c r="N65" s="355">
        <v>1</v>
      </c>
      <c r="O65" s="355"/>
      <c r="P65" s="356"/>
      <c r="Q65" s="357" t="s">
        <v>664</v>
      </c>
      <c r="R65" s="358" t="s">
        <v>0</v>
      </c>
      <c r="S65" s="359" t="s">
        <v>0</v>
      </c>
      <c r="T65" s="359">
        <v>0</v>
      </c>
      <c r="U65" s="360">
        <v>0</v>
      </c>
      <c r="V65" s="361" t="s">
        <v>668</v>
      </c>
      <c r="W65" s="361" t="s">
        <v>668</v>
      </c>
      <c r="X65" s="361" t="s">
        <v>666</v>
      </c>
      <c r="Y65" s="361" t="s">
        <v>666</v>
      </c>
      <c r="Z65" s="370">
        <v>1</v>
      </c>
      <c r="AA65" s="363">
        <v>1</v>
      </c>
      <c r="AB65" s="364">
        <v>1</v>
      </c>
      <c r="AC65" s="365" t="s">
        <v>657</v>
      </c>
      <c r="AD65" s="366" t="s">
        <v>657</v>
      </c>
      <c r="AE65" s="367">
        <v>1</v>
      </c>
      <c r="AF65" s="368" t="s">
        <v>297</v>
      </c>
      <c r="AG65" s="352" t="s">
        <v>33</v>
      </c>
      <c r="AH65" s="369" t="s">
        <v>613</v>
      </c>
      <c r="AI65" t="s">
        <v>100</v>
      </c>
    </row>
    <row r="66" spans="2:35" ht="409.5">
      <c r="B66" s="351" t="s">
        <v>149</v>
      </c>
      <c r="C66" s="352" t="s">
        <v>270</v>
      </c>
      <c r="D66" s="352" t="s">
        <v>299</v>
      </c>
      <c r="E66" s="352" t="s">
        <v>300</v>
      </c>
      <c r="F66" s="388" t="s">
        <v>656</v>
      </c>
      <c r="G66" s="388">
        <v>1</v>
      </c>
      <c r="H66" s="353">
        <v>1</v>
      </c>
      <c r="I66" s="334">
        <v>0.1</v>
      </c>
      <c r="J66" s="334">
        <v>0.9</v>
      </c>
      <c r="K66" s="334">
        <v>0</v>
      </c>
      <c r="L66" s="334">
        <v>0</v>
      </c>
      <c r="M66" s="354"/>
      <c r="N66" s="355">
        <v>1</v>
      </c>
      <c r="O66" s="355"/>
      <c r="P66" s="356"/>
      <c r="Q66" s="357" t="s">
        <v>664</v>
      </c>
      <c r="R66" s="358">
        <v>0</v>
      </c>
      <c r="S66" s="359" t="s">
        <v>0</v>
      </c>
      <c r="T66" s="359">
        <v>0</v>
      </c>
      <c r="U66" s="360">
        <v>0</v>
      </c>
      <c r="V66" s="361" t="s">
        <v>665</v>
      </c>
      <c r="W66" s="361" t="s">
        <v>668</v>
      </c>
      <c r="X66" s="361" t="s">
        <v>666</v>
      </c>
      <c r="Y66" s="361" t="s">
        <v>666</v>
      </c>
      <c r="Z66" s="370">
        <v>1</v>
      </c>
      <c r="AA66" s="363">
        <v>0.1</v>
      </c>
      <c r="AB66" s="364">
        <v>1</v>
      </c>
      <c r="AC66" s="365" t="s">
        <v>657</v>
      </c>
      <c r="AD66" s="366" t="s">
        <v>657</v>
      </c>
      <c r="AE66" s="367">
        <v>1</v>
      </c>
      <c r="AF66" s="368" t="s">
        <v>301</v>
      </c>
      <c r="AG66" s="352" t="s">
        <v>33</v>
      </c>
      <c r="AH66" s="369" t="s">
        <v>613</v>
      </c>
      <c r="AI66" t="s">
        <v>100</v>
      </c>
    </row>
    <row r="67" spans="2:35" ht="252">
      <c r="B67" s="351" t="s">
        <v>149</v>
      </c>
      <c r="C67" s="352" t="s">
        <v>270</v>
      </c>
      <c r="D67" s="352" t="s">
        <v>303</v>
      </c>
      <c r="E67" s="352" t="s">
        <v>304</v>
      </c>
      <c r="F67" s="352" t="s">
        <v>656</v>
      </c>
      <c r="G67" s="388">
        <v>1</v>
      </c>
      <c r="H67" s="353">
        <v>1</v>
      </c>
      <c r="I67" s="334">
        <v>0</v>
      </c>
      <c r="J67" s="334">
        <v>0</v>
      </c>
      <c r="K67" s="334">
        <v>0</v>
      </c>
      <c r="L67" s="334">
        <v>0</v>
      </c>
      <c r="M67" s="354"/>
      <c r="N67" s="355"/>
      <c r="O67" s="355">
        <v>1</v>
      </c>
      <c r="P67" s="356"/>
      <c r="Q67" s="357" t="s">
        <v>664</v>
      </c>
      <c r="R67" s="358">
        <v>0</v>
      </c>
      <c r="S67" s="359">
        <v>0</v>
      </c>
      <c r="T67" s="359" t="s">
        <v>0</v>
      </c>
      <c r="U67" s="360">
        <v>0</v>
      </c>
      <c r="V67" s="361" t="s">
        <v>666</v>
      </c>
      <c r="W67" s="361" t="s">
        <v>666</v>
      </c>
      <c r="X67" s="361" t="s">
        <v>667</v>
      </c>
      <c r="Y67" s="361" t="s">
        <v>666</v>
      </c>
      <c r="Z67" s="370" t="s">
        <v>657</v>
      </c>
      <c r="AA67" s="363" t="s">
        <v>657</v>
      </c>
      <c r="AB67" s="364" t="s">
        <v>657</v>
      </c>
      <c r="AC67" s="365" t="s">
        <v>660</v>
      </c>
      <c r="AD67" s="366" t="s">
        <v>657</v>
      </c>
      <c r="AE67" s="367">
        <v>0</v>
      </c>
      <c r="AF67" s="368" t="s">
        <v>700</v>
      </c>
      <c r="AG67" s="352">
        <v>0</v>
      </c>
      <c r="AH67" s="369" t="s">
        <v>610</v>
      </c>
      <c r="AI67" t="s">
        <v>178</v>
      </c>
    </row>
    <row r="68" spans="2:35" ht="237.95">
      <c r="B68" s="351" t="s">
        <v>149</v>
      </c>
      <c r="C68" s="352" t="s">
        <v>270</v>
      </c>
      <c r="D68" s="352" t="s">
        <v>307</v>
      </c>
      <c r="E68" s="352" t="s">
        <v>308</v>
      </c>
      <c r="F68" s="352" t="s">
        <v>656</v>
      </c>
      <c r="G68" s="388">
        <v>1</v>
      </c>
      <c r="H68" s="353">
        <v>1</v>
      </c>
      <c r="I68" s="334">
        <v>0</v>
      </c>
      <c r="J68" s="334">
        <v>0</v>
      </c>
      <c r="K68" s="334">
        <v>0</v>
      </c>
      <c r="L68" s="334">
        <v>0</v>
      </c>
      <c r="M68" s="354"/>
      <c r="N68" s="355"/>
      <c r="O68" s="355"/>
      <c r="P68" s="356">
        <v>1</v>
      </c>
      <c r="Q68" s="357" t="s">
        <v>664</v>
      </c>
      <c r="R68" s="358">
        <v>0</v>
      </c>
      <c r="S68" s="359">
        <v>0</v>
      </c>
      <c r="T68" s="359">
        <v>0</v>
      </c>
      <c r="U68" s="360" t="s">
        <v>0</v>
      </c>
      <c r="V68" s="361" t="s">
        <v>666</v>
      </c>
      <c r="W68" s="361" t="s">
        <v>666</v>
      </c>
      <c r="X68" s="361" t="s">
        <v>666</v>
      </c>
      <c r="Y68" s="361" t="s">
        <v>667</v>
      </c>
      <c r="Z68" s="370" t="s">
        <v>657</v>
      </c>
      <c r="AA68" s="363" t="s">
        <v>657</v>
      </c>
      <c r="AB68" s="364" t="s">
        <v>657</v>
      </c>
      <c r="AC68" s="365" t="s">
        <v>657</v>
      </c>
      <c r="AD68" s="366" t="s">
        <v>660</v>
      </c>
      <c r="AE68" s="367">
        <v>0</v>
      </c>
      <c r="AF68" s="368" t="s">
        <v>701</v>
      </c>
      <c r="AG68" s="352">
        <v>0</v>
      </c>
      <c r="AH68" s="369" t="s">
        <v>610</v>
      </c>
      <c r="AI68" t="s">
        <v>178</v>
      </c>
    </row>
    <row r="69" spans="2:35" ht="409.5">
      <c r="B69" s="351" t="s">
        <v>149</v>
      </c>
      <c r="C69" s="352" t="s">
        <v>310</v>
      </c>
      <c r="D69" s="352" t="s">
        <v>313</v>
      </c>
      <c r="E69" s="352" t="s">
        <v>314</v>
      </c>
      <c r="F69" s="388" t="s">
        <v>656</v>
      </c>
      <c r="G69" s="389">
        <v>4</v>
      </c>
      <c r="H69" s="353">
        <v>4</v>
      </c>
      <c r="I69" s="334">
        <v>1</v>
      </c>
      <c r="J69" s="334">
        <v>1</v>
      </c>
      <c r="K69" s="334">
        <v>1</v>
      </c>
      <c r="L69" s="334">
        <v>0</v>
      </c>
      <c r="M69" s="354">
        <v>1</v>
      </c>
      <c r="N69" s="355">
        <v>1</v>
      </c>
      <c r="O69" s="355">
        <v>1</v>
      </c>
      <c r="P69" s="356">
        <v>1</v>
      </c>
      <c r="Q69" s="357" t="s">
        <v>664</v>
      </c>
      <c r="R69" s="358" t="s">
        <v>0</v>
      </c>
      <c r="S69" s="359" t="s">
        <v>0</v>
      </c>
      <c r="T69" s="359" t="s">
        <v>0</v>
      </c>
      <c r="U69" s="360" t="s">
        <v>0</v>
      </c>
      <c r="V69" s="361" t="s">
        <v>668</v>
      </c>
      <c r="W69" s="361" t="s">
        <v>668</v>
      </c>
      <c r="X69" s="361" t="s">
        <v>668</v>
      </c>
      <c r="Y69" s="361" t="s">
        <v>667</v>
      </c>
      <c r="Z69" s="370">
        <v>1</v>
      </c>
      <c r="AA69" s="363">
        <v>1</v>
      </c>
      <c r="AB69" s="364">
        <v>1</v>
      </c>
      <c r="AC69" s="365">
        <v>1</v>
      </c>
      <c r="AD69" s="366" t="s">
        <v>660</v>
      </c>
      <c r="AE69" s="367">
        <v>0.75</v>
      </c>
      <c r="AF69" s="368" t="s">
        <v>702</v>
      </c>
      <c r="AG69" s="352" t="s">
        <v>33</v>
      </c>
      <c r="AH69" s="369" t="s">
        <v>618</v>
      </c>
      <c r="AI69" t="s">
        <v>316</v>
      </c>
    </row>
    <row r="70" spans="2:35" ht="409.5">
      <c r="B70" s="351" t="s">
        <v>149</v>
      </c>
      <c r="C70" s="352" t="s">
        <v>310</v>
      </c>
      <c r="D70" s="352" t="s">
        <v>313</v>
      </c>
      <c r="E70" s="352" t="s">
        <v>317</v>
      </c>
      <c r="F70" s="388" t="s">
        <v>658</v>
      </c>
      <c r="G70" s="389">
        <v>3</v>
      </c>
      <c r="H70" s="353">
        <v>1</v>
      </c>
      <c r="I70" s="334">
        <v>1</v>
      </c>
      <c r="J70" s="334">
        <v>1</v>
      </c>
      <c r="K70" s="334">
        <v>1</v>
      </c>
      <c r="L70" s="334">
        <v>0</v>
      </c>
      <c r="M70" s="354">
        <v>1</v>
      </c>
      <c r="N70" s="355">
        <v>1</v>
      </c>
      <c r="O70" s="355">
        <v>1</v>
      </c>
      <c r="P70" s="356"/>
      <c r="Q70" s="357" t="s">
        <v>664</v>
      </c>
      <c r="R70" s="358" t="s">
        <v>0</v>
      </c>
      <c r="S70" s="359" t="s">
        <v>0</v>
      </c>
      <c r="T70" s="359" t="s">
        <v>0</v>
      </c>
      <c r="U70" s="360">
        <v>0</v>
      </c>
      <c r="V70" s="361" t="s">
        <v>668</v>
      </c>
      <c r="W70" s="361" t="s">
        <v>668</v>
      </c>
      <c r="X70" s="361" t="s">
        <v>668</v>
      </c>
      <c r="Y70" s="361" t="s">
        <v>666</v>
      </c>
      <c r="Z70" s="370">
        <v>1</v>
      </c>
      <c r="AA70" s="363">
        <v>1</v>
      </c>
      <c r="AB70" s="364">
        <v>1</v>
      </c>
      <c r="AC70" s="365">
        <v>1</v>
      </c>
      <c r="AD70" s="366" t="s">
        <v>657</v>
      </c>
      <c r="AE70" s="367">
        <v>1</v>
      </c>
      <c r="AF70" s="368" t="s">
        <v>318</v>
      </c>
      <c r="AG70" s="352" t="s">
        <v>33</v>
      </c>
      <c r="AH70" s="369" t="s">
        <v>618</v>
      </c>
      <c r="AI70" t="s">
        <v>316</v>
      </c>
    </row>
    <row r="71" spans="2:35" ht="310.5">
      <c r="B71" s="351" t="s">
        <v>149</v>
      </c>
      <c r="C71" s="352" t="s">
        <v>310</v>
      </c>
      <c r="D71" s="352" t="s">
        <v>320</v>
      </c>
      <c r="E71" s="352" t="s">
        <v>321</v>
      </c>
      <c r="F71" s="352" t="s">
        <v>656</v>
      </c>
      <c r="G71" s="388">
        <v>1</v>
      </c>
      <c r="H71" s="353">
        <v>1</v>
      </c>
      <c r="I71" s="374">
        <v>0.5</v>
      </c>
      <c r="J71" s="374">
        <v>0.3</v>
      </c>
      <c r="K71" s="374">
        <v>0.1</v>
      </c>
      <c r="L71" s="334">
        <v>0</v>
      </c>
      <c r="M71" s="354"/>
      <c r="N71" s="355">
        <v>1</v>
      </c>
      <c r="O71" s="355"/>
      <c r="P71" s="356"/>
      <c r="Q71" s="357" t="s">
        <v>664</v>
      </c>
      <c r="R71" s="358">
        <v>0</v>
      </c>
      <c r="S71" s="359" t="s">
        <v>0</v>
      </c>
      <c r="T71" s="359">
        <v>0</v>
      </c>
      <c r="U71" s="360">
        <v>0</v>
      </c>
      <c r="V71" s="361" t="s">
        <v>665</v>
      </c>
      <c r="W71" s="361" t="s">
        <v>668</v>
      </c>
      <c r="X71" s="361" t="s">
        <v>665</v>
      </c>
      <c r="Y71" s="361" t="s">
        <v>666</v>
      </c>
      <c r="Z71" s="370">
        <v>0.8</v>
      </c>
      <c r="AA71" s="363">
        <v>0.5</v>
      </c>
      <c r="AB71" s="364">
        <v>0.8</v>
      </c>
      <c r="AC71" s="365">
        <v>0.9</v>
      </c>
      <c r="AD71" s="366" t="s">
        <v>657</v>
      </c>
      <c r="AE71" s="367">
        <v>0.9</v>
      </c>
      <c r="AF71" s="368" t="s">
        <v>703</v>
      </c>
      <c r="AG71" s="352" t="s">
        <v>33</v>
      </c>
      <c r="AH71" s="369" t="s">
        <v>610</v>
      </c>
      <c r="AI71" t="s">
        <v>178</v>
      </c>
    </row>
    <row r="72" spans="2:35" ht="409.5">
      <c r="B72" s="351" t="s">
        <v>149</v>
      </c>
      <c r="C72" s="352" t="s">
        <v>310</v>
      </c>
      <c r="D72" s="352" t="s">
        <v>324</v>
      </c>
      <c r="E72" s="352" t="s">
        <v>325</v>
      </c>
      <c r="F72" s="388" t="s">
        <v>658</v>
      </c>
      <c r="G72" s="389">
        <v>4</v>
      </c>
      <c r="H72" s="353">
        <v>1</v>
      </c>
      <c r="I72" s="334">
        <v>1</v>
      </c>
      <c r="J72" s="334">
        <v>1</v>
      </c>
      <c r="K72" s="334">
        <v>1</v>
      </c>
      <c r="L72" s="334">
        <v>0</v>
      </c>
      <c r="M72" s="354">
        <v>1</v>
      </c>
      <c r="N72" s="355">
        <v>1</v>
      </c>
      <c r="O72" s="355">
        <v>1</v>
      </c>
      <c r="P72" s="356">
        <v>1</v>
      </c>
      <c r="Q72" s="357" t="s">
        <v>664</v>
      </c>
      <c r="R72" s="358" t="s">
        <v>0</v>
      </c>
      <c r="S72" s="359" t="s">
        <v>0</v>
      </c>
      <c r="T72" s="359" t="s">
        <v>0</v>
      </c>
      <c r="U72" s="360" t="s">
        <v>0</v>
      </c>
      <c r="V72" s="361" t="s">
        <v>668</v>
      </c>
      <c r="W72" s="361" t="s">
        <v>668</v>
      </c>
      <c r="X72" s="361" t="s">
        <v>668</v>
      </c>
      <c r="Y72" s="361" t="s">
        <v>667</v>
      </c>
      <c r="Z72" s="370">
        <v>1</v>
      </c>
      <c r="AA72" s="363">
        <v>1</v>
      </c>
      <c r="AB72" s="364">
        <v>1</v>
      </c>
      <c r="AC72" s="365">
        <v>1</v>
      </c>
      <c r="AD72" s="366" t="s">
        <v>660</v>
      </c>
      <c r="AE72" s="367">
        <v>0.75</v>
      </c>
      <c r="AF72" s="368" t="s">
        <v>704</v>
      </c>
      <c r="AG72" s="352" t="s">
        <v>33</v>
      </c>
      <c r="AH72" s="369" t="s">
        <v>618</v>
      </c>
      <c r="AI72" t="s">
        <v>316</v>
      </c>
    </row>
    <row r="73" spans="2:35" ht="161.1">
      <c r="B73" s="351" t="s">
        <v>149</v>
      </c>
      <c r="C73" s="352" t="s">
        <v>310</v>
      </c>
      <c r="D73" s="352" t="s">
        <v>327</v>
      </c>
      <c r="E73" s="352" t="s">
        <v>328</v>
      </c>
      <c r="F73" s="352" t="s">
        <v>656</v>
      </c>
      <c r="G73" s="388">
        <v>1</v>
      </c>
      <c r="H73" s="353">
        <v>1</v>
      </c>
      <c r="I73" s="374">
        <v>0.1</v>
      </c>
      <c r="J73" s="374">
        <v>0.23</v>
      </c>
      <c r="K73" s="334">
        <v>0</v>
      </c>
      <c r="L73" s="334">
        <v>0</v>
      </c>
      <c r="M73" s="354"/>
      <c r="N73" s="355">
        <v>1</v>
      </c>
      <c r="O73" s="355"/>
      <c r="P73" s="356"/>
      <c r="Q73" s="357" t="s">
        <v>664</v>
      </c>
      <c r="R73" s="358">
        <v>0</v>
      </c>
      <c r="S73" s="359" t="s">
        <v>0</v>
      </c>
      <c r="T73" s="359">
        <v>0</v>
      </c>
      <c r="U73" s="360">
        <v>0</v>
      </c>
      <c r="V73" s="361" t="s">
        <v>665</v>
      </c>
      <c r="W73" s="361" t="s">
        <v>668</v>
      </c>
      <c r="X73" s="361" t="s">
        <v>666</v>
      </c>
      <c r="Y73" s="361" t="s">
        <v>666</v>
      </c>
      <c r="Z73" s="370">
        <v>0.33</v>
      </c>
      <c r="AA73" s="363">
        <v>0.1</v>
      </c>
      <c r="AB73" s="364">
        <v>0.33</v>
      </c>
      <c r="AC73" s="390">
        <v>0.33</v>
      </c>
      <c r="AD73" s="366" t="s">
        <v>657</v>
      </c>
      <c r="AE73" s="367">
        <v>0.33</v>
      </c>
      <c r="AF73" s="368" t="s">
        <v>705</v>
      </c>
      <c r="AG73" s="352" t="s">
        <v>33</v>
      </c>
      <c r="AH73" s="369" t="s">
        <v>610</v>
      </c>
      <c r="AI73" t="s">
        <v>178</v>
      </c>
    </row>
    <row r="74" spans="2:35" ht="345">
      <c r="B74" s="351" t="s">
        <v>149</v>
      </c>
      <c r="C74" s="352" t="s">
        <v>310</v>
      </c>
      <c r="D74" s="352" t="s">
        <v>331</v>
      </c>
      <c r="E74" s="352" t="s">
        <v>332</v>
      </c>
      <c r="F74" s="352" t="s">
        <v>658</v>
      </c>
      <c r="G74" s="388">
        <v>2</v>
      </c>
      <c r="H74" s="375">
        <v>1</v>
      </c>
      <c r="I74" s="334">
        <v>1</v>
      </c>
      <c r="J74" s="334">
        <v>1</v>
      </c>
      <c r="K74" s="334">
        <v>1</v>
      </c>
      <c r="L74" s="334">
        <v>0</v>
      </c>
      <c r="M74" s="354"/>
      <c r="N74" s="391">
        <v>1</v>
      </c>
      <c r="O74" s="355"/>
      <c r="P74" s="392">
        <v>1</v>
      </c>
      <c r="Q74" s="357" t="s">
        <v>664</v>
      </c>
      <c r="R74" s="358">
        <v>0</v>
      </c>
      <c r="S74" s="359" t="s">
        <v>0</v>
      </c>
      <c r="T74" s="359">
        <v>0</v>
      </c>
      <c r="U74" s="360" t="s">
        <v>0</v>
      </c>
      <c r="V74" s="361" t="s">
        <v>665</v>
      </c>
      <c r="W74" s="361" t="s">
        <v>668</v>
      </c>
      <c r="X74" s="361" t="s">
        <v>665</v>
      </c>
      <c r="Y74" s="361" t="s">
        <v>667</v>
      </c>
      <c r="Z74" s="370">
        <v>2</v>
      </c>
      <c r="AA74" s="363">
        <v>1</v>
      </c>
      <c r="AB74" s="364">
        <v>1</v>
      </c>
      <c r="AC74" s="365">
        <v>1</v>
      </c>
      <c r="AD74" s="366" t="s">
        <v>660</v>
      </c>
      <c r="AE74" s="367" t="s">
        <v>659</v>
      </c>
      <c r="AF74" s="368" t="s">
        <v>706</v>
      </c>
      <c r="AG74" s="352" t="s">
        <v>33</v>
      </c>
      <c r="AH74" s="369" t="s">
        <v>612</v>
      </c>
      <c r="AI74" t="s">
        <v>334</v>
      </c>
    </row>
    <row r="75" spans="2:35" ht="409.5">
      <c r="B75" s="351" t="s">
        <v>149</v>
      </c>
      <c r="C75" s="352" t="s">
        <v>335</v>
      </c>
      <c r="D75" s="352" t="s">
        <v>338</v>
      </c>
      <c r="E75" s="352" t="s">
        <v>339</v>
      </c>
      <c r="F75" s="388" t="s">
        <v>656</v>
      </c>
      <c r="G75" s="389">
        <v>1</v>
      </c>
      <c r="H75" s="353">
        <v>1</v>
      </c>
      <c r="I75" s="334">
        <v>0</v>
      </c>
      <c r="J75" s="334">
        <v>0.9</v>
      </c>
      <c r="K75" s="334">
        <v>0</v>
      </c>
      <c r="L75" s="334">
        <v>0</v>
      </c>
      <c r="M75" s="354"/>
      <c r="N75" s="355">
        <v>1</v>
      </c>
      <c r="O75" s="355"/>
      <c r="P75" s="356"/>
      <c r="Q75" s="357" t="s">
        <v>664</v>
      </c>
      <c r="R75" s="358">
        <v>0</v>
      </c>
      <c r="S75" s="359" t="s">
        <v>0</v>
      </c>
      <c r="T75" s="359">
        <v>0</v>
      </c>
      <c r="U75" s="360">
        <v>0</v>
      </c>
      <c r="V75" s="361" t="s">
        <v>666</v>
      </c>
      <c r="W75" s="361" t="s">
        <v>668</v>
      </c>
      <c r="X75" s="361" t="s">
        <v>666</v>
      </c>
      <c r="Y75" s="361" t="s">
        <v>666</v>
      </c>
      <c r="Z75" s="370">
        <v>0.9</v>
      </c>
      <c r="AA75" s="363" t="s">
        <v>657</v>
      </c>
      <c r="AB75" s="364">
        <v>0.9</v>
      </c>
      <c r="AC75" s="365">
        <v>0.9</v>
      </c>
      <c r="AD75" s="366" t="s">
        <v>657</v>
      </c>
      <c r="AE75" s="367">
        <v>0.9</v>
      </c>
      <c r="AF75" s="368" t="s">
        <v>707</v>
      </c>
      <c r="AG75" s="352" t="s">
        <v>341</v>
      </c>
      <c r="AH75" s="369" t="s">
        <v>618</v>
      </c>
      <c r="AI75" t="s">
        <v>342</v>
      </c>
    </row>
    <row r="76" spans="2:35" ht="409.5">
      <c r="B76" s="351" t="s">
        <v>149</v>
      </c>
      <c r="C76" s="352" t="s">
        <v>335</v>
      </c>
      <c r="D76" s="352" t="s">
        <v>338</v>
      </c>
      <c r="E76" s="352" t="s">
        <v>343</v>
      </c>
      <c r="F76" s="388" t="s">
        <v>656</v>
      </c>
      <c r="G76" s="389">
        <v>1</v>
      </c>
      <c r="H76" s="353">
        <v>1</v>
      </c>
      <c r="I76" s="334">
        <v>0</v>
      </c>
      <c r="J76" s="334">
        <v>0</v>
      </c>
      <c r="K76" s="334">
        <v>0</v>
      </c>
      <c r="L76" s="334">
        <v>0</v>
      </c>
      <c r="M76" s="354"/>
      <c r="N76" s="355"/>
      <c r="O76" s="355">
        <v>1</v>
      </c>
      <c r="P76" s="356"/>
      <c r="Q76" s="357" t="s">
        <v>664</v>
      </c>
      <c r="R76" s="358">
        <v>0</v>
      </c>
      <c r="S76" s="359">
        <v>0</v>
      </c>
      <c r="T76" s="359" t="s">
        <v>0</v>
      </c>
      <c r="U76" s="360">
        <v>0</v>
      </c>
      <c r="V76" s="361" t="s">
        <v>666</v>
      </c>
      <c r="W76" s="361" t="s">
        <v>666</v>
      </c>
      <c r="X76" s="361" t="s">
        <v>667</v>
      </c>
      <c r="Y76" s="361" t="s">
        <v>666</v>
      </c>
      <c r="Z76" s="370" t="s">
        <v>657</v>
      </c>
      <c r="AA76" s="363" t="s">
        <v>657</v>
      </c>
      <c r="AB76" s="364" t="s">
        <v>657</v>
      </c>
      <c r="AC76" s="365" t="s">
        <v>660</v>
      </c>
      <c r="AD76" s="366" t="s">
        <v>657</v>
      </c>
      <c r="AE76" s="367">
        <v>0</v>
      </c>
      <c r="AF76" s="368" t="s">
        <v>344</v>
      </c>
      <c r="AG76" s="352" t="s">
        <v>341</v>
      </c>
      <c r="AH76" s="369" t="s">
        <v>618</v>
      </c>
      <c r="AI76" t="s">
        <v>342</v>
      </c>
    </row>
    <row r="77" spans="2:35" ht="409.5">
      <c r="B77" s="351" t="s">
        <v>149</v>
      </c>
      <c r="C77" s="352" t="s">
        <v>335</v>
      </c>
      <c r="D77" s="352" t="s">
        <v>346</v>
      </c>
      <c r="E77" s="352" t="s">
        <v>347</v>
      </c>
      <c r="F77" s="352" t="s">
        <v>656</v>
      </c>
      <c r="G77" s="388">
        <v>2</v>
      </c>
      <c r="H77" s="353">
        <v>1</v>
      </c>
      <c r="I77" s="374">
        <v>0.75</v>
      </c>
      <c r="J77" s="374">
        <v>0.1</v>
      </c>
      <c r="K77" s="334">
        <v>0.05</v>
      </c>
      <c r="L77" s="334">
        <v>0</v>
      </c>
      <c r="M77" s="354"/>
      <c r="N77" s="355">
        <v>0.8</v>
      </c>
      <c r="O77" s="355">
        <v>0.2</v>
      </c>
      <c r="P77" s="356"/>
      <c r="Q77" s="357" t="s">
        <v>664</v>
      </c>
      <c r="R77" s="358">
        <v>0</v>
      </c>
      <c r="S77" s="359" t="s">
        <v>0</v>
      </c>
      <c r="T77" s="359" t="s">
        <v>0</v>
      </c>
      <c r="U77" s="360">
        <v>0</v>
      </c>
      <c r="V77" s="361" t="s">
        <v>665</v>
      </c>
      <c r="W77" s="361" t="s">
        <v>668</v>
      </c>
      <c r="X77" s="361" t="s">
        <v>668</v>
      </c>
      <c r="Y77" s="361" t="s">
        <v>666</v>
      </c>
      <c r="Z77" s="370">
        <v>0.875</v>
      </c>
      <c r="AA77" s="363">
        <v>0.75</v>
      </c>
      <c r="AB77" s="364">
        <v>1</v>
      </c>
      <c r="AC77" s="365">
        <v>0.9</v>
      </c>
      <c r="AD77" s="366" t="s">
        <v>657</v>
      </c>
      <c r="AE77" s="367">
        <v>0.9</v>
      </c>
      <c r="AF77" s="368" t="s">
        <v>708</v>
      </c>
      <c r="AG77" s="352" t="s">
        <v>341</v>
      </c>
      <c r="AH77" s="369" t="s">
        <v>616</v>
      </c>
      <c r="AI77" t="s">
        <v>349</v>
      </c>
    </row>
    <row r="78" spans="2:35" ht="409.5">
      <c r="B78" s="351" t="s">
        <v>149</v>
      </c>
      <c r="C78" s="352" t="s">
        <v>335</v>
      </c>
      <c r="D78" s="352" t="s">
        <v>350</v>
      </c>
      <c r="E78" s="352" t="s">
        <v>351</v>
      </c>
      <c r="F78" s="352" t="s">
        <v>656</v>
      </c>
      <c r="G78" s="388">
        <v>1</v>
      </c>
      <c r="H78" s="353">
        <v>2</v>
      </c>
      <c r="I78" s="334">
        <v>0</v>
      </c>
      <c r="J78" s="334">
        <v>4</v>
      </c>
      <c r="K78" s="334">
        <v>0</v>
      </c>
      <c r="L78" s="334">
        <v>0</v>
      </c>
      <c r="M78" s="354"/>
      <c r="N78" s="355">
        <v>2</v>
      </c>
      <c r="O78" s="355"/>
      <c r="P78" s="356"/>
      <c r="Q78" s="357" t="s">
        <v>664</v>
      </c>
      <c r="R78" s="358">
        <v>0</v>
      </c>
      <c r="S78" s="359" t="s">
        <v>0</v>
      </c>
      <c r="T78" s="359">
        <v>0</v>
      </c>
      <c r="U78" s="360">
        <v>0</v>
      </c>
      <c r="V78" s="361" t="s">
        <v>666</v>
      </c>
      <c r="W78" s="361" t="s">
        <v>668</v>
      </c>
      <c r="X78" s="361" t="s">
        <v>666</v>
      </c>
      <c r="Y78" s="361" t="s">
        <v>666</v>
      </c>
      <c r="Z78" s="370">
        <v>1</v>
      </c>
      <c r="AA78" s="363" t="s">
        <v>657</v>
      </c>
      <c r="AB78" s="364">
        <v>1</v>
      </c>
      <c r="AC78" s="365" t="s">
        <v>657</v>
      </c>
      <c r="AD78" s="366" t="s">
        <v>657</v>
      </c>
      <c r="AE78" s="367" t="s">
        <v>659</v>
      </c>
      <c r="AF78" s="368" t="s">
        <v>709</v>
      </c>
      <c r="AG78" s="352" t="s">
        <v>341</v>
      </c>
      <c r="AH78" s="369" t="s">
        <v>614</v>
      </c>
      <c r="AI78" t="s">
        <v>353</v>
      </c>
    </row>
    <row r="79" spans="2:35" ht="409.5">
      <c r="B79" s="351" t="s">
        <v>149</v>
      </c>
      <c r="C79" s="352" t="s">
        <v>335</v>
      </c>
      <c r="D79" s="352" t="s">
        <v>355</v>
      </c>
      <c r="E79" s="371" t="s">
        <v>356</v>
      </c>
      <c r="F79" s="388" t="s">
        <v>656</v>
      </c>
      <c r="G79" s="389">
        <v>2</v>
      </c>
      <c r="H79" s="353">
        <v>2</v>
      </c>
      <c r="I79" s="334">
        <v>0</v>
      </c>
      <c r="J79" s="334">
        <v>1</v>
      </c>
      <c r="K79" s="334">
        <v>0</v>
      </c>
      <c r="L79" s="334">
        <v>0</v>
      </c>
      <c r="M79" s="354"/>
      <c r="N79" s="355">
        <v>1</v>
      </c>
      <c r="O79" s="355"/>
      <c r="P79" s="356">
        <v>1</v>
      </c>
      <c r="Q79" s="357" t="s">
        <v>664</v>
      </c>
      <c r="R79" s="358">
        <v>0</v>
      </c>
      <c r="S79" s="359" t="s">
        <v>0</v>
      </c>
      <c r="T79" s="359">
        <v>0</v>
      </c>
      <c r="U79" s="360" t="s">
        <v>0</v>
      </c>
      <c r="V79" s="361" t="s">
        <v>666</v>
      </c>
      <c r="W79" s="361" t="s">
        <v>668</v>
      </c>
      <c r="X79" s="361" t="s">
        <v>666</v>
      </c>
      <c r="Y79" s="361" t="s">
        <v>667</v>
      </c>
      <c r="Z79" s="370">
        <v>1</v>
      </c>
      <c r="AA79" s="363" t="s">
        <v>657</v>
      </c>
      <c r="AB79" s="364">
        <v>1</v>
      </c>
      <c r="AC79" s="365" t="s">
        <v>657</v>
      </c>
      <c r="AD79" s="366" t="s">
        <v>660</v>
      </c>
      <c r="AE79" s="367">
        <v>0.5</v>
      </c>
      <c r="AF79" s="368" t="s">
        <v>710</v>
      </c>
      <c r="AG79" s="352" t="s">
        <v>341</v>
      </c>
      <c r="AH79" s="369" t="s">
        <v>618</v>
      </c>
      <c r="AI79" t="s">
        <v>342</v>
      </c>
    </row>
    <row r="80" spans="2:35" ht="409.5">
      <c r="B80" s="351" t="s">
        <v>149</v>
      </c>
      <c r="C80" s="352" t="s">
        <v>335</v>
      </c>
      <c r="D80" s="352" t="s">
        <v>359</v>
      </c>
      <c r="E80" s="352" t="s">
        <v>360</v>
      </c>
      <c r="F80" s="388" t="s">
        <v>656</v>
      </c>
      <c r="G80" s="389">
        <v>2</v>
      </c>
      <c r="H80" s="353">
        <v>2</v>
      </c>
      <c r="I80" s="334">
        <v>0</v>
      </c>
      <c r="J80" s="334">
        <v>1</v>
      </c>
      <c r="K80" s="374">
        <v>0.4</v>
      </c>
      <c r="L80" s="334">
        <v>0</v>
      </c>
      <c r="M80" s="354"/>
      <c r="N80" s="355">
        <v>1</v>
      </c>
      <c r="O80" s="355">
        <v>1</v>
      </c>
      <c r="P80" s="356"/>
      <c r="Q80" s="357" t="s">
        <v>664</v>
      </c>
      <c r="R80" s="358">
        <v>0</v>
      </c>
      <c r="S80" s="359" t="s">
        <v>0</v>
      </c>
      <c r="T80" s="359" t="s">
        <v>0</v>
      </c>
      <c r="U80" s="360">
        <v>0</v>
      </c>
      <c r="V80" s="361" t="s">
        <v>666</v>
      </c>
      <c r="W80" s="361" t="s">
        <v>668</v>
      </c>
      <c r="X80" s="361" t="s">
        <v>668</v>
      </c>
      <c r="Y80" s="361" t="s">
        <v>666</v>
      </c>
      <c r="Z80" s="370">
        <v>1</v>
      </c>
      <c r="AA80" s="363" t="s">
        <v>657</v>
      </c>
      <c r="AB80" s="364">
        <v>1</v>
      </c>
      <c r="AC80" s="365">
        <v>0.4</v>
      </c>
      <c r="AD80" s="366" t="s">
        <v>657</v>
      </c>
      <c r="AE80" s="367">
        <v>0.7</v>
      </c>
      <c r="AF80" s="368" t="s">
        <v>711</v>
      </c>
      <c r="AG80" s="352" t="s">
        <v>341</v>
      </c>
      <c r="AH80" s="369" t="s">
        <v>618</v>
      </c>
      <c r="AI80" t="s">
        <v>342</v>
      </c>
    </row>
    <row r="81" spans="2:35" ht="409.5">
      <c r="B81" s="351" t="s">
        <v>149</v>
      </c>
      <c r="C81" s="352" t="s">
        <v>335</v>
      </c>
      <c r="D81" s="352" t="s">
        <v>338</v>
      </c>
      <c r="E81" s="352" t="s">
        <v>363</v>
      </c>
      <c r="F81" s="352" t="s">
        <v>656</v>
      </c>
      <c r="G81" s="388">
        <v>1</v>
      </c>
      <c r="H81" s="353">
        <v>1</v>
      </c>
      <c r="I81" s="334">
        <v>1</v>
      </c>
      <c r="J81" s="334">
        <v>0</v>
      </c>
      <c r="K81" s="334">
        <v>0</v>
      </c>
      <c r="L81" s="334">
        <v>0</v>
      </c>
      <c r="M81" s="354">
        <v>1</v>
      </c>
      <c r="N81" s="355"/>
      <c r="O81" s="355"/>
      <c r="P81" s="356"/>
      <c r="Q81" s="357" t="s">
        <v>664</v>
      </c>
      <c r="R81" s="358" t="s">
        <v>0</v>
      </c>
      <c r="S81" s="359">
        <v>0</v>
      </c>
      <c r="T81" s="359">
        <v>0</v>
      </c>
      <c r="U81" s="360">
        <v>0</v>
      </c>
      <c r="V81" s="361" t="s">
        <v>668</v>
      </c>
      <c r="W81" s="361" t="s">
        <v>666</v>
      </c>
      <c r="X81" s="361" t="s">
        <v>666</v>
      </c>
      <c r="Y81" s="361" t="s">
        <v>666</v>
      </c>
      <c r="Z81" s="370" t="s">
        <v>657</v>
      </c>
      <c r="AA81" s="363">
        <v>1</v>
      </c>
      <c r="AB81" s="364" t="s">
        <v>657</v>
      </c>
      <c r="AC81" s="365" t="s">
        <v>657</v>
      </c>
      <c r="AD81" s="366" t="s">
        <v>657</v>
      </c>
      <c r="AE81" s="367">
        <v>1</v>
      </c>
      <c r="AF81" s="368" t="s">
        <v>712</v>
      </c>
      <c r="AG81" s="352" t="s">
        <v>341</v>
      </c>
      <c r="AH81" s="369" t="s">
        <v>610</v>
      </c>
      <c r="AI81" t="s">
        <v>365</v>
      </c>
    </row>
    <row r="82" spans="2:35" ht="409.5">
      <c r="B82" s="351" t="s">
        <v>149</v>
      </c>
      <c r="C82" s="352" t="s">
        <v>366</v>
      </c>
      <c r="D82" s="352" t="s">
        <v>369</v>
      </c>
      <c r="E82" s="352" t="s">
        <v>370</v>
      </c>
      <c r="F82" s="352" t="s">
        <v>656</v>
      </c>
      <c r="G82" s="388">
        <v>1</v>
      </c>
      <c r="H82" s="353">
        <v>1</v>
      </c>
      <c r="I82" s="334">
        <v>0</v>
      </c>
      <c r="J82" s="334">
        <v>1</v>
      </c>
      <c r="K82" s="334">
        <v>0</v>
      </c>
      <c r="L82" s="334">
        <v>0</v>
      </c>
      <c r="M82" s="354"/>
      <c r="N82" s="355">
        <v>1</v>
      </c>
      <c r="O82" s="355"/>
      <c r="P82" s="356"/>
      <c r="Q82" s="357" t="s">
        <v>664</v>
      </c>
      <c r="R82" s="358">
        <v>0</v>
      </c>
      <c r="S82" s="359" t="s">
        <v>0</v>
      </c>
      <c r="T82" s="359">
        <v>0</v>
      </c>
      <c r="U82" s="360">
        <v>0</v>
      </c>
      <c r="V82" s="361" t="s">
        <v>666</v>
      </c>
      <c r="W82" s="361" t="s">
        <v>668</v>
      </c>
      <c r="X82" s="361" t="s">
        <v>666</v>
      </c>
      <c r="Y82" s="361" t="s">
        <v>666</v>
      </c>
      <c r="Z82" s="370">
        <v>1</v>
      </c>
      <c r="AA82" s="363" t="s">
        <v>657</v>
      </c>
      <c r="AB82" s="364">
        <v>1</v>
      </c>
      <c r="AC82" s="365" t="s">
        <v>657</v>
      </c>
      <c r="AD82" s="366" t="s">
        <v>657</v>
      </c>
      <c r="AE82" s="367">
        <v>1</v>
      </c>
      <c r="AF82" s="368" t="s">
        <v>371</v>
      </c>
      <c r="AG82" s="352" t="s">
        <v>33</v>
      </c>
      <c r="AH82" s="369" t="s">
        <v>620</v>
      </c>
      <c r="AI82" t="s">
        <v>372</v>
      </c>
    </row>
    <row r="83" spans="2:35" ht="378">
      <c r="B83" s="351" t="s">
        <v>149</v>
      </c>
      <c r="C83" s="352" t="s">
        <v>366</v>
      </c>
      <c r="D83" s="352" t="s">
        <v>374</v>
      </c>
      <c r="E83" s="352" t="s">
        <v>375</v>
      </c>
      <c r="F83" s="352" t="s">
        <v>656</v>
      </c>
      <c r="G83" s="388">
        <v>1</v>
      </c>
      <c r="H83" s="353">
        <v>1</v>
      </c>
      <c r="I83" s="334">
        <v>0.5</v>
      </c>
      <c r="J83" s="334">
        <v>0.5</v>
      </c>
      <c r="K83" s="334">
        <v>0</v>
      </c>
      <c r="L83" s="334">
        <v>0</v>
      </c>
      <c r="M83" s="354"/>
      <c r="N83" s="355">
        <v>1</v>
      </c>
      <c r="O83" s="355"/>
      <c r="P83" s="356"/>
      <c r="Q83" s="357" t="s">
        <v>664</v>
      </c>
      <c r="R83" s="358">
        <v>0</v>
      </c>
      <c r="S83" s="359" t="s">
        <v>0</v>
      </c>
      <c r="T83" s="359">
        <v>0</v>
      </c>
      <c r="U83" s="360">
        <v>0</v>
      </c>
      <c r="V83" s="361" t="s">
        <v>665</v>
      </c>
      <c r="W83" s="361" t="s">
        <v>668</v>
      </c>
      <c r="X83" s="361" t="s">
        <v>666</v>
      </c>
      <c r="Y83" s="361" t="s">
        <v>666</v>
      </c>
      <c r="Z83" s="370">
        <v>1</v>
      </c>
      <c r="AA83" s="363">
        <v>0.5</v>
      </c>
      <c r="AB83" s="364">
        <v>1</v>
      </c>
      <c r="AC83" s="365" t="s">
        <v>657</v>
      </c>
      <c r="AD83" s="366" t="s">
        <v>657</v>
      </c>
      <c r="AE83" s="367">
        <v>1</v>
      </c>
      <c r="AF83" s="368" t="s">
        <v>376</v>
      </c>
      <c r="AG83" s="352" t="s">
        <v>33</v>
      </c>
      <c r="AH83" s="369" t="s">
        <v>620</v>
      </c>
      <c r="AI83" t="s">
        <v>372</v>
      </c>
    </row>
    <row r="84" spans="2:35" ht="409.5">
      <c r="B84" s="351" t="s">
        <v>149</v>
      </c>
      <c r="C84" s="352" t="s">
        <v>366</v>
      </c>
      <c r="D84" s="352" t="s">
        <v>378</v>
      </c>
      <c r="E84" s="352" t="s">
        <v>379</v>
      </c>
      <c r="F84" s="352" t="s">
        <v>656</v>
      </c>
      <c r="G84" s="388">
        <v>1</v>
      </c>
      <c r="H84" s="353">
        <v>1</v>
      </c>
      <c r="I84" s="334">
        <v>0</v>
      </c>
      <c r="J84" s="334">
        <v>1</v>
      </c>
      <c r="K84" s="334">
        <v>0</v>
      </c>
      <c r="L84" s="334">
        <v>0</v>
      </c>
      <c r="M84" s="354"/>
      <c r="N84" s="355">
        <v>1</v>
      </c>
      <c r="O84" s="355"/>
      <c r="P84" s="356"/>
      <c r="Q84" s="357" t="s">
        <v>664</v>
      </c>
      <c r="R84" s="358">
        <v>0</v>
      </c>
      <c r="S84" s="359" t="s">
        <v>0</v>
      </c>
      <c r="T84" s="359">
        <v>0</v>
      </c>
      <c r="U84" s="360">
        <v>0</v>
      </c>
      <c r="V84" s="361" t="s">
        <v>666</v>
      </c>
      <c r="W84" s="361" t="s">
        <v>668</v>
      </c>
      <c r="X84" s="361" t="s">
        <v>666</v>
      </c>
      <c r="Y84" s="361" t="s">
        <v>666</v>
      </c>
      <c r="Z84" s="370">
        <v>1</v>
      </c>
      <c r="AA84" s="363" t="s">
        <v>657</v>
      </c>
      <c r="AB84" s="364">
        <v>1</v>
      </c>
      <c r="AC84" s="365" t="s">
        <v>657</v>
      </c>
      <c r="AD84" s="366" t="s">
        <v>657</v>
      </c>
      <c r="AE84" s="367">
        <v>1</v>
      </c>
      <c r="AF84" s="368" t="s">
        <v>380</v>
      </c>
      <c r="AG84" s="352" t="s">
        <v>33</v>
      </c>
      <c r="AH84" s="369" t="s">
        <v>620</v>
      </c>
      <c r="AI84" t="s">
        <v>372</v>
      </c>
    </row>
    <row r="85" spans="2:35" ht="350.1">
      <c r="B85" s="351" t="s">
        <v>381</v>
      </c>
      <c r="C85" s="352" t="s">
        <v>382</v>
      </c>
      <c r="D85" s="352" t="s">
        <v>384</v>
      </c>
      <c r="E85" s="352" t="s">
        <v>385</v>
      </c>
      <c r="F85" s="388" t="s">
        <v>658</v>
      </c>
      <c r="G85" s="389">
        <v>4</v>
      </c>
      <c r="H85" s="353">
        <v>1</v>
      </c>
      <c r="I85" s="334">
        <v>1</v>
      </c>
      <c r="J85" s="334">
        <v>1</v>
      </c>
      <c r="K85" s="334">
        <v>1</v>
      </c>
      <c r="L85" s="334">
        <v>0</v>
      </c>
      <c r="M85" s="354">
        <v>1</v>
      </c>
      <c r="N85" s="355">
        <v>1</v>
      </c>
      <c r="O85" s="355">
        <v>1</v>
      </c>
      <c r="P85" s="356">
        <v>1</v>
      </c>
      <c r="Q85" s="357" t="s">
        <v>664</v>
      </c>
      <c r="R85" s="358" t="s">
        <v>0</v>
      </c>
      <c r="S85" s="359" t="s">
        <v>0</v>
      </c>
      <c r="T85" s="359" t="s">
        <v>0</v>
      </c>
      <c r="U85" s="360" t="s">
        <v>0</v>
      </c>
      <c r="V85" s="361" t="s">
        <v>668</v>
      </c>
      <c r="W85" s="361" t="s">
        <v>668</v>
      </c>
      <c r="X85" s="361" t="s">
        <v>668</v>
      </c>
      <c r="Y85" s="361" t="s">
        <v>667</v>
      </c>
      <c r="Z85" s="370">
        <v>1</v>
      </c>
      <c r="AA85" s="363">
        <v>1</v>
      </c>
      <c r="AB85" s="364">
        <v>1</v>
      </c>
      <c r="AC85" s="365">
        <v>1</v>
      </c>
      <c r="AD85" s="366" t="s">
        <v>660</v>
      </c>
      <c r="AE85" s="367">
        <v>0.75</v>
      </c>
      <c r="AF85" s="368" t="s">
        <v>713</v>
      </c>
      <c r="AG85" s="352" t="s">
        <v>33</v>
      </c>
      <c r="AH85" s="369" t="s">
        <v>618</v>
      </c>
      <c r="AI85" t="s">
        <v>387</v>
      </c>
    </row>
    <row r="86" spans="2:35" ht="390.95">
      <c r="B86" s="351" t="s">
        <v>381</v>
      </c>
      <c r="C86" s="352" t="s">
        <v>382</v>
      </c>
      <c r="D86" s="352" t="s">
        <v>384</v>
      </c>
      <c r="E86" s="352" t="s">
        <v>388</v>
      </c>
      <c r="F86" s="352" t="s">
        <v>656</v>
      </c>
      <c r="G86" s="388">
        <v>2</v>
      </c>
      <c r="H86" s="353">
        <v>2</v>
      </c>
      <c r="I86" s="334">
        <v>1</v>
      </c>
      <c r="J86" s="334">
        <v>0</v>
      </c>
      <c r="K86" s="334">
        <v>1</v>
      </c>
      <c r="L86" s="334">
        <v>0</v>
      </c>
      <c r="M86" s="354">
        <v>1</v>
      </c>
      <c r="N86" s="355"/>
      <c r="O86" s="355">
        <v>1</v>
      </c>
      <c r="P86" s="356"/>
      <c r="Q86" s="357" t="s">
        <v>664</v>
      </c>
      <c r="R86" s="358" t="s">
        <v>0</v>
      </c>
      <c r="S86" s="359">
        <v>0</v>
      </c>
      <c r="T86" s="359" t="s">
        <v>0</v>
      </c>
      <c r="U86" s="360">
        <v>0</v>
      </c>
      <c r="V86" s="361" t="s">
        <v>668</v>
      </c>
      <c r="W86" s="361" t="s">
        <v>666</v>
      </c>
      <c r="X86" s="361" t="s">
        <v>668</v>
      </c>
      <c r="Y86" s="361" t="s">
        <v>666</v>
      </c>
      <c r="Z86" s="370" t="s">
        <v>657</v>
      </c>
      <c r="AA86" s="363">
        <v>1</v>
      </c>
      <c r="AB86" s="364" t="s">
        <v>657</v>
      </c>
      <c r="AC86" s="365">
        <v>1</v>
      </c>
      <c r="AD86" s="366" t="s">
        <v>657</v>
      </c>
      <c r="AE86" s="367">
        <v>1</v>
      </c>
      <c r="AF86" s="368" t="s">
        <v>714</v>
      </c>
      <c r="AG86" s="352" t="s">
        <v>33</v>
      </c>
      <c r="AH86" s="369" t="s">
        <v>611</v>
      </c>
      <c r="AI86" t="s">
        <v>390</v>
      </c>
    </row>
    <row r="87" spans="2:35" ht="409.5">
      <c r="B87" s="351" t="s">
        <v>381</v>
      </c>
      <c r="C87" s="352" t="s">
        <v>382</v>
      </c>
      <c r="D87" s="352" t="s">
        <v>384</v>
      </c>
      <c r="E87" s="352" t="s">
        <v>391</v>
      </c>
      <c r="F87" s="388" t="s">
        <v>656</v>
      </c>
      <c r="G87" s="389">
        <v>1</v>
      </c>
      <c r="H87" s="353">
        <v>1</v>
      </c>
      <c r="I87" s="334">
        <v>0</v>
      </c>
      <c r="J87" s="334">
        <v>0</v>
      </c>
      <c r="K87" s="334">
        <v>1</v>
      </c>
      <c r="L87" s="334">
        <v>0</v>
      </c>
      <c r="M87" s="354"/>
      <c r="N87" s="355"/>
      <c r="O87" s="355">
        <v>1</v>
      </c>
      <c r="P87" s="356"/>
      <c r="Q87" s="357" t="s">
        <v>664</v>
      </c>
      <c r="R87" s="358">
        <v>0</v>
      </c>
      <c r="S87" s="359">
        <v>0</v>
      </c>
      <c r="T87" s="359" t="s">
        <v>0</v>
      </c>
      <c r="U87" s="360">
        <v>0</v>
      </c>
      <c r="V87" s="361" t="s">
        <v>666</v>
      </c>
      <c r="W87" s="361" t="s">
        <v>666</v>
      </c>
      <c r="X87" s="361" t="s">
        <v>668</v>
      </c>
      <c r="Y87" s="361" t="s">
        <v>666</v>
      </c>
      <c r="Z87" s="370" t="s">
        <v>657</v>
      </c>
      <c r="AA87" s="363" t="s">
        <v>657</v>
      </c>
      <c r="AB87" s="364" t="s">
        <v>657</v>
      </c>
      <c r="AC87" s="365">
        <v>1</v>
      </c>
      <c r="AD87" s="366" t="s">
        <v>657</v>
      </c>
      <c r="AE87" s="367">
        <v>1</v>
      </c>
      <c r="AF87" s="368" t="s">
        <v>392</v>
      </c>
      <c r="AG87" s="352" t="s">
        <v>33</v>
      </c>
      <c r="AH87" s="369" t="s">
        <v>618</v>
      </c>
      <c r="AI87" t="s">
        <v>387</v>
      </c>
    </row>
    <row r="88" spans="2:35" ht="409.5">
      <c r="B88" s="351" t="s">
        <v>381</v>
      </c>
      <c r="C88" s="352" t="s">
        <v>382</v>
      </c>
      <c r="D88" s="352" t="s">
        <v>394</v>
      </c>
      <c r="E88" s="352" t="s">
        <v>395</v>
      </c>
      <c r="F88" s="388" t="s">
        <v>658</v>
      </c>
      <c r="G88" s="389">
        <v>4</v>
      </c>
      <c r="H88" s="375">
        <v>1</v>
      </c>
      <c r="I88" s="334">
        <v>1</v>
      </c>
      <c r="J88" s="334">
        <v>1</v>
      </c>
      <c r="K88" s="334">
        <v>1</v>
      </c>
      <c r="L88" s="334">
        <v>0</v>
      </c>
      <c r="M88" s="377">
        <v>1</v>
      </c>
      <c r="N88" s="378">
        <v>1</v>
      </c>
      <c r="O88" s="378">
        <v>1</v>
      </c>
      <c r="P88" s="379">
        <v>1</v>
      </c>
      <c r="Q88" s="357" t="s">
        <v>664</v>
      </c>
      <c r="R88" s="358" t="s">
        <v>0</v>
      </c>
      <c r="S88" s="359" t="s">
        <v>0</v>
      </c>
      <c r="T88" s="359" t="s">
        <v>0</v>
      </c>
      <c r="U88" s="360" t="s">
        <v>0</v>
      </c>
      <c r="V88" s="361" t="s">
        <v>668</v>
      </c>
      <c r="W88" s="361" t="s">
        <v>668</v>
      </c>
      <c r="X88" s="361" t="s">
        <v>668</v>
      </c>
      <c r="Y88" s="361" t="s">
        <v>667</v>
      </c>
      <c r="Z88" s="370">
        <v>1</v>
      </c>
      <c r="AA88" s="363">
        <v>1</v>
      </c>
      <c r="AB88" s="364">
        <v>1</v>
      </c>
      <c r="AC88" s="365">
        <v>1</v>
      </c>
      <c r="AD88" s="366" t="s">
        <v>660</v>
      </c>
      <c r="AE88" s="367">
        <v>0.75</v>
      </c>
      <c r="AF88" s="368" t="s">
        <v>715</v>
      </c>
      <c r="AG88" s="352" t="s">
        <v>33</v>
      </c>
      <c r="AH88" s="369" t="s">
        <v>618</v>
      </c>
      <c r="AI88" t="s">
        <v>387</v>
      </c>
    </row>
    <row r="89" spans="2:35" ht="345">
      <c r="B89" s="351" t="s">
        <v>397</v>
      </c>
      <c r="C89" s="352" t="s">
        <v>398</v>
      </c>
      <c r="D89" s="352" t="s">
        <v>401</v>
      </c>
      <c r="E89" s="352" t="s">
        <v>402</v>
      </c>
      <c r="F89" s="388" t="s">
        <v>656</v>
      </c>
      <c r="G89" s="388">
        <v>1</v>
      </c>
      <c r="H89" s="353">
        <v>1</v>
      </c>
      <c r="I89" s="334">
        <v>1</v>
      </c>
      <c r="J89" s="334">
        <v>0</v>
      </c>
      <c r="K89" s="334">
        <v>0</v>
      </c>
      <c r="L89" s="334">
        <v>0</v>
      </c>
      <c r="M89" s="354"/>
      <c r="N89" s="355">
        <v>1</v>
      </c>
      <c r="O89" s="355"/>
      <c r="P89" s="356"/>
      <c r="Q89" s="357" t="s">
        <v>664</v>
      </c>
      <c r="R89" s="358">
        <v>0</v>
      </c>
      <c r="S89" s="359" t="s">
        <v>0</v>
      </c>
      <c r="T89" s="359">
        <v>0</v>
      </c>
      <c r="U89" s="360">
        <v>0</v>
      </c>
      <c r="V89" s="361" t="s">
        <v>665</v>
      </c>
      <c r="W89" s="361" t="s">
        <v>667</v>
      </c>
      <c r="X89" s="361" t="s">
        <v>666</v>
      </c>
      <c r="Y89" s="361" t="s">
        <v>666</v>
      </c>
      <c r="Z89" s="370">
        <v>1</v>
      </c>
      <c r="AA89" s="363">
        <v>1</v>
      </c>
      <c r="AB89" s="364">
        <v>1</v>
      </c>
      <c r="AC89" s="365" t="s">
        <v>657</v>
      </c>
      <c r="AD89" s="366" t="s">
        <v>657</v>
      </c>
      <c r="AE89" s="367">
        <v>1</v>
      </c>
      <c r="AF89" s="368" t="s">
        <v>403</v>
      </c>
      <c r="AG89" s="352" t="s">
        <v>33</v>
      </c>
      <c r="AH89" s="369" t="s">
        <v>613</v>
      </c>
      <c r="AI89" t="s">
        <v>45</v>
      </c>
    </row>
    <row r="90" spans="2:35" ht="379.5">
      <c r="B90" s="351" t="s">
        <v>397</v>
      </c>
      <c r="C90" s="352" t="s">
        <v>398</v>
      </c>
      <c r="D90" s="352" t="s">
        <v>405</v>
      </c>
      <c r="E90" s="352" t="s">
        <v>406</v>
      </c>
      <c r="F90" s="388" t="s">
        <v>656</v>
      </c>
      <c r="G90" s="388">
        <v>1</v>
      </c>
      <c r="H90" s="353">
        <v>1</v>
      </c>
      <c r="I90" s="334">
        <v>1</v>
      </c>
      <c r="J90" s="334">
        <v>0</v>
      </c>
      <c r="K90" s="334">
        <v>0</v>
      </c>
      <c r="L90" s="334">
        <v>0</v>
      </c>
      <c r="M90" s="354"/>
      <c r="N90" s="355">
        <v>1</v>
      </c>
      <c r="O90" s="355"/>
      <c r="P90" s="356"/>
      <c r="Q90" s="357" t="s">
        <v>664</v>
      </c>
      <c r="R90" s="358">
        <v>0</v>
      </c>
      <c r="S90" s="359" t="s">
        <v>0</v>
      </c>
      <c r="T90" s="359">
        <v>0</v>
      </c>
      <c r="U90" s="360">
        <v>0</v>
      </c>
      <c r="V90" s="361" t="s">
        <v>665</v>
      </c>
      <c r="W90" s="361" t="s">
        <v>667</v>
      </c>
      <c r="X90" s="361" t="s">
        <v>666</v>
      </c>
      <c r="Y90" s="361" t="s">
        <v>666</v>
      </c>
      <c r="Z90" s="370">
        <v>1</v>
      </c>
      <c r="AA90" s="363">
        <v>1</v>
      </c>
      <c r="AB90" s="364">
        <v>1</v>
      </c>
      <c r="AC90" s="365" t="s">
        <v>657</v>
      </c>
      <c r="AD90" s="366" t="s">
        <v>657</v>
      </c>
      <c r="AE90" s="367">
        <v>1</v>
      </c>
      <c r="AF90" s="368" t="s">
        <v>407</v>
      </c>
      <c r="AG90" s="352" t="s">
        <v>33</v>
      </c>
      <c r="AH90" s="369" t="s">
        <v>613</v>
      </c>
      <c r="AI90" t="s">
        <v>45</v>
      </c>
    </row>
    <row r="91" spans="2:35" ht="237.95">
      <c r="B91" s="351" t="s">
        <v>397</v>
      </c>
      <c r="C91" s="352" t="s">
        <v>398</v>
      </c>
      <c r="D91" s="352" t="s">
        <v>409</v>
      </c>
      <c r="E91" s="352" t="s">
        <v>410</v>
      </c>
      <c r="F91" s="388" t="s">
        <v>656</v>
      </c>
      <c r="G91" s="388">
        <v>1</v>
      </c>
      <c r="H91" s="353">
        <v>1</v>
      </c>
      <c r="I91" s="334">
        <v>0.7</v>
      </c>
      <c r="J91" s="334">
        <v>0.3</v>
      </c>
      <c r="K91" s="334">
        <v>0</v>
      </c>
      <c r="L91" s="334">
        <v>0</v>
      </c>
      <c r="M91" s="354"/>
      <c r="N91" s="355">
        <v>1</v>
      </c>
      <c r="O91" s="355"/>
      <c r="P91" s="356"/>
      <c r="Q91" s="357" t="s">
        <v>664</v>
      </c>
      <c r="R91" s="358">
        <v>0</v>
      </c>
      <c r="S91" s="359" t="s">
        <v>0</v>
      </c>
      <c r="T91" s="359">
        <v>0</v>
      </c>
      <c r="U91" s="360">
        <v>0</v>
      </c>
      <c r="V91" s="361" t="s">
        <v>665</v>
      </c>
      <c r="W91" s="361" t="s">
        <v>668</v>
      </c>
      <c r="X91" s="361" t="s">
        <v>666</v>
      </c>
      <c r="Y91" s="361" t="s">
        <v>666</v>
      </c>
      <c r="Z91" s="370">
        <v>1</v>
      </c>
      <c r="AA91" s="363">
        <v>0.7</v>
      </c>
      <c r="AB91" s="364">
        <v>1</v>
      </c>
      <c r="AC91" s="365" t="s">
        <v>657</v>
      </c>
      <c r="AD91" s="366" t="s">
        <v>657</v>
      </c>
      <c r="AE91" s="367">
        <v>1</v>
      </c>
      <c r="AF91" s="368" t="s">
        <v>411</v>
      </c>
      <c r="AG91" s="352" t="s">
        <v>33</v>
      </c>
      <c r="AH91" s="369" t="s">
        <v>613</v>
      </c>
      <c r="AI91" t="s">
        <v>45</v>
      </c>
    </row>
    <row r="92" spans="2:35" ht="252.95">
      <c r="B92" s="351" t="s">
        <v>397</v>
      </c>
      <c r="C92" s="352" t="s">
        <v>398</v>
      </c>
      <c r="D92" s="352" t="s">
        <v>409</v>
      </c>
      <c r="E92" s="352" t="s">
        <v>412</v>
      </c>
      <c r="F92" s="388" t="s">
        <v>656</v>
      </c>
      <c r="G92" s="388">
        <v>1</v>
      </c>
      <c r="H92" s="353">
        <v>1</v>
      </c>
      <c r="I92" s="334">
        <v>0.7</v>
      </c>
      <c r="J92" s="334">
        <v>0.3</v>
      </c>
      <c r="K92" s="334">
        <v>0</v>
      </c>
      <c r="L92" s="334">
        <v>0</v>
      </c>
      <c r="M92" s="354"/>
      <c r="N92" s="355">
        <v>1</v>
      </c>
      <c r="O92" s="355"/>
      <c r="P92" s="356"/>
      <c r="Q92" s="357" t="s">
        <v>664</v>
      </c>
      <c r="R92" s="358">
        <v>0</v>
      </c>
      <c r="S92" s="359" t="s">
        <v>0</v>
      </c>
      <c r="T92" s="359">
        <v>0</v>
      </c>
      <c r="U92" s="360">
        <v>0</v>
      </c>
      <c r="V92" s="361" t="s">
        <v>665</v>
      </c>
      <c r="W92" s="361" t="s">
        <v>668</v>
      </c>
      <c r="X92" s="361" t="s">
        <v>666</v>
      </c>
      <c r="Y92" s="361" t="s">
        <v>666</v>
      </c>
      <c r="Z92" s="370">
        <v>1</v>
      </c>
      <c r="AA92" s="363">
        <v>0.7</v>
      </c>
      <c r="AB92" s="364">
        <v>1</v>
      </c>
      <c r="AC92" s="365" t="s">
        <v>657</v>
      </c>
      <c r="AD92" s="366" t="s">
        <v>657</v>
      </c>
      <c r="AE92" s="367">
        <v>1</v>
      </c>
      <c r="AF92" s="368" t="s">
        <v>413</v>
      </c>
      <c r="AG92" s="352" t="s">
        <v>33</v>
      </c>
      <c r="AH92" s="369" t="s">
        <v>613</v>
      </c>
      <c r="AI92" t="s">
        <v>45</v>
      </c>
    </row>
    <row r="93" spans="2:35" ht="333.6">
      <c r="B93" s="351" t="s">
        <v>397</v>
      </c>
      <c r="C93" s="352" t="s">
        <v>398</v>
      </c>
      <c r="D93" s="352" t="s">
        <v>415</v>
      </c>
      <c r="E93" s="352" t="s">
        <v>416</v>
      </c>
      <c r="F93" s="388" t="s">
        <v>656</v>
      </c>
      <c r="G93" s="388">
        <v>1</v>
      </c>
      <c r="H93" s="353">
        <v>1</v>
      </c>
      <c r="I93" s="374">
        <v>0.9</v>
      </c>
      <c r="J93" s="334">
        <v>0</v>
      </c>
      <c r="K93" s="374">
        <v>0.1</v>
      </c>
      <c r="L93" s="334">
        <v>0</v>
      </c>
      <c r="M93" s="354"/>
      <c r="N93" s="355"/>
      <c r="O93" s="355">
        <v>1</v>
      </c>
      <c r="P93" s="356"/>
      <c r="Q93" s="357" t="s">
        <v>664</v>
      </c>
      <c r="R93" s="358">
        <v>0</v>
      </c>
      <c r="S93" s="359">
        <v>0</v>
      </c>
      <c r="T93" s="359" t="s">
        <v>0</v>
      </c>
      <c r="U93" s="360">
        <v>0</v>
      </c>
      <c r="V93" s="361" t="s">
        <v>665</v>
      </c>
      <c r="W93" s="361" t="s">
        <v>666</v>
      </c>
      <c r="X93" s="361" t="s">
        <v>668</v>
      </c>
      <c r="Y93" s="361" t="s">
        <v>666</v>
      </c>
      <c r="Z93" s="370">
        <v>0</v>
      </c>
      <c r="AA93" s="393"/>
      <c r="AB93" s="394"/>
      <c r="AC93" s="365">
        <v>1</v>
      </c>
      <c r="AD93" s="366" t="s">
        <v>657</v>
      </c>
      <c r="AE93" s="367">
        <v>1</v>
      </c>
      <c r="AF93" s="368" t="s">
        <v>417</v>
      </c>
      <c r="AG93" s="352" t="s">
        <v>33</v>
      </c>
      <c r="AH93" s="369" t="s">
        <v>613</v>
      </c>
      <c r="AI93" t="s">
        <v>45</v>
      </c>
    </row>
    <row r="94" spans="2:35" ht="409.5">
      <c r="B94" s="351" t="s">
        <v>397</v>
      </c>
      <c r="C94" s="352" t="s">
        <v>398</v>
      </c>
      <c r="D94" s="352" t="s">
        <v>418</v>
      </c>
      <c r="E94" s="352" t="s">
        <v>419</v>
      </c>
      <c r="F94" s="388" t="s">
        <v>656</v>
      </c>
      <c r="G94" s="388">
        <v>1</v>
      </c>
      <c r="H94" s="353">
        <v>1</v>
      </c>
      <c r="I94" s="334">
        <v>1</v>
      </c>
      <c r="J94" s="334">
        <v>0</v>
      </c>
      <c r="K94" s="334">
        <v>0</v>
      </c>
      <c r="L94" s="334">
        <v>0</v>
      </c>
      <c r="M94" s="354"/>
      <c r="N94" s="355">
        <v>1</v>
      </c>
      <c r="O94" s="355"/>
      <c r="P94" s="356"/>
      <c r="Q94" s="357" t="s">
        <v>664</v>
      </c>
      <c r="R94" s="358">
        <v>0</v>
      </c>
      <c r="S94" s="359" t="s">
        <v>0</v>
      </c>
      <c r="T94" s="359">
        <v>0</v>
      </c>
      <c r="U94" s="360">
        <v>0</v>
      </c>
      <c r="V94" s="361" t="s">
        <v>665</v>
      </c>
      <c r="W94" s="361" t="s">
        <v>667</v>
      </c>
      <c r="X94" s="361" t="s">
        <v>666</v>
      </c>
      <c r="Y94" s="361" t="s">
        <v>666</v>
      </c>
      <c r="Z94" s="370">
        <v>1</v>
      </c>
      <c r="AA94" s="363">
        <v>1</v>
      </c>
      <c r="AB94" s="364">
        <v>1</v>
      </c>
      <c r="AC94" s="365" t="s">
        <v>657</v>
      </c>
      <c r="AD94" s="366" t="s">
        <v>657</v>
      </c>
      <c r="AE94" s="367">
        <v>1</v>
      </c>
      <c r="AF94" s="368" t="s">
        <v>420</v>
      </c>
      <c r="AG94" s="352" t="s">
        <v>33</v>
      </c>
      <c r="AH94" s="369" t="s">
        <v>613</v>
      </c>
      <c r="AI94" t="s">
        <v>45</v>
      </c>
    </row>
    <row r="95" spans="2:35" ht="287.45">
      <c r="B95" s="351" t="s">
        <v>397</v>
      </c>
      <c r="C95" s="352" t="s">
        <v>398</v>
      </c>
      <c r="D95" s="352" t="s">
        <v>422</v>
      </c>
      <c r="E95" s="352" t="s">
        <v>423</v>
      </c>
      <c r="F95" s="388" t="s">
        <v>656</v>
      </c>
      <c r="G95" s="388">
        <v>1</v>
      </c>
      <c r="H95" s="353">
        <v>1</v>
      </c>
      <c r="I95" s="334">
        <v>1</v>
      </c>
      <c r="J95" s="334">
        <v>0</v>
      </c>
      <c r="K95" s="334">
        <v>0</v>
      </c>
      <c r="L95" s="334">
        <v>0</v>
      </c>
      <c r="M95" s="354"/>
      <c r="N95" s="355">
        <v>1</v>
      </c>
      <c r="O95" s="355"/>
      <c r="P95" s="356"/>
      <c r="Q95" s="357" t="s">
        <v>664</v>
      </c>
      <c r="R95" s="358">
        <v>0</v>
      </c>
      <c r="S95" s="359" t="s">
        <v>0</v>
      </c>
      <c r="T95" s="359">
        <v>0</v>
      </c>
      <c r="U95" s="360">
        <v>0</v>
      </c>
      <c r="V95" s="361" t="s">
        <v>665</v>
      </c>
      <c r="W95" s="361" t="s">
        <v>667</v>
      </c>
      <c r="X95" s="361" t="s">
        <v>666</v>
      </c>
      <c r="Y95" s="361" t="s">
        <v>666</v>
      </c>
      <c r="Z95" s="370">
        <v>1</v>
      </c>
      <c r="AA95" s="363">
        <v>1</v>
      </c>
      <c r="AB95" s="364">
        <v>1</v>
      </c>
      <c r="AC95" s="365" t="s">
        <v>657</v>
      </c>
      <c r="AD95" s="366" t="s">
        <v>657</v>
      </c>
      <c r="AE95" s="367">
        <v>1</v>
      </c>
      <c r="AF95" s="368" t="s">
        <v>424</v>
      </c>
      <c r="AG95" s="352" t="s">
        <v>33</v>
      </c>
      <c r="AH95" s="369" t="s">
        <v>613</v>
      </c>
      <c r="AI95" t="s">
        <v>45</v>
      </c>
    </row>
    <row r="96" spans="2:35" ht="409.5">
      <c r="B96" s="351" t="s">
        <v>397</v>
      </c>
      <c r="C96" s="352" t="s">
        <v>398</v>
      </c>
      <c r="D96" s="352" t="s">
        <v>426</v>
      </c>
      <c r="E96" s="352" t="s">
        <v>427</v>
      </c>
      <c r="F96" s="388" t="s">
        <v>656</v>
      </c>
      <c r="G96" s="388">
        <v>1</v>
      </c>
      <c r="H96" s="353">
        <v>2</v>
      </c>
      <c r="I96" s="334">
        <v>2</v>
      </c>
      <c r="J96" s="334">
        <v>0</v>
      </c>
      <c r="K96" s="334">
        <v>0</v>
      </c>
      <c r="L96" s="334">
        <v>0</v>
      </c>
      <c r="M96" s="354"/>
      <c r="N96" s="355">
        <v>2</v>
      </c>
      <c r="O96" s="355"/>
      <c r="P96" s="356"/>
      <c r="Q96" s="357" t="s">
        <v>664</v>
      </c>
      <c r="R96" s="358">
        <v>0</v>
      </c>
      <c r="S96" s="359" t="s">
        <v>0</v>
      </c>
      <c r="T96" s="359">
        <v>0</v>
      </c>
      <c r="U96" s="360">
        <v>0</v>
      </c>
      <c r="V96" s="361" t="s">
        <v>665</v>
      </c>
      <c r="W96" s="361" t="s">
        <v>667</v>
      </c>
      <c r="X96" s="361" t="s">
        <v>666</v>
      </c>
      <c r="Y96" s="361" t="s">
        <v>666</v>
      </c>
      <c r="Z96" s="370">
        <v>1</v>
      </c>
      <c r="AA96" s="363">
        <v>1</v>
      </c>
      <c r="AB96" s="364">
        <v>1</v>
      </c>
      <c r="AC96" s="365" t="s">
        <v>657</v>
      </c>
      <c r="AD96" s="366" t="s">
        <v>657</v>
      </c>
      <c r="AE96" s="367">
        <v>1</v>
      </c>
      <c r="AF96" s="368" t="s">
        <v>428</v>
      </c>
      <c r="AG96" s="352" t="s">
        <v>33</v>
      </c>
      <c r="AH96" s="369" t="s">
        <v>613</v>
      </c>
      <c r="AI96" t="s">
        <v>45</v>
      </c>
    </row>
    <row r="97" spans="2:35" ht="409.5">
      <c r="B97" s="351" t="s">
        <v>397</v>
      </c>
      <c r="C97" s="352" t="s">
        <v>398</v>
      </c>
      <c r="D97" s="352" t="s">
        <v>430</v>
      </c>
      <c r="E97" s="352" t="s">
        <v>431</v>
      </c>
      <c r="F97" s="388" t="s">
        <v>656</v>
      </c>
      <c r="G97" s="388">
        <v>1</v>
      </c>
      <c r="H97" s="353">
        <v>1</v>
      </c>
      <c r="I97" s="374">
        <v>0.3</v>
      </c>
      <c r="J97" s="334">
        <v>0</v>
      </c>
      <c r="K97" s="374">
        <v>0.6</v>
      </c>
      <c r="L97" s="334">
        <v>0</v>
      </c>
      <c r="M97" s="354"/>
      <c r="N97" s="355"/>
      <c r="O97" s="355">
        <v>1</v>
      </c>
      <c r="P97" s="356"/>
      <c r="Q97" s="357" t="s">
        <v>664</v>
      </c>
      <c r="R97" s="358">
        <v>0</v>
      </c>
      <c r="S97" s="359">
        <v>0</v>
      </c>
      <c r="T97" s="359" t="s">
        <v>0</v>
      </c>
      <c r="U97" s="360">
        <v>0</v>
      </c>
      <c r="V97" s="361" t="s">
        <v>665</v>
      </c>
      <c r="W97" s="361" t="s">
        <v>666</v>
      </c>
      <c r="X97" s="361" t="s">
        <v>668</v>
      </c>
      <c r="Y97" s="361" t="s">
        <v>666</v>
      </c>
      <c r="Z97" s="370">
        <v>0</v>
      </c>
      <c r="AA97" s="393"/>
      <c r="AB97" s="394"/>
      <c r="AC97" s="365">
        <v>0.9</v>
      </c>
      <c r="AD97" s="366" t="s">
        <v>657</v>
      </c>
      <c r="AE97" s="367">
        <v>0.89999999999999991</v>
      </c>
      <c r="AF97" s="368" t="s">
        <v>716</v>
      </c>
      <c r="AG97" s="352" t="s">
        <v>33</v>
      </c>
      <c r="AH97" s="369" t="s">
        <v>613</v>
      </c>
      <c r="AI97" t="s">
        <v>45</v>
      </c>
    </row>
    <row r="98" spans="2:35" ht="409.5">
      <c r="B98" s="351" t="s">
        <v>397</v>
      </c>
      <c r="C98" s="352" t="s">
        <v>433</v>
      </c>
      <c r="D98" s="352" t="s">
        <v>436</v>
      </c>
      <c r="E98" s="352" t="s">
        <v>437</v>
      </c>
      <c r="F98" s="352" t="s">
        <v>656</v>
      </c>
      <c r="G98" s="388">
        <v>2</v>
      </c>
      <c r="H98" s="353">
        <v>1</v>
      </c>
      <c r="I98" s="374">
        <v>0.5</v>
      </c>
      <c r="J98" s="374">
        <v>0.3</v>
      </c>
      <c r="K98" s="334">
        <v>0.2</v>
      </c>
      <c r="L98" s="334">
        <v>0</v>
      </c>
      <c r="M98" s="354"/>
      <c r="N98" s="355">
        <v>0.8</v>
      </c>
      <c r="O98" s="355">
        <v>0.2</v>
      </c>
      <c r="P98" s="356"/>
      <c r="Q98" s="357" t="s">
        <v>664</v>
      </c>
      <c r="R98" s="358">
        <v>0</v>
      </c>
      <c r="S98" s="359" t="s">
        <v>0</v>
      </c>
      <c r="T98" s="359" t="s">
        <v>0</v>
      </c>
      <c r="U98" s="360">
        <v>0</v>
      </c>
      <c r="V98" s="361" t="s">
        <v>665</v>
      </c>
      <c r="W98" s="361" t="s">
        <v>668</v>
      </c>
      <c r="X98" s="361" t="s">
        <v>668</v>
      </c>
      <c r="Y98" s="361" t="s">
        <v>666</v>
      </c>
      <c r="Z98" s="370">
        <v>0.875</v>
      </c>
      <c r="AA98" s="363">
        <v>0.5</v>
      </c>
      <c r="AB98" s="364">
        <v>1</v>
      </c>
      <c r="AC98" s="365">
        <v>1</v>
      </c>
      <c r="AD98" s="366" t="s">
        <v>657</v>
      </c>
      <c r="AE98" s="367">
        <v>1</v>
      </c>
      <c r="AF98" s="368" t="s">
        <v>438</v>
      </c>
      <c r="AG98" s="352" t="s">
        <v>33</v>
      </c>
      <c r="AH98" s="369" t="s">
        <v>620</v>
      </c>
      <c r="AI98" t="s">
        <v>439</v>
      </c>
    </row>
    <row r="99" spans="2:35" ht="350.1">
      <c r="B99" s="351" t="s">
        <v>397</v>
      </c>
      <c r="C99" s="352" t="s">
        <v>433</v>
      </c>
      <c r="D99" s="352" t="s">
        <v>441</v>
      </c>
      <c r="E99" s="352" t="s">
        <v>442</v>
      </c>
      <c r="F99" s="352" t="s">
        <v>658</v>
      </c>
      <c r="G99" s="388">
        <v>4</v>
      </c>
      <c r="H99" s="375">
        <v>1</v>
      </c>
      <c r="I99" s="334">
        <v>1</v>
      </c>
      <c r="J99" s="334">
        <v>1</v>
      </c>
      <c r="K99" s="334">
        <v>1</v>
      </c>
      <c r="L99" s="334">
        <v>0</v>
      </c>
      <c r="M99" s="395">
        <v>1</v>
      </c>
      <c r="N99" s="391">
        <v>1</v>
      </c>
      <c r="O99" s="391">
        <v>1</v>
      </c>
      <c r="P99" s="392">
        <v>1</v>
      </c>
      <c r="Q99" s="357" t="s">
        <v>664</v>
      </c>
      <c r="R99" s="358" t="s">
        <v>0</v>
      </c>
      <c r="S99" s="359" t="s">
        <v>0</v>
      </c>
      <c r="T99" s="359" t="s">
        <v>0</v>
      </c>
      <c r="U99" s="360" t="s">
        <v>0</v>
      </c>
      <c r="V99" s="361" t="s">
        <v>668</v>
      </c>
      <c r="W99" s="361" t="s">
        <v>668</v>
      </c>
      <c r="X99" s="361" t="s">
        <v>668</v>
      </c>
      <c r="Y99" s="361" t="s">
        <v>667</v>
      </c>
      <c r="Z99" s="370">
        <v>1</v>
      </c>
      <c r="AA99" s="363">
        <v>1</v>
      </c>
      <c r="AB99" s="364">
        <v>1</v>
      </c>
      <c r="AC99" s="365">
        <v>1</v>
      </c>
      <c r="AD99" s="366" t="s">
        <v>660</v>
      </c>
      <c r="AE99" s="367">
        <v>0.75</v>
      </c>
      <c r="AF99" s="368" t="s">
        <v>717</v>
      </c>
      <c r="AG99" s="352" t="s">
        <v>33</v>
      </c>
      <c r="AH99" s="369" t="s">
        <v>612</v>
      </c>
      <c r="AI99" t="s">
        <v>444</v>
      </c>
    </row>
    <row r="100" spans="2:35" ht="378">
      <c r="B100" s="351" t="s">
        <v>397</v>
      </c>
      <c r="C100" s="352" t="s">
        <v>433</v>
      </c>
      <c r="D100" s="352" t="s">
        <v>446</v>
      </c>
      <c r="E100" s="352" t="s">
        <v>447</v>
      </c>
      <c r="F100" s="352" t="s">
        <v>658</v>
      </c>
      <c r="G100" s="388">
        <v>4</v>
      </c>
      <c r="H100" s="375">
        <v>1</v>
      </c>
      <c r="I100" s="376">
        <v>1</v>
      </c>
      <c r="J100" s="376">
        <v>1</v>
      </c>
      <c r="K100" s="376">
        <v>1</v>
      </c>
      <c r="L100" s="376">
        <v>0</v>
      </c>
      <c r="M100" s="377">
        <v>1</v>
      </c>
      <c r="N100" s="378">
        <v>1</v>
      </c>
      <c r="O100" s="378">
        <v>1</v>
      </c>
      <c r="P100" s="379">
        <v>1</v>
      </c>
      <c r="Q100" s="357" t="s">
        <v>664</v>
      </c>
      <c r="R100" s="358" t="s">
        <v>0</v>
      </c>
      <c r="S100" s="359" t="s">
        <v>0</v>
      </c>
      <c r="T100" s="359" t="s">
        <v>0</v>
      </c>
      <c r="U100" s="360" t="s">
        <v>0</v>
      </c>
      <c r="V100" s="361" t="s">
        <v>668</v>
      </c>
      <c r="W100" s="361" t="s">
        <v>668</v>
      </c>
      <c r="X100" s="361" t="s">
        <v>668</v>
      </c>
      <c r="Y100" s="361" t="s">
        <v>667</v>
      </c>
      <c r="Z100" s="370">
        <v>1</v>
      </c>
      <c r="AA100" s="363">
        <v>1</v>
      </c>
      <c r="AB100" s="364">
        <v>1</v>
      </c>
      <c r="AC100" s="365">
        <v>1</v>
      </c>
      <c r="AD100" s="366" t="s">
        <v>660</v>
      </c>
      <c r="AE100" s="367">
        <v>0.75</v>
      </c>
      <c r="AF100" s="368" t="s">
        <v>448</v>
      </c>
      <c r="AG100" s="352" t="s">
        <v>33</v>
      </c>
      <c r="AH100" s="369" t="s">
        <v>610</v>
      </c>
      <c r="AI100" t="s">
        <v>130</v>
      </c>
    </row>
    <row r="101" spans="2:35" ht="368.1">
      <c r="B101" s="351" t="s">
        <v>397</v>
      </c>
      <c r="C101" s="352" t="s">
        <v>433</v>
      </c>
      <c r="D101" s="352" t="s">
        <v>450</v>
      </c>
      <c r="E101" s="352" t="s">
        <v>451</v>
      </c>
      <c r="F101" s="352" t="s">
        <v>656</v>
      </c>
      <c r="G101" s="388">
        <v>3</v>
      </c>
      <c r="H101" s="353">
        <v>10</v>
      </c>
      <c r="I101" s="334">
        <v>0</v>
      </c>
      <c r="J101" s="334">
        <v>3</v>
      </c>
      <c r="K101" s="334">
        <v>11</v>
      </c>
      <c r="L101" s="334">
        <v>0</v>
      </c>
      <c r="M101" s="354"/>
      <c r="N101" s="355">
        <v>4</v>
      </c>
      <c r="O101" s="355">
        <v>3</v>
      </c>
      <c r="P101" s="356">
        <v>3</v>
      </c>
      <c r="Q101" s="357" t="s">
        <v>664</v>
      </c>
      <c r="R101" s="358">
        <v>0</v>
      </c>
      <c r="S101" s="359" t="s">
        <v>0</v>
      </c>
      <c r="T101" s="359" t="s">
        <v>0</v>
      </c>
      <c r="U101" s="360" t="s">
        <v>0</v>
      </c>
      <c r="V101" s="361" t="s">
        <v>666</v>
      </c>
      <c r="W101" s="361" t="s">
        <v>668</v>
      </c>
      <c r="X101" s="361" t="s">
        <v>668</v>
      </c>
      <c r="Y101" s="361" t="s">
        <v>667</v>
      </c>
      <c r="Z101" s="370">
        <v>0.75</v>
      </c>
      <c r="AA101" s="363" t="s">
        <v>657</v>
      </c>
      <c r="AB101" s="364">
        <v>0.75</v>
      </c>
      <c r="AC101" s="365" t="s">
        <v>659</v>
      </c>
      <c r="AD101" s="366" t="s">
        <v>660</v>
      </c>
      <c r="AE101" s="367" t="s">
        <v>659</v>
      </c>
      <c r="AF101" s="368" t="s">
        <v>452</v>
      </c>
      <c r="AG101" s="352" t="s">
        <v>33</v>
      </c>
      <c r="AH101" s="369" t="s">
        <v>620</v>
      </c>
      <c r="AI101" t="s">
        <v>453</v>
      </c>
    </row>
    <row r="102" spans="2:35" ht="409.5">
      <c r="B102" s="351" t="s">
        <v>397</v>
      </c>
      <c r="C102" s="352" t="s">
        <v>433</v>
      </c>
      <c r="D102" s="352" t="s">
        <v>455</v>
      </c>
      <c r="E102" s="352" t="s">
        <v>456</v>
      </c>
      <c r="F102" s="352" t="s">
        <v>656</v>
      </c>
      <c r="G102" s="388">
        <v>4</v>
      </c>
      <c r="H102" s="353">
        <v>4</v>
      </c>
      <c r="I102" s="334">
        <v>4</v>
      </c>
      <c r="J102" s="334">
        <v>0</v>
      </c>
      <c r="K102" s="334">
        <v>0</v>
      </c>
      <c r="L102" s="334">
        <v>0</v>
      </c>
      <c r="M102" s="354">
        <v>1</v>
      </c>
      <c r="N102" s="355">
        <v>1</v>
      </c>
      <c r="O102" s="355">
        <v>1</v>
      </c>
      <c r="P102" s="356">
        <v>1</v>
      </c>
      <c r="Q102" s="357" t="s">
        <v>664</v>
      </c>
      <c r="R102" s="358" t="s">
        <v>0</v>
      </c>
      <c r="S102" s="359" t="s">
        <v>0</v>
      </c>
      <c r="T102" s="359" t="s">
        <v>0</v>
      </c>
      <c r="U102" s="360" t="s">
        <v>0</v>
      </c>
      <c r="V102" s="361" t="s">
        <v>668</v>
      </c>
      <c r="W102" s="361" t="s">
        <v>667</v>
      </c>
      <c r="X102" s="361" t="s">
        <v>667</v>
      </c>
      <c r="Y102" s="361" t="s">
        <v>667</v>
      </c>
      <c r="Z102" s="370" t="s">
        <v>660</v>
      </c>
      <c r="AA102" s="363" t="s">
        <v>659</v>
      </c>
      <c r="AB102" s="364">
        <v>1</v>
      </c>
      <c r="AC102" s="365">
        <v>1</v>
      </c>
      <c r="AD102" s="366" t="s">
        <v>660</v>
      </c>
      <c r="AE102" s="367">
        <v>1</v>
      </c>
      <c r="AF102" s="368" t="s">
        <v>718</v>
      </c>
      <c r="AG102" s="352" t="s">
        <v>33</v>
      </c>
      <c r="AH102" s="369" t="s">
        <v>620</v>
      </c>
      <c r="AI102" t="s">
        <v>453</v>
      </c>
    </row>
    <row r="103" spans="2:35" ht="409.5">
      <c r="B103" s="351" t="s">
        <v>397</v>
      </c>
      <c r="C103" s="352" t="s">
        <v>433</v>
      </c>
      <c r="D103" s="352" t="s">
        <v>455</v>
      </c>
      <c r="E103" s="352" t="s">
        <v>458</v>
      </c>
      <c r="F103" s="352" t="s">
        <v>656</v>
      </c>
      <c r="G103" s="388">
        <v>1</v>
      </c>
      <c r="H103" s="353">
        <v>1</v>
      </c>
      <c r="I103" s="334">
        <v>0</v>
      </c>
      <c r="J103" s="334">
        <v>0</v>
      </c>
      <c r="K103" s="334">
        <v>1</v>
      </c>
      <c r="L103" s="334">
        <v>0</v>
      </c>
      <c r="M103" s="354"/>
      <c r="N103" s="355"/>
      <c r="O103" s="355">
        <v>1</v>
      </c>
      <c r="P103" s="356"/>
      <c r="Q103" s="357" t="s">
        <v>664</v>
      </c>
      <c r="R103" s="358">
        <v>0</v>
      </c>
      <c r="S103" s="359">
        <v>0</v>
      </c>
      <c r="T103" s="359" t="s">
        <v>0</v>
      </c>
      <c r="U103" s="360">
        <v>0</v>
      </c>
      <c r="V103" s="361" t="s">
        <v>666</v>
      </c>
      <c r="W103" s="361" t="s">
        <v>666</v>
      </c>
      <c r="X103" s="361" t="s">
        <v>668</v>
      </c>
      <c r="Y103" s="361" t="s">
        <v>666</v>
      </c>
      <c r="Z103" s="370" t="s">
        <v>657</v>
      </c>
      <c r="AA103" s="363" t="s">
        <v>657</v>
      </c>
      <c r="AB103" s="364" t="s">
        <v>657</v>
      </c>
      <c r="AC103" s="365">
        <v>1</v>
      </c>
      <c r="AD103" s="366" t="s">
        <v>657</v>
      </c>
      <c r="AE103" s="367">
        <v>1</v>
      </c>
      <c r="AF103" s="368" t="s">
        <v>459</v>
      </c>
      <c r="AG103" s="352" t="s">
        <v>33</v>
      </c>
      <c r="AH103" s="369" t="s">
        <v>620</v>
      </c>
      <c r="AI103" t="s">
        <v>453</v>
      </c>
    </row>
    <row r="104" spans="2:35" ht="409.5">
      <c r="B104" s="351" t="s">
        <v>397</v>
      </c>
      <c r="C104" s="352" t="s">
        <v>433</v>
      </c>
      <c r="D104" s="352" t="s">
        <v>461</v>
      </c>
      <c r="E104" s="352" t="s">
        <v>462</v>
      </c>
      <c r="F104" s="352" t="s">
        <v>656</v>
      </c>
      <c r="G104" s="388">
        <v>1</v>
      </c>
      <c r="H104" s="353">
        <v>1</v>
      </c>
      <c r="I104" s="334">
        <v>1</v>
      </c>
      <c r="J104" s="334">
        <v>0</v>
      </c>
      <c r="K104" s="334">
        <v>0</v>
      </c>
      <c r="L104" s="334">
        <v>0</v>
      </c>
      <c r="M104" s="354">
        <v>1</v>
      </c>
      <c r="N104" s="355"/>
      <c r="O104" s="355"/>
      <c r="P104" s="356"/>
      <c r="Q104" s="357" t="s">
        <v>664</v>
      </c>
      <c r="R104" s="358" t="s">
        <v>0</v>
      </c>
      <c r="S104" s="359">
        <v>0</v>
      </c>
      <c r="T104" s="359">
        <v>0</v>
      </c>
      <c r="U104" s="360">
        <v>0</v>
      </c>
      <c r="V104" s="361" t="s">
        <v>668</v>
      </c>
      <c r="W104" s="361" t="s">
        <v>666</v>
      </c>
      <c r="X104" s="361" t="s">
        <v>666</v>
      </c>
      <c r="Y104" s="361" t="s">
        <v>666</v>
      </c>
      <c r="Z104" s="370" t="s">
        <v>657</v>
      </c>
      <c r="AA104" s="363">
        <v>1</v>
      </c>
      <c r="AB104" s="364" t="s">
        <v>657</v>
      </c>
      <c r="AC104" s="365"/>
      <c r="AD104" s="366" t="s">
        <v>657</v>
      </c>
      <c r="AE104" s="367">
        <v>1</v>
      </c>
      <c r="AF104" s="368" t="s">
        <v>463</v>
      </c>
      <c r="AG104" s="352" t="s">
        <v>33</v>
      </c>
      <c r="AH104" s="369" t="s">
        <v>620</v>
      </c>
      <c r="AI104" t="s">
        <v>453</v>
      </c>
    </row>
    <row r="105" spans="2:35" ht="409.5">
      <c r="B105" s="351" t="s">
        <v>397</v>
      </c>
      <c r="C105" s="352" t="s">
        <v>433</v>
      </c>
      <c r="D105" s="352" t="s">
        <v>465</v>
      </c>
      <c r="E105" s="352" t="s">
        <v>466</v>
      </c>
      <c r="F105" s="352" t="s">
        <v>656</v>
      </c>
      <c r="G105" s="388">
        <v>3</v>
      </c>
      <c r="H105" s="353">
        <v>10</v>
      </c>
      <c r="I105" s="334">
        <v>10</v>
      </c>
      <c r="J105" s="334">
        <v>0</v>
      </c>
      <c r="K105" s="334">
        <v>1</v>
      </c>
      <c r="L105" s="334">
        <v>0</v>
      </c>
      <c r="M105" s="396"/>
      <c r="N105" s="397">
        <v>4</v>
      </c>
      <c r="O105" s="397">
        <v>3</v>
      </c>
      <c r="P105" s="398">
        <v>3</v>
      </c>
      <c r="Q105" s="357" t="s">
        <v>664</v>
      </c>
      <c r="R105" s="358">
        <v>0</v>
      </c>
      <c r="S105" s="359" t="s">
        <v>0</v>
      </c>
      <c r="T105" s="359" t="s">
        <v>0</v>
      </c>
      <c r="U105" s="360" t="s">
        <v>0</v>
      </c>
      <c r="V105" s="361" t="s">
        <v>665</v>
      </c>
      <c r="W105" s="361" t="s">
        <v>667</v>
      </c>
      <c r="X105" s="361" t="s">
        <v>668</v>
      </c>
      <c r="Y105" s="361" t="s">
        <v>667</v>
      </c>
      <c r="Z105" s="370">
        <v>1</v>
      </c>
      <c r="AA105" s="363">
        <v>1</v>
      </c>
      <c r="AB105" s="364">
        <v>1</v>
      </c>
      <c r="AC105" s="365">
        <v>1</v>
      </c>
      <c r="AD105" s="366" t="s">
        <v>660</v>
      </c>
      <c r="AE105" s="367" t="s">
        <v>659</v>
      </c>
      <c r="AF105" s="368" t="s">
        <v>467</v>
      </c>
      <c r="AG105" s="352" t="s">
        <v>33</v>
      </c>
      <c r="AH105" s="369" t="s">
        <v>620</v>
      </c>
      <c r="AI105" t="s">
        <v>453</v>
      </c>
    </row>
    <row r="106" spans="2:35" ht="237.95">
      <c r="B106" s="351" t="s">
        <v>397</v>
      </c>
      <c r="C106" s="352" t="s">
        <v>433</v>
      </c>
      <c r="D106" s="352" t="s">
        <v>469</v>
      </c>
      <c r="E106" s="352" t="s">
        <v>470</v>
      </c>
      <c r="F106" s="352" t="s">
        <v>656</v>
      </c>
      <c r="G106" s="388">
        <v>1</v>
      </c>
      <c r="H106" s="353">
        <v>1</v>
      </c>
      <c r="I106" s="334">
        <v>1</v>
      </c>
      <c r="J106" s="334">
        <v>0</v>
      </c>
      <c r="K106" s="334">
        <v>0</v>
      </c>
      <c r="L106" s="334">
        <v>0</v>
      </c>
      <c r="M106" s="396">
        <v>1</v>
      </c>
      <c r="N106" s="397"/>
      <c r="O106" s="397"/>
      <c r="P106" s="398"/>
      <c r="Q106" s="357" t="s">
        <v>664</v>
      </c>
      <c r="R106" s="358" t="s">
        <v>0</v>
      </c>
      <c r="S106" s="359">
        <v>0</v>
      </c>
      <c r="T106" s="359">
        <v>0</v>
      </c>
      <c r="U106" s="360">
        <v>0</v>
      </c>
      <c r="V106" s="361" t="s">
        <v>668</v>
      </c>
      <c r="W106" s="361" t="s">
        <v>666</v>
      </c>
      <c r="X106" s="361" t="s">
        <v>666</v>
      </c>
      <c r="Y106" s="361" t="s">
        <v>666</v>
      </c>
      <c r="Z106" s="370" t="s">
        <v>657</v>
      </c>
      <c r="AA106" s="363">
        <v>1</v>
      </c>
      <c r="AB106" s="364" t="s">
        <v>657</v>
      </c>
      <c r="AC106" s="365"/>
      <c r="AD106" s="366" t="s">
        <v>657</v>
      </c>
      <c r="AE106" s="367">
        <v>1</v>
      </c>
      <c r="AF106" s="368" t="s">
        <v>471</v>
      </c>
      <c r="AG106" s="352" t="s">
        <v>33</v>
      </c>
      <c r="AH106" s="369" t="s">
        <v>620</v>
      </c>
      <c r="AI106" t="s">
        <v>453</v>
      </c>
    </row>
    <row r="107" spans="2:35" ht="299.10000000000002">
      <c r="B107" s="351" t="s">
        <v>397</v>
      </c>
      <c r="C107" s="352" t="s">
        <v>433</v>
      </c>
      <c r="D107" s="352" t="s">
        <v>472</v>
      </c>
      <c r="E107" s="352" t="s">
        <v>473</v>
      </c>
      <c r="F107" s="352" t="s">
        <v>656</v>
      </c>
      <c r="G107" s="388">
        <v>2</v>
      </c>
      <c r="H107" s="353">
        <v>2</v>
      </c>
      <c r="I107" s="334">
        <v>0</v>
      </c>
      <c r="J107" s="334">
        <v>0</v>
      </c>
      <c r="K107" s="334">
        <v>1</v>
      </c>
      <c r="L107" s="334">
        <v>0</v>
      </c>
      <c r="M107" s="396"/>
      <c r="N107" s="397"/>
      <c r="O107" s="397">
        <v>1</v>
      </c>
      <c r="P107" s="398">
        <v>1</v>
      </c>
      <c r="Q107" s="357" t="s">
        <v>664</v>
      </c>
      <c r="R107" s="358">
        <v>0</v>
      </c>
      <c r="S107" s="359">
        <v>0</v>
      </c>
      <c r="T107" s="359" t="s">
        <v>0</v>
      </c>
      <c r="U107" s="360" t="s">
        <v>0</v>
      </c>
      <c r="V107" s="361" t="s">
        <v>666</v>
      </c>
      <c r="W107" s="361" t="s">
        <v>666</v>
      </c>
      <c r="X107" s="361" t="s">
        <v>668</v>
      </c>
      <c r="Y107" s="361" t="s">
        <v>667</v>
      </c>
      <c r="Z107" s="370" t="s">
        <v>657</v>
      </c>
      <c r="AA107" s="363" t="s">
        <v>657</v>
      </c>
      <c r="AB107" s="364" t="s">
        <v>657</v>
      </c>
      <c r="AC107" s="365">
        <v>1</v>
      </c>
      <c r="AD107" s="366" t="s">
        <v>660</v>
      </c>
      <c r="AE107" s="367">
        <v>0.5</v>
      </c>
      <c r="AF107" s="368" t="s">
        <v>719</v>
      </c>
      <c r="AG107" s="352" t="s">
        <v>33</v>
      </c>
      <c r="AH107" s="369" t="s">
        <v>620</v>
      </c>
      <c r="AI107" t="s">
        <v>453</v>
      </c>
    </row>
    <row r="108" spans="2:35" ht="276">
      <c r="B108" s="351" t="s">
        <v>397</v>
      </c>
      <c r="C108" s="352" t="s">
        <v>433</v>
      </c>
      <c r="D108" s="352" t="s">
        <v>476</v>
      </c>
      <c r="E108" s="352" t="s">
        <v>477</v>
      </c>
      <c r="F108" s="352" t="s">
        <v>656</v>
      </c>
      <c r="G108" s="388">
        <v>1</v>
      </c>
      <c r="H108" s="353">
        <v>1</v>
      </c>
      <c r="I108" s="334">
        <v>0</v>
      </c>
      <c r="J108" s="334">
        <v>0</v>
      </c>
      <c r="K108" s="380">
        <v>0.2</v>
      </c>
      <c r="L108" s="334">
        <v>0</v>
      </c>
      <c r="M108" s="396"/>
      <c r="N108" s="397"/>
      <c r="O108" s="397"/>
      <c r="P108" s="398">
        <v>1</v>
      </c>
      <c r="Q108" s="357" t="s">
        <v>664</v>
      </c>
      <c r="R108" s="358">
        <v>0</v>
      </c>
      <c r="S108" s="359">
        <v>0</v>
      </c>
      <c r="T108" s="359">
        <v>0</v>
      </c>
      <c r="U108" s="360" t="s">
        <v>0</v>
      </c>
      <c r="V108" s="361" t="s">
        <v>666</v>
      </c>
      <c r="W108" s="361" t="s">
        <v>666</v>
      </c>
      <c r="X108" s="361" t="s">
        <v>665</v>
      </c>
      <c r="Y108" s="361" t="s">
        <v>667</v>
      </c>
      <c r="Z108" s="370" t="s">
        <v>657</v>
      </c>
      <c r="AA108" s="363" t="s">
        <v>657</v>
      </c>
      <c r="AB108" s="364" t="s">
        <v>657</v>
      </c>
      <c r="AC108" s="365"/>
      <c r="AD108" s="366" t="s">
        <v>660</v>
      </c>
      <c r="AE108" s="367">
        <v>0.2</v>
      </c>
      <c r="AF108" s="368" t="s">
        <v>720</v>
      </c>
      <c r="AG108" s="352" t="s">
        <v>33</v>
      </c>
      <c r="AH108" s="369" t="s">
        <v>620</v>
      </c>
      <c r="AI108" t="s">
        <v>453</v>
      </c>
    </row>
    <row r="109" spans="2:35" ht="287.45">
      <c r="B109" s="351" t="s">
        <v>397</v>
      </c>
      <c r="C109" s="352" t="s">
        <v>433</v>
      </c>
      <c r="D109" s="352" t="s">
        <v>480</v>
      </c>
      <c r="E109" s="352" t="s">
        <v>481</v>
      </c>
      <c r="F109" s="352" t="s">
        <v>656</v>
      </c>
      <c r="G109" s="388">
        <v>1</v>
      </c>
      <c r="H109" s="353">
        <v>1</v>
      </c>
      <c r="I109" s="334">
        <v>0</v>
      </c>
      <c r="J109" s="334">
        <v>0</v>
      </c>
      <c r="K109" s="374">
        <v>0.5</v>
      </c>
      <c r="L109" s="334">
        <v>0</v>
      </c>
      <c r="M109" s="396"/>
      <c r="N109" s="397"/>
      <c r="O109" s="397">
        <v>1</v>
      </c>
      <c r="P109" s="398"/>
      <c r="Q109" s="357" t="s">
        <v>664</v>
      </c>
      <c r="R109" s="358">
        <v>0</v>
      </c>
      <c r="S109" s="359">
        <v>0</v>
      </c>
      <c r="T109" s="359" t="s">
        <v>0</v>
      </c>
      <c r="U109" s="360">
        <v>0</v>
      </c>
      <c r="V109" s="361" t="s">
        <v>666</v>
      </c>
      <c r="W109" s="361" t="s">
        <v>666</v>
      </c>
      <c r="X109" s="361" t="s">
        <v>668</v>
      </c>
      <c r="Y109" s="361" t="s">
        <v>666</v>
      </c>
      <c r="Z109" s="370" t="s">
        <v>657</v>
      </c>
      <c r="AA109" s="363" t="s">
        <v>657</v>
      </c>
      <c r="AB109" s="364" t="s">
        <v>657</v>
      </c>
      <c r="AC109" s="365">
        <v>0.5</v>
      </c>
      <c r="AD109" s="366" t="s">
        <v>657</v>
      </c>
      <c r="AE109" s="367">
        <v>0.5</v>
      </c>
      <c r="AF109" s="368" t="s">
        <v>721</v>
      </c>
      <c r="AG109" s="352" t="s">
        <v>33</v>
      </c>
      <c r="AH109" s="369" t="s">
        <v>620</v>
      </c>
      <c r="AI109" t="s">
        <v>453</v>
      </c>
    </row>
    <row r="110" spans="2:35" ht="409.5">
      <c r="B110" s="351" t="s">
        <v>397</v>
      </c>
      <c r="C110" s="352" t="s">
        <v>433</v>
      </c>
      <c r="D110" s="352" t="s">
        <v>484</v>
      </c>
      <c r="E110" s="352" t="s">
        <v>485</v>
      </c>
      <c r="F110" s="352" t="s">
        <v>656</v>
      </c>
      <c r="G110" s="388">
        <v>2</v>
      </c>
      <c r="H110" s="353">
        <v>1</v>
      </c>
      <c r="I110" s="334">
        <v>0</v>
      </c>
      <c r="J110" s="334">
        <v>0</v>
      </c>
      <c r="K110" s="380">
        <v>0.25</v>
      </c>
      <c r="L110" s="334">
        <v>0</v>
      </c>
      <c r="M110" s="396"/>
      <c r="N110" s="397"/>
      <c r="O110" s="397">
        <v>0.5</v>
      </c>
      <c r="P110" s="398">
        <v>0.5</v>
      </c>
      <c r="Q110" s="357" t="s">
        <v>664</v>
      </c>
      <c r="R110" s="358">
        <v>0</v>
      </c>
      <c r="S110" s="359">
        <v>0</v>
      </c>
      <c r="T110" s="359" t="s">
        <v>0</v>
      </c>
      <c r="U110" s="360" t="s">
        <v>0</v>
      </c>
      <c r="V110" s="361" t="s">
        <v>666</v>
      </c>
      <c r="W110" s="361" t="s">
        <v>666</v>
      </c>
      <c r="X110" s="361" t="s">
        <v>668</v>
      </c>
      <c r="Y110" s="361" t="s">
        <v>667</v>
      </c>
      <c r="Z110" s="370" t="s">
        <v>657</v>
      </c>
      <c r="AA110" s="363" t="s">
        <v>657</v>
      </c>
      <c r="AB110" s="364" t="s">
        <v>657</v>
      </c>
      <c r="AC110" s="365">
        <v>0.5</v>
      </c>
      <c r="AD110" s="366" t="s">
        <v>660</v>
      </c>
      <c r="AE110" s="367">
        <v>0.25</v>
      </c>
      <c r="AF110" s="368" t="s">
        <v>722</v>
      </c>
      <c r="AG110" s="352" t="s">
        <v>33</v>
      </c>
      <c r="AH110" s="369" t="s">
        <v>620</v>
      </c>
      <c r="AI110" t="s">
        <v>453</v>
      </c>
    </row>
    <row r="111" spans="2:35" ht="336">
      <c r="B111" s="351" t="s">
        <v>397</v>
      </c>
      <c r="C111" s="352" t="s">
        <v>433</v>
      </c>
      <c r="D111" s="352" t="s">
        <v>488</v>
      </c>
      <c r="E111" s="352" t="s">
        <v>489</v>
      </c>
      <c r="F111" s="352" t="s">
        <v>656</v>
      </c>
      <c r="G111" s="388">
        <v>4</v>
      </c>
      <c r="H111" s="353">
        <v>4</v>
      </c>
      <c r="I111" s="334">
        <v>4</v>
      </c>
      <c r="J111" s="334">
        <v>0</v>
      </c>
      <c r="K111" s="334">
        <v>0</v>
      </c>
      <c r="L111" s="334">
        <v>0</v>
      </c>
      <c r="M111" s="396">
        <v>1</v>
      </c>
      <c r="N111" s="397">
        <v>1</v>
      </c>
      <c r="O111" s="397">
        <v>1</v>
      </c>
      <c r="P111" s="398">
        <v>1</v>
      </c>
      <c r="Q111" s="357" t="s">
        <v>664</v>
      </c>
      <c r="R111" s="358" t="s">
        <v>0</v>
      </c>
      <c r="S111" s="359" t="s">
        <v>0</v>
      </c>
      <c r="T111" s="359" t="s">
        <v>0</v>
      </c>
      <c r="U111" s="360" t="s">
        <v>0</v>
      </c>
      <c r="V111" s="361" t="s">
        <v>668</v>
      </c>
      <c r="W111" s="361" t="s">
        <v>667</v>
      </c>
      <c r="X111" s="361" t="s">
        <v>667</v>
      </c>
      <c r="Y111" s="361" t="s">
        <v>667</v>
      </c>
      <c r="Z111" s="370" t="s">
        <v>660</v>
      </c>
      <c r="AA111" s="363" t="s">
        <v>659</v>
      </c>
      <c r="AB111" s="364">
        <v>1</v>
      </c>
      <c r="AC111" s="365">
        <v>1</v>
      </c>
      <c r="AD111" s="366" t="s">
        <v>660</v>
      </c>
      <c r="AE111" s="367">
        <v>1</v>
      </c>
      <c r="AF111" s="368" t="s">
        <v>490</v>
      </c>
      <c r="AG111" s="352" t="s">
        <v>33</v>
      </c>
      <c r="AH111" s="369" t="s">
        <v>620</v>
      </c>
      <c r="AI111" t="s">
        <v>453</v>
      </c>
    </row>
    <row r="112" spans="2:35" ht="287.45">
      <c r="B112" s="351" t="s">
        <v>397</v>
      </c>
      <c r="C112" s="352" t="s">
        <v>433</v>
      </c>
      <c r="D112" s="352" t="s">
        <v>492</v>
      </c>
      <c r="E112" s="352" t="s">
        <v>493</v>
      </c>
      <c r="F112" s="352" t="s">
        <v>656</v>
      </c>
      <c r="G112" s="388">
        <v>3</v>
      </c>
      <c r="H112" s="353">
        <v>10</v>
      </c>
      <c r="I112" s="334">
        <v>0</v>
      </c>
      <c r="J112" s="334">
        <v>10</v>
      </c>
      <c r="K112" s="334">
        <v>0</v>
      </c>
      <c r="L112" s="334">
        <v>0</v>
      </c>
      <c r="M112" s="396"/>
      <c r="N112" s="397">
        <v>5</v>
      </c>
      <c r="O112" s="397">
        <v>4</v>
      </c>
      <c r="P112" s="398">
        <v>1</v>
      </c>
      <c r="Q112" s="357" t="s">
        <v>664</v>
      </c>
      <c r="R112" s="358">
        <v>0</v>
      </c>
      <c r="S112" s="359" t="s">
        <v>0</v>
      </c>
      <c r="T112" s="359" t="s">
        <v>0</v>
      </c>
      <c r="U112" s="360" t="s">
        <v>0</v>
      </c>
      <c r="V112" s="361" t="s">
        <v>666</v>
      </c>
      <c r="W112" s="361" t="s">
        <v>668</v>
      </c>
      <c r="X112" s="361" t="s">
        <v>667</v>
      </c>
      <c r="Y112" s="361" t="s">
        <v>667</v>
      </c>
      <c r="Z112" s="370">
        <v>1</v>
      </c>
      <c r="AA112" s="363" t="s">
        <v>657</v>
      </c>
      <c r="AB112" s="364">
        <v>1</v>
      </c>
      <c r="AC112" s="365">
        <v>1</v>
      </c>
      <c r="AD112" s="366" t="s">
        <v>660</v>
      </c>
      <c r="AE112" s="367">
        <v>1</v>
      </c>
      <c r="AF112" s="368" t="s">
        <v>494</v>
      </c>
      <c r="AG112" s="352" t="s">
        <v>33</v>
      </c>
      <c r="AH112" s="369" t="s">
        <v>620</v>
      </c>
      <c r="AI112" t="s">
        <v>453</v>
      </c>
    </row>
    <row r="113" spans="2:35" ht="409.5">
      <c r="B113" s="351" t="s">
        <v>397</v>
      </c>
      <c r="C113" s="352" t="s">
        <v>433</v>
      </c>
      <c r="D113" s="352" t="s">
        <v>496</v>
      </c>
      <c r="E113" s="352" t="s">
        <v>497</v>
      </c>
      <c r="F113" s="352" t="s">
        <v>656</v>
      </c>
      <c r="G113" s="388">
        <v>1</v>
      </c>
      <c r="H113" s="353">
        <v>1</v>
      </c>
      <c r="I113" s="334">
        <v>0</v>
      </c>
      <c r="J113" s="374">
        <v>0.2</v>
      </c>
      <c r="K113" s="334">
        <v>0</v>
      </c>
      <c r="L113" s="334">
        <v>0</v>
      </c>
      <c r="M113" s="396"/>
      <c r="N113" s="397">
        <v>1</v>
      </c>
      <c r="O113" s="397"/>
      <c r="P113" s="398"/>
      <c r="Q113" s="357" t="s">
        <v>664</v>
      </c>
      <c r="R113" s="358">
        <v>0</v>
      </c>
      <c r="S113" s="359" t="s">
        <v>0</v>
      </c>
      <c r="T113" s="359">
        <v>0</v>
      </c>
      <c r="U113" s="360">
        <v>0</v>
      </c>
      <c r="V113" s="361" t="s">
        <v>666</v>
      </c>
      <c r="W113" s="361" t="s">
        <v>668</v>
      </c>
      <c r="X113" s="361" t="s">
        <v>666</v>
      </c>
      <c r="Y113" s="361" t="s">
        <v>666</v>
      </c>
      <c r="Z113" s="370">
        <v>0.2</v>
      </c>
      <c r="AA113" s="363" t="s">
        <v>657</v>
      </c>
      <c r="AB113" s="364">
        <v>0.2</v>
      </c>
      <c r="AC113" s="365">
        <v>0.2</v>
      </c>
      <c r="AD113" s="366" t="s">
        <v>657</v>
      </c>
      <c r="AE113" s="367">
        <v>0.2</v>
      </c>
      <c r="AF113" s="368" t="s">
        <v>723</v>
      </c>
      <c r="AG113" s="352" t="s">
        <v>33</v>
      </c>
      <c r="AH113" s="369" t="s">
        <v>620</v>
      </c>
      <c r="AI113" t="s">
        <v>453</v>
      </c>
    </row>
    <row r="114" spans="2:35" ht="168">
      <c r="B114" s="351" t="s">
        <v>397</v>
      </c>
      <c r="C114" s="352" t="s">
        <v>433</v>
      </c>
      <c r="D114" s="352" t="s">
        <v>500</v>
      </c>
      <c r="E114" s="352" t="s">
        <v>501</v>
      </c>
      <c r="F114" s="388" t="s">
        <v>656</v>
      </c>
      <c r="G114" s="389">
        <v>1</v>
      </c>
      <c r="H114" s="353">
        <v>1</v>
      </c>
      <c r="I114" s="334">
        <v>0</v>
      </c>
      <c r="J114" s="334">
        <v>0</v>
      </c>
      <c r="K114" s="334">
        <v>0</v>
      </c>
      <c r="L114" s="334">
        <v>0</v>
      </c>
      <c r="M114" s="396"/>
      <c r="N114" s="397"/>
      <c r="O114" s="397"/>
      <c r="P114" s="398">
        <v>1</v>
      </c>
      <c r="Q114" s="357" t="s">
        <v>664</v>
      </c>
      <c r="R114" s="358">
        <v>0</v>
      </c>
      <c r="S114" s="359">
        <v>0</v>
      </c>
      <c r="T114" s="359">
        <v>0</v>
      </c>
      <c r="U114" s="360" t="s">
        <v>0</v>
      </c>
      <c r="V114" s="361" t="s">
        <v>666</v>
      </c>
      <c r="W114" s="361" t="s">
        <v>666</v>
      </c>
      <c r="X114" s="361" t="s">
        <v>666</v>
      </c>
      <c r="Y114" s="361" t="s">
        <v>667</v>
      </c>
      <c r="Z114" s="370" t="s">
        <v>657</v>
      </c>
      <c r="AA114" s="363" t="s">
        <v>657</v>
      </c>
      <c r="AB114" s="364" t="s">
        <v>657</v>
      </c>
      <c r="AC114" s="365" t="s">
        <v>657</v>
      </c>
      <c r="AD114" s="366" t="s">
        <v>660</v>
      </c>
      <c r="AE114" s="367">
        <v>0</v>
      </c>
      <c r="AF114" s="368" t="s">
        <v>724</v>
      </c>
      <c r="AG114" s="352" t="s">
        <v>33</v>
      </c>
      <c r="AH114" s="369" t="s">
        <v>618</v>
      </c>
      <c r="AI114" t="s">
        <v>387</v>
      </c>
    </row>
    <row r="115" spans="2:35" ht="138">
      <c r="B115" s="351" t="s">
        <v>397</v>
      </c>
      <c r="C115" s="352" t="s">
        <v>433</v>
      </c>
      <c r="D115" s="352" t="s">
        <v>503</v>
      </c>
      <c r="E115" s="352" t="s">
        <v>504</v>
      </c>
      <c r="F115" s="388" t="s">
        <v>656</v>
      </c>
      <c r="G115" s="389">
        <v>1</v>
      </c>
      <c r="H115" s="353">
        <v>1</v>
      </c>
      <c r="I115" s="334">
        <v>0.5</v>
      </c>
      <c r="J115" s="334">
        <v>0.5</v>
      </c>
      <c r="K115" s="334">
        <v>0</v>
      </c>
      <c r="L115" s="334">
        <v>0</v>
      </c>
      <c r="M115" s="396"/>
      <c r="N115" s="397">
        <v>1</v>
      </c>
      <c r="O115" s="397"/>
      <c r="P115" s="398"/>
      <c r="Q115" s="357" t="s">
        <v>664</v>
      </c>
      <c r="R115" s="358">
        <v>0</v>
      </c>
      <c r="S115" s="359" t="s">
        <v>0</v>
      </c>
      <c r="T115" s="359">
        <v>0</v>
      </c>
      <c r="U115" s="360">
        <v>0</v>
      </c>
      <c r="V115" s="361" t="s">
        <v>665</v>
      </c>
      <c r="W115" s="361" t="s">
        <v>668</v>
      </c>
      <c r="X115" s="361" t="s">
        <v>666</v>
      </c>
      <c r="Y115" s="361" t="s">
        <v>666</v>
      </c>
      <c r="Z115" s="370">
        <v>1</v>
      </c>
      <c r="AA115" s="363">
        <v>0.5</v>
      </c>
      <c r="AB115" s="364">
        <v>1</v>
      </c>
      <c r="AC115" s="365" t="s">
        <v>657</v>
      </c>
      <c r="AD115" s="366" t="s">
        <v>657</v>
      </c>
      <c r="AE115" s="367">
        <v>1</v>
      </c>
      <c r="AF115" s="368" t="s">
        <v>505</v>
      </c>
      <c r="AG115" s="352" t="s">
        <v>33</v>
      </c>
      <c r="AH115" s="369" t="s">
        <v>618</v>
      </c>
      <c r="AI115" t="s">
        <v>387</v>
      </c>
    </row>
    <row r="116" spans="2:35" ht="299.10000000000002">
      <c r="B116" s="351" t="s">
        <v>397</v>
      </c>
      <c r="C116" s="352" t="s">
        <v>433</v>
      </c>
      <c r="D116" s="352" t="s">
        <v>507</v>
      </c>
      <c r="E116" s="352" t="s">
        <v>508</v>
      </c>
      <c r="F116" s="388" t="s">
        <v>656</v>
      </c>
      <c r="G116" s="389">
        <v>1</v>
      </c>
      <c r="H116" s="353">
        <v>1</v>
      </c>
      <c r="I116" s="334">
        <v>0</v>
      </c>
      <c r="J116" s="334">
        <v>1</v>
      </c>
      <c r="K116" s="334">
        <v>0</v>
      </c>
      <c r="L116" s="334">
        <v>0</v>
      </c>
      <c r="M116" s="396"/>
      <c r="N116" s="397">
        <v>1</v>
      </c>
      <c r="O116" s="397"/>
      <c r="P116" s="398"/>
      <c r="Q116" s="357" t="s">
        <v>664</v>
      </c>
      <c r="R116" s="358">
        <v>0</v>
      </c>
      <c r="S116" s="359" t="s">
        <v>0</v>
      </c>
      <c r="T116" s="359">
        <v>0</v>
      </c>
      <c r="U116" s="360">
        <v>0</v>
      </c>
      <c r="V116" s="361" t="s">
        <v>666</v>
      </c>
      <c r="W116" s="361" t="s">
        <v>668</v>
      </c>
      <c r="X116" s="361" t="s">
        <v>666</v>
      </c>
      <c r="Y116" s="361" t="s">
        <v>666</v>
      </c>
      <c r="Z116" s="370">
        <v>1</v>
      </c>
      <c r="AA116" s="363" t="s">
        <v>657</v>
      </c>
      <c r="AB116" s="364">
        <v>1</v>
      </c>
      <c r="AC116" s="365" t="s">
        <v>657</v>
      </c>
      <c r="AD116" s="366" t="s">
        <v>657</v>
      </c>
      <c r="AE116" s="367">
        <v>1</v>
      </c>
      <c r="AF116" s="368" t="s">
        <v>509</v>
      </c>
      <c r="AG116" s="352" t="s">
        <v>33</v>
      </c>
      <c r="AH116" s="369" t="s">
        <v>618</v>
      </c>
      <c r="AI116" t="s">
        <v>387</v>
      </c>
    </row>
    <row r="117" spans="2:35" ht="345">
      <c r="B117" s="351" t="s">
        <v>397</v>
      </c>
      <c r="C117" s="352" t="s">
        <v>510</v>
      </c>
      <c r="D117" s="352" t="s">
        <v>513</v>
      </c>
      <c r="E117" s="352" t="s">
        <v>514</v>
      </c>
      <c r="F117" s="352" t="s">
        <v>656</v>
      </c>
      <c r="G117" s="388">
        <v>3</v>
      </c>
      <c r="H117" s="375">
        <v>1</v>
      </c>
      <c r="I117" s="376">
        <v>0.15</v>
      </c>
      <c r="J117" s="376">
        <v>0.15</v>
      </c>
      <c r="K117" s="376">
        <v>0.35</v>
      </c>
      <c r="L117" s="376">
        <v>0</v>
      </c>
      <c r="M117" s="399"/>
      <c r="N117" s="400">
        <v>0.2</v>
      </c>
      <c r="O117" s="400">
        <v>0.3</v>
      </c>
      <c r="P117" s="401">
        <v>0.5</v>
      </c>
      <c r="Q117" s="357" t="s">
        <v>664</v>
      </c>
      <c r="R117" s="358">
        <v>0</v>
      </c>
      <c r="S117" s="359" t="s">
        <v>276</v>
      </c>
      <c r="T117" s="359" t="s">
        <v>276</v>
      </c>
      <c r="U117" s="360" t="s">
        <v>276</v>
      </c>
      <c r="V117" s="361" t="s">
        <v>665</v>
      </c>
      <c r="W117" s="361" t="s">
        <v>668</v>
      </c>
      <c r="X117" s="361" t="s">
        <v>668</v>
      </c>
      <c r="Y117" s="361" t="s">
        <v>667</v>
      </c>
      <c r="Z117" s="370">
        <v>0.89999999999999991</v>
      </c>
      <c r="AA117" s="363">
        <v>0.15</v>
      </c>
      <c r="AB117" s="364">
        <v>1</v>
      </c>
      <c r="AC117" s="365" t="s">
        <v>659</v>
      </c>
      <c r="AD117" s="366" t="s">
        <v>660</v>
      </c>
      <c r="AE117" s="367">
        <v>0.64999999999999991</v>
      </c>
      <c r="AF117" s="368" t="s">
        <v>515</v>
      </c>
      <c r="AG117" s="352" t="s">
        <v>33</v>
      </c>
      <c r="AH117" s="369" t="s">
        <v>610</v>
      </c>
      <c r="AI117" t="s">
        <v>516</v>
      </c>
    </row>
    <row r="118" spans="2:35" ht="409.5">
      <c r="B118" s="351" t="s">
        <v>397</v>
      </c>
      <c r="C118" s="352" t="s">
        <v>510</v>
      </c>
      <c r="D118" s="352" t="s">
        <v>518</v>
      </c>
      <c r="E118" s="352" t="s">
        <v>519</v>
      </c>
      <c r="F118" s="352" t="s">
        <v>658</v>
      </c>
      <c r="G118" s="388">
        <v>4</v>
      </c>
      <c r="H118" s="353">
        <v>2</v>
      </c>
      <c r="I118" s="334">
        <v>2</v>
      </c>
      <c r="J118" s="334">
        <v>2</v>
      </c>
      <c r="K118" s="334">
        <v>2</v>
      </c>
      <c r="L118" s="334">
        <v>0</v>
      </c>
      <c r="M118" s="396">
        <v>2</v>
      </c>
      <c r="N118" s="397">
        <v>2</v>
      </c>
      <c r="O118" s="397">
        <v>2</v>
      </c>
      <c r="P118" s="398">
        <v>2</v>
      </c>
      <c r="Q118" s="357" t="s">
        <v>664</v>
      </c>
      <c r="R118" s="358" t="s">
        <v>276</v>
      </c>
      <c r="S118" s="359" t="s">
        <v>276</v>
      </c>
      <c r="T118" s="359" t="s">
        <v>276</v>
      </c>
      <c r="U118" s="360" t="s">
        <v>276</v>
      </c>
      <c r="V118" s="361" t="s">
        <v>668</v>
      </c>
      <c r="W118" s="361" t="s">
        <v>668</v>
      </c>
      <c r="X118" s="361" t="s">
        <v>668</v>
      </c>
      <c r="Y118" s="361" t="s">
        <v>667</v>
      </c>
      <c r="Z118" s="370">
        <v>1</v>
      </c>
      <c r="AA118" s="363">
        <v>1</v>
      </c>
      <c r="AB118" s="364">
        <v>1</v>
      </c>
      <c r="AC118" s="365">
        <v>1</v>
      </c>
      <c r="AD118" s="366" t="s">
        <v>660</v>
      </c>
      <c r="AE118" s="367">
        <v>0.75</v>
      </c>
      <c r="AF118" s="368" t="s">
        <v>725</v>
      </c>
      <c r="AG118" s="352">
        <v>0</v>
      </c>
      <c r="AH118" s="369" t="s">
        <v>617</v>
      </c>
      <c r="AI118" t="s">
        <v>521</v>
      </c>
    </row>
    <row r="119" spans="2:35" ht="409.5">
      <c r="B119" s="351" t="s">
        <v>397</v>
      </c>
      <c r="C119" s="352" t="s">
        <v>510</v>
      </c>
      <c r="D119" s="352" t="s">
        <v>523</v>
      </c>
      <c r="E119" s="352" t="s">
        <v>524</v>
      </c>
      <c r="F119" s="352" t="s">
        <v>656</v>
      </c>
      <c r="G119" s="388">
        <v>4</v>
      </c>
      <c r="H119" s="353">
        <v>5</v>
      </c>
      <c r="I119" s="334">
        <v>1</v>
      </c>
      <c r="J119" s="334">
        <v>1</v>
      </c>
      <c r="K119" s="334">
        <v>1</v>
      </c>
      <c r="L119" s="334">
        <v>0</v>
      </c>
      <c r="M119" s="396">
        <v>1</v>
      </c>
      <c r="N119" s="397">
        <v>1</v>
      </c>
      <c r="O119" s="397">
        <v>1</v>
      </c>
      <c r="P119" s="398">
        <v>2</v>
      </c>
      <c r="Q119" s="357" t="s">
        <v>664</v>
      </c>
      <c r="R119" s="358" t="s">
        <v>0</v>
      </c>
      <c r="S119" s="359" t="s">
        <v>0</v>
      </c>
      <c r="T119" s="359" t="s">
        <v>0</v>
      </c>
      <c r="U119" s="360" t="s">
        <v>0</v>
      </c>
      <c r="V119" s="361" t="s">
        <v>668</v>
      </c>
      <c r="W119" s="361" t="s">
        <v>668</v>
      </c>
      <c r="X119" s="361" t="s">
        <v>668</v>
      </c>
      <c r="Y119" s="361" t="s">
        <v>667</v>
      </c>
      <c r="Z119" s="370">
        <v>1</v>
      </c>
      <c r="AA119" s="363">
        <v>1</v>
      </c>
      <c r="AB119" s="364">
        <v>1</v>
      </c>
      <c r="AC119" s="365">
        <v>1</v>
      </c>
      <c r="AD119" s="366" t="s">
        <v>660</v>
      </c>
      <c r="AE119" s="367">
        <v>0.6</v>
      </c>
      <c r="AF119" s="368" t="s">
        <v>726</v>
      </c>
      <c r="AG119" s="352" t="s">
        <v>33</v>
      </c>
      <c r="AH119" s="369" t="s">
        <v>610</v>
      </c>
      <c r="AI119" t="s">
        <v>516</v>
      </c>
    </row>
    <row r="120" spans="2:35" ht="276">
      <c r="B120" s="351" t="s">
        <v>526</v>
      </c>
      <c r="C120" s="352" t="s">
        <v>527</v>
      </c>
      <c r="D120" s="352" t="s">
        <v>530</v>
      </c>
      <c r="E120" s="352" t="s">
        <v>531</v>
      </c>
      <c r="F120" s="388" t="s">
        <v>656</v>
      </c>
      <c r="G120" s="388">
        <v>1</v>
      </c>
      <c r="H120" s="353">
        <v>1</v>
      </c>
      <c r="I120" s="334">
        <v>0</v>
      </c>
      <c r="J120" s="334">
        <v>1</v>
      </c>
      <c r="K120" s="334">
        <v>0</v>
      </c>
      <c r="L120" s="334">
        <v>0</v>
      </c>
      <c r="M120" s="396"/>
      <c r="N120" s="397">
        <v>1</v>
      </c>
      <c r="O120" s="397"/>
      <c r="P120" s="398"/>
      <c r="Q120" s="357" t="s">
        <v>664</v>
      </c>
      <c r="R120" s="358">
        <v>0</v>
      </c>
      <c r="S120" s="359" t="s">
        <v>0</v>
      </c>
      <c r="T120" s="359">
        <v>0</v>
      </c>
      <c r="U120" s="360">
        <v>0</v>
      </c>
      <c r="V120" s="361" t="s">
        <v>666</v>
      </c>
      <c r="W120" s="361" t="s">
        <v>668</v>
      </c>
      <c r="X120" s="361" t="s">
        <v>666</v>
      </c>
      <c r="Y120" s="361" t="s">
        <v>666</v>
      </c>
      <c r="Z120" s="370">
        <v>1</v>
      </c>
      <c r="AA120" s="363" t="s">
        <v>657</v>
      </c>
      <c r="AB120" s="364">
        <v>1</v>
      </c>
      <c r="AC120" s="365" t="s">
        <v>657</v>
      </c>
      <c r="AD120" s="366" t="s">
        <v>657</v>
      </c>
      <c r="AE120" s="367">
        <v>1</v>
      </c>
      <c r="AF120" s="368" t="s">
        <v>532</v>
      </c>
      <c r="AG120" s="352" t="s">
        <v>33</v>
      </c>
      <c r="AH120" s="369" t="s">
        <v>613</v>
      </c>
      <c r="AI120" t="s">
        <v>38</v>
      </c>
    </row>
    <row r="121" spans="2:35" ht="390.95">
      <c r="B121" s="351" t="s">
        <v>526</v>
      </c>
      <c r="C121" s="352" t="s">
        <v>527</v>
      </c>
      <c r="D121" s="352" t="s">
        <v>535</v>
      </c>
      <c r="E121" s="352" t="s">
        <v>536</v>
      </c>
      <c r="F121" s="388" t="s">
        <v>656</v>
      </c>
      <c r="G121" s="388">
        <v>2</v>
      </c>
      <c r="H121" s="353">
        <v>2</v>
      </c>
      <c r="I121" s="334">
        <v>1</v>
      </c>
      <c r="J121" s="334">
        <v>1</v>
      </c>
      <c r="K121" s="334">
        <v>0</v>
      </c>
      <c r="L121" s="334">
        <v>0</v>
      </c>
      <c r="M121" s="396"/>
      <c r="N121" s="397">
        <v>1</v>
      </c>
      <c r="O121" s="397"/>
      <c r="P121" s="398">
        <v>1</v>
      </c>
      <c r="Q121" s="357" t="s">
        <v>664</v>
      </c>
      <c r="R121" s="358">
        <v>0</v>
      </c>
      <c r="S121" s="359" t="s">
        <v>0</v>
      </c>
      <c r="T121" s="359">
        <v>0</v>
      </c>
      <c r="U121" s="360" t="s">
        <v>0</v>
      </c>
      <c r="V121" s="361" t="s">
        <v>665</v>
      </c>
      <c r="W121" s="361" t="s">
        <v>668</v>
      </c>
      <c r="X121" s="361" t="s">
        <v>666</v>
      </c>
      <c r="Y121" s="361" t="s">
        <v>667</v>
      </c>
      <c r="Z121" s="370">
        <v>1.5</v>
      </c>
      <c r="AA121" s="363">
        <v>0.5</v>
      </c>
      <c r="AB121" s="364">
        <v>1</v>
      </c>
      <c r="AC121" s="365" t="s">
        <v>657</v>
      </c>
      <c r="AD121" s="366" t="s">
        <v>660</v>
      </c>
      <c r="AE121" s="367">
        <v>1</v>
      </c>
      <c r="AF121" s="368" t="s">
        <v>537</v>
      </c>
      <c r="AG121" s="352" t="s">
        <v>33</v>
      </c>
      <c r="AH121" s="369" t="s">
        <v>613</v>
      </c>
      <c r="AI121" t="s">
        <v>38</v>
      </c>
    </row>
    <row r="122" spans="2:35" ht="252.95">
      <c r="B122" s="351" t="s">
        <v>526</v>
      </c>
      <c r="C122" s="352" t="s">
        <v>527</v>
      </c>
      <c r="D122" s="352" t="s">
        <v>539</v>
      </c>
      <c r="E122" s="352" t="s">
        <v>540</v>
      </c>
      <c r="F122" s="388" t="s">
        <v>656</v>
      </c>
      <c r="G122" s="388">
        <v>2</v>
      </c>
      <c r="H122" s="353">
        <v>2</v>
      </c>
      <c r="I122" s="334">
        <v>0</v>
      </c>
      <c r="J122" s="334">
        <v>1</v>
      </c>
      <c r="K122" s="334">
        <v>3</v>
      </c>
      <c r="L122" s="334">
        <v>0</v>
      </c>
      <c r="M122" s="396"/>
      <c r="N122" s="397">
        <v>1</v>
      </c>
      <c r="O122" s="397"/>
      <c r="P122" s="398">
        <v>1</v>
      </c>
      <c r="Q122" s="357" t="s">
        <v>664</v>
      </c>
      <c r="R122" s="358">
        <v>0</v>
      </c>
      <c r="S122" s="359" t="s">
        <v>0</v>
      </c>
      <c r="T122" s="359">
        <v>0</v>
      </c>
      <c r="U122" s="360" t="s">
        <v>0</v>
      </c>
      <c r="V122" s="361" t="s">
        <v>666</v>
      </c>
      <c r="W122" s="361" t="s">
        <v>668</v>
      </c>
      <c r="X122" s="361" t="s">
        <v>665</v>
      </c>
      <c r="Y122" s="361" t="s">
        <v>667</v>
      </c>
      <c r="Z122" s="370">
        <v>1</v>
      </c>
      <c r="AA122" s="363" t="s">
        <v>657</v>
      </c>
      <c r="AB122" s="364">
        <v>1</v>
      </c>
      <c r="AC122" s="365" t="s">
        <v>659</v>
      </c>
      <c r="AD122" s="366" t="s">
        <v>660</v>
      </c>
      <c r="AE122" s="367" t="s">
        <v>659</v>
      </c>
      <c r="AF122" s="368" t="s">
        <v>727</v>
      </c>
      <c r="AG122" s="352" t="s">
        <v>33</v>
      </c>
      <c r="AH122" s="369" t="s">
        <v>613</v>
      </c>
      <c r="AI122" t="s">
        <v>38</v>
      </c>
    </row>
    <row r="123" spans="2:35" ht="409.5">
      <c r="B123" s="351" t="s">
        <v>526</v>
      </c>
      <c r="C123" s="352" t="s">
        <v>527</v>
      </c>
      <c r="D123" s="352" t="s">
        <v>543</v>
      </c>
      <c r="E123" s="352" t="s">
        <v>544</v>
      </c>
      <c r="F123" s="388" t="s">
        <v>656</v>
      </c>
      <c r="G123" s="388">
        <v>1</v>
      </c>
      <c r="H123" s="353">
        <v>1</v>
      </c>
      <c r="I123" s="334">
        <v>0</v>
      </c>
      <c r="J123" s="374">
        <v>0.5</v>
      </c>
      <c r="K123" s="374">
        <v>0.3</v>
      </c>
      <c r="L123" s="334">
        <v>0</v>
      </c>
      <c r="M123" s="396"/>
      <c r="N123" s="397">
        <v>1</v>
      </c>
      <c r="O123" s="397"/>
      <c r="P123" s="398"/>
      <c r="Q123" s="357" t="s">
        <v>664</v>
      </c>
      <c r="R123" s="358">
        <v>0</v>
      </c>
      <c r="S123" s="359" t="s">
        <v>0</v>
      </c>
      <c r="T123" s="359">
        <v>0</v>
      </c>
      <c r="U123" s="360">
        <v>0</v>
      </c>
      <c r="V123" s="361" t="s">
        <v>666</v>
      </c>
      <c r="W123" s="361" t="s">
        <v>668</v>
      </c>
      <c r="X123" s="361" t="s">
        <v>665</v>
      </c>
      <c r="Y123" s="361" t="s">
        <v>666</v>
      </c>
      <c r="Z123" s="370">
        <v>0.5</v>
      </c>
      <c r="AA123" s="363" t="s">
        <v>657</v>
      </c>
      <c r="AB123" s="364">
        <v>0.5</v>
      </c>
      <c r="AC123" s="365">
        <v>0.8</v>
      </c>
      <c r="AD123" s="366" t="s">
        <v>657</v>
      </c>
      <c r="AE123" s="367">
        <v>0.8</v>
      </c>
      <c r="AF123" s="368" t="s">
        <v>728</v>
      </c>
      <c r="AG123" s="352" t="s">
        <v>33</v>
      </c>
      <c r="AH123" s="369" t="s">
        <v>613</v>
      </c>
      <c r="AI123" t="s">
        <v>38</v>
      </c>
    </row>
    <row r="124" spans="2:35" ht="241.5">
      <c r="B124" s="351" t="s">
        <v>526</v>
      </c>
      <c r="C124" s="352" t="s">
        <v>527</v>
      </c>
      <c r="D124" s="352" t="s">
        <v>547</v>
      </c>
      <c r="E124" s="352" t="s">
        <v>548</v>
      </c>
      <c r="F124" s="388" t="s">
        <v>656</v>
      </c>
      <c r="G124" s="388">
        <v>1</v>
      </c>
      <c r="H124" s="353">
        <v>1</v>
      </c>
      <c r="I124" s="334">
        <v>0</v>
      </c>
      <c r="J124" s="334">
        <v>1</v>
      </c>
      <c r="K124" s="334">
        <v>0</v>
      </c>
      <c r="L124" s="334">
        <v>0</v>
      </c>
      <c r="M124" s="396"/>
      <c r="N124" s="397">
        <v>1</v>
      </c>
      <c r="O124" s="397"/>
      <c r="P124" s="398"/>
      <c r="Q124" s="357" t="s">
        <v>664</v>
      </c>
      <c r="R124" s="358">
        <v>0</v>
      </c>
      <c r="S124" s="359" t="s">
        <v>0</v>
      </c>
      <c r="T124" s="359">
        <v>0</v>
      </c>
      <c r="U124" s="360">
        <v>0</v>
      </c>
      <c r="V124" s="361" t="s">
        <v>666</v>
      </c>
      <c r="W124" s="361" t="s">
        <v>668</v>
      </c>
      <c r="X124" s="361" t="s">
        <v>666</v>
      </c>
      <c r="Y124" s="361" t="s">
        <v>666</v>
      </c>
      <c r="Z124" s="370">
        <v>1</v>
      </c>
      <c r="AA124" s="363" t="s">
        <v>657</v>
      </c>
      <c r="AB124" s="364">
        <v>1</v>
      </c>
      <c r="AC124" s="365" t="s">
        <v>657</v>
      </c>
      <c r="AD124" s="366" t="s">
        <v>657</v>
      </c>
      <c r="AE124" s="367">
        <v>1</v>
      </c>
      <c r="AF124" s="368" t="s">
        <v>549</v>
      </c>
      <c r="AG124" s="352" t="s">
        <v>33</v>
      </c>
      <c r="AH124" s="369" t="s">
        <v>613</v>
      </c>
      <c r="AI124" t="s">
        <v>38</v>
      </c>
    </row>
    <row r="125" spans="2:35" ht="350.1">
      <c r="B125" s="351" t="s">
        <v>526</v>
      </c>
      <c r="C125" s="352" t="s">
        <v>527</v>
      </c>
      <c r="D125" s="352" t="s">
        <v>551</v>
      </c>
      <c r="E125" s="352" t="s">
        <v>552</v>
      </c>
      <c r="F125" s="388" t="s">
        <v>656</v>
      </c>
      <c r="G125" s="388">
        <v>1</v>
      </c>
      <c r="H125" s="353">
        <v>1</v>
      </c>
      <c r="I125" s="334">
        <v>0</v>
      </c>
      <c r="J125" s="334">
        <v>0</v>
      </c>
      <c r="K125" s="334">
        <v>0</v>
      </c>
      <c r="L125" s="334">
        <v>0</v>
      </c>
      <c r="M125" s="396"/>
      <c r="N125" s="397"/>
      <c r="O125" s="397"/>
      <c r="P125" s="398">
        <v>1</v>
      </c>
      <c r="Q125" s="357" t="s">
        <v>664</v>
      </c>
      <c r="R125" s="358">
        <v>0</v>
      </c>
      <c r="S125" s="359">
        <v>0</v>
      </c>
      <c r="T125" s="359">
        <v>0</v>
      </c>
      <c r="U125" s="360" t="s">
        <v>0</v>
      </c>
      <c r="V125" s="361" t="s">
        <v>666</v>
      </c>
      <c r="W125" s="361" t="s">
        <v>666</v>
      </c>
      <c r="X125" s="361" t="s">
        <v>666</v>
      </c>
      <c r="Y125" s="361" t="s">
        <v>667</v>
      </c>
      <c r="Z125" s="370" t="s">
        <v>657</v>
      </c>
      <c r="AA125" s="363" t="s">
        <v>657</v>
      </c>
      <c r="AB125" s="364" t="s">
        <v>657</v>
      </c>
      <c r="AC125" s="365" t="s">
        <v>657</v>
      </c>
      <c r="AD125" s="366" t="s">
        <v>660</v>
      </c>
      <c r="AE125" s="367">
        <v>0</v>
      </c>
      <c r="AF125" s="368" t="s">
        <v>729</v>
      </c>
      <c r="AG125" s="352" t="s">
        <v>33</v>
      </c>
      <c r="AH125" s="369" t="s">
        <v>613</v>
      </c>
      <c r="AI125" t="s">
        <v>38</v>
      </c>
    </row>
    <row r="126" spans="2:35" ht="379.5">
      <c r="B126" s="351" t="s">
        <v>526</v>
      </c>
      <c r="C126" s="352" t="s">
        <v>527</v>
      </c>
      <c r="D126" s="352" t="s">
        <v>555</v>
      </c>
      <c r="E126" s="352" t="s">
        <v>556</v>
      </c>
      <c r="F126" s="388" t="s">
        <v>656</v>
      </c>
      <c r="G126" s="388">
        <v>1</v>
      </c>
      <c r="H126" s="353">
        <v>1</v>
      </c>
      <c r="I126" s="374">
        <v>0.5</v>
      </c>
      <c r="J126" s="334">
        <v>0</v>
      </c>
      <c r="K126" s="374">
        <v>0.5</v>
      </c>
      <c r="L126" s="334">
        <v>0</v>
      </c>
      <c r="M126" s="396"/>
      <c r="N126" s="397"/>
      <c r="O126" s="397">
        <v>1</v>
      </c>
      <c r="P126" s="398"/>
      <c r="Q126" s="357" t="s">
        <v>664</v>
      </c>
      <c r="R126" s="358">
        <v>0</v>
      </c>
      <c r="S126" s="359">
        <v>0</v>
      </c>
      <c r="T126" s="359" t="s">
        <v>0</v>
      </c>
      <c r="U126" s="360">
        <v>0</v>
      </c>
      <c r="V126" s="361" t="s">
        <v>665</v>
      </c>
      <c r="W126" s="361" t="s">
        <v>666</v>
      </c>
      <c r="X126" s="361" t="s">
        <v>668</v>
      </c>
      <c r="Y126" s="361" t="s">
        <v>666</v>
      </c>
      <c r="Z126" s="370">
        <v>0</v>
      </c>
      <c r="AA126" s="363"/>
      <c r="AB126" s="394"/>
      <c r="AC126" s="365">
        <v>1</v>
      </c>
      <c r="AD126" s="366" t="s">
        <v>657</v>
      </c>
      <c r="AE126" s="367">
        <v>1</v>
      </c>
      <c r="AF126" s="368" t="s">
        <v>730</v>
      </c>
      <c r="AG126" s="352" t="s">
        <v>33</v>
      </c>
      <c r="AH126" s="369" t="s">
        <v>613</v>
      </c>
      <c r="AI126" t="s">
        <v>38</v>
      </c>
    </row>
    <row r="127" spans="2:35" ht="368.1">
      <c r="B127" s="351" t="s">
        <v>526</v>
      </c>
      <c r="C127" s="352" t="s">
        <v>527</v>
      </c>
      <c r="D127" s="352" t="s">
        <v>559</v>
      </c>
      <c r="E127" s="352" t="s">
        <v>560</v>
      </c>
      <c r="F127" s="388" t="s">
        <v>656</v>
      </c>
      <c r="G127" s="388">
        <v>1</v>
      </c>
      <c r="H127" s="353">
        <v>1</v>
      </c>
      <c r="I127" s="374">
        <v>0.5</v>
      </c>
      <c r="J127" s="334">
        <v>0</v>
      </c>
      <c r="K127" s="374">
        <v>0.5</v>
      </c>
      <c r="L127" s="334">
        <v>0</v>
      </c>
      <c r="M127" s="396"/>
      <c r="N127" s="397"/>
      <c r="O127" s="397">
        <v>1</v>
      </c>
      <c r="P127" s="398"/>
      <c r="Q127" s="357" t="s">
        <v>664</v>
      </c>
      <c r="R127" s="358">
        <v>0</v>
      </c>
      <c r="S127" s="359">
        <v>0</v>
      </c>
      <c r="T127" s="359" t="s">
        <v>0</v>
      </c>
      <c r="U127" s="360">
        <v>0</v>
      </c>
      <c r="V127" s="361" t="s">
        <v>665</v>
      </c>
      <c r="W127" s="361" t="s">
        <v>666</v>
      </c>
      <c r="X127" s="361" t="s">
        <v>668</v>
      </c>
      <c r="Y127" s="361" t="s">
        <v>666</v>
      </c>
      <c r="Z127" s="370">
        <v>0</v>
      </c>
      <c r="AA127" s="363"/>
      <c r="AB127" s="394"/>
      <c r="AC127" s="365">
        <v>1</v>
      </c>
      <c r="AD127" s="366" t="s">
        <v>657</v>
      </c>
      <c r="AE127" s="367">
        <v>1</v>
      </c>
      <c r="AF127" s="368" t="s">
        <v>731</v>
      </c>
      <c r="AG127" s="352" t="s">
        <v>33</v>
      </c>
      <c r="AH127" s="369" t="s">
        <v>613</v>
      </c>
      <c r="AI127" t="s">
        <v>38</v>
      </c>
    </row>
    <row r="128" spans="2:35" ht="237.95">
      <c r="B128" s="351" t="s">
        <v>562</v>
      </c>
      <c r="C128" s="388" t="s">
        <v>563</v>
      </c>
      <c r="D128" s="352" t="s">
        <v>566</v>
      </c>
      <c r="E128" s="352" t="s">
        <v>567</v>
      </c>
      <c r="F128" s="388" t="s">
        <v>656</v>
      </c>
      <c r="G128" s="389">
        <v>1</v>
      </c>
      <c r="H128" s="353">
        <v>1</v>
      </c>
      <c r="I128" s="334">
        <v>1</v>
      </c>
      <c r="J128" s="334">
        <v>0</v>
      </c>
      <c r="K128" s="334">
        <v>0</v>
      </c>
      <c r="L128" s="334">
        <v>0</v>
      </c>
      <c r="M128" s="396"/>
      <c r="N128" s="397">
        <v>1</v>
      </c>
      <c r="O128" s="397"/>
      <c r="P128" s="398"/>
      <c r="Q128" s="357" t="s">
        <v>664</v>
      </c>
      <c r="R128" s="358">
        <v>0</v>
      </c>
      <c r="S128" s="359" t="s">
        <v>0</v>
      </c>
      <c r="T128" s="359">
        <v>0</v>
      </c>
      <c r="U128" s="360">
        <v>0</v>
      </c>
      <c r="V128" s="361" t="s">
        <v>665</v>
      </c>
      <c r="W128" s="361" t="s">
        <v>667</v>
      </c>
      <c r="X128" s="361" t="s">
        <v>666</v>
      </c>
      <c r="Y128" s="361" t="s">
        <v>666</v>
      </c>
      <c r="Z128" s="370">
        <v>1</v>
      </c>
      <c r="AA128" s="363">
        <v>1</v>
      </c>
      <c r="AB128" s="364">
        <v>1</v>
      </c>
      <c r="AC128" s="365" t="s">
        <v>657</v>
      </c>
      <c r="AD128" s="366" t="s">
        <v>657</v>
      </c>
      <c r="AE128" s="367">
        <v>1</v>
      </c>
      <c r="AF128" s="368" t="s">
        <v>568</v>
      </c>
      <c r="AG128" s="352" t="s">
        <v>33</v>
      </c>
      <c r="AH128" s="369" t="s">
        <v>618</v>
      </c>
      <c r="AI128" t="s">
        <v>569</v>
      </c>
    </row>
    <row r="129" spans="2:35" ht="294">
      <c r="B129" s="351" t="s">
        <v>562</v>
      </c>
      <c r="C129" s="388" t="s">
        <v>563</v>
      </c>
      <c r="D129" s="352" t="s">
        <v>571</v>
      </c>
      <c r="E129" s="352" t="s">
        <v>572</v>
      </c>
      <c r="F129" s="388" t="s">
        <v>656</v>
      </c>
      <c r="G129" s="389">
        <v>2</v>
      </c>
      <c r="H129" s="353">
        <v>1</v>
      </c>
      <c r="I129" s="334">
        <v>0</v>
      </c>
      <c r="J129" s="334">
        <v>1</v>
      </c>
      <c r="K129" s="334">
        <v>0</v>
      </c>
      <c r="L129" s="334">
        <v>0</v>
      </c>
      <c r="M129" s="396"/>
      <c r="N129" s="397">
        <v>0.8</v>
      </c>
      <c r="O129" s="397">
        <v>0.2</v>
      </c>
      <c r="P129" s="398"/>
      <c r="Q129" s="357" t="s">
        <v>664</v>
      </c>
      <c r="R129" s="358">
        <v>0</v>
      </c>
      <c r="S129" s="359" t="s">
        <v>0</v>
      </c>
      <c r="T129" s="359" t="s">
        <v>0</v>
      </c>
      <c r="U129" s="360">
        <v>0</v>
      </c>
      <c r="V129" s="361" t="s">
        <v>666</v>
      </c>
      <c r="W129" s="361" t="s">
        <v>668</v>
      </c>
      <c r="X129" s="361" t="s">
        <v>667</v>
      </c>
      <c r="Y129" s="361" t="s">
        <v>666</v>
      </c>
      <c r="Z129" s="370">
        <v>1</v>
      </c>
      <c r="AA129" s="363" t="s">
        <v>657</v>
      </c>
      <c r="AB129" s="364">
        <v>1</v>
      </c>
      <c r="AC129" s="365">
        <v>1</v>
      </c>
      <c r="AD129" s="366" t="s">
        <v>657</v>
      </c>
      <c r="AE129" s="367">
        <v>1</v>
      </c>
      <c r="AF129" s="368" t="s">
        <v>573</v>
      </c>
      <c r="AG129" s="352" t="s">
        <v>33</v>
      </c>
      <c r="AH129" s="369" t="s">
        <v>618</v>
      </c>
      <c r="AI129" t="s">
        <v>569</v>
      </c>
    </row>
    <row r="130" spans="2:35" ht="409.5">
      <c r="B130" s="351" t="s">
        <v>562</v>
      </c>
      <c r="C130" s="388" t="s">
        <v>563</v>
      </c>
      <c r="D130" s="352" t="s">
        <v>575</v>
      </c>
      <c r="E130" s="352" t="s">
        <v>576</v>
      </c>
      <c r="F130" s="388" t="s">
        <v>656</v>
      </c>
      <c r="G130" s="389">
        <v>1</v>
      </c>
      <c r="H130" s="353">
        <v>1</v>
      </c>
      <c r="I130" s="334">
        <v>0</v>
      </c>
      <c r="J130" s="334">
        <v>0</v>
      </c>
      <c r="K130" s="334">
        <v>1</v>
      </c>
      <c r="L130" s="334">
        <v>0</v>
      </c>
      <c r="M130" s="396"/>
      <c r="N130" s="397"/>
      <c r="O130" s="397">
        <v>1</v>
      </c>
      <c r="P130" s="398"/>
      <c r="Q130" s="357" t="s">
        <v>664</v>
      </c>
      <c r="R130" s="358">
        <v>0</v>
      </c>
      <c r="S130" s="359">
        <v>0</v>
      </c>
      <c r="T130" s="359" t="s">
        <v>0</v>
      </c>
      <c r="U130" s="360">
        <v>0</v>
      </c>
      <c r="V130" s="361" t="s">
        <v>666</v>
      </c>
      <c r="W130" s="361" t="s">
        <v>666</v>
      </c>
      <c r="X130" s="361" t="s">
        <v>668</v>
      </c>
      <c r="Y130" s="361" t="s">
        <v>666</v>
      </c>
      <c r="Z130" s="370" t="s">
        <v>657</v>
      </c>
      <c r="AA130" s="363" t="s">
        <v>657</v>
      </c>
      <c r="AB130" s="364" t="s">
        <v>657</v>
      </c>
      <c r="AC130" s="365">
        <v>1</v>
      </c>
      <c r="AD130" s="366" t="s">
        <v>657</v>
      </c>
      <c r="AE130" s="367">
        <v>1</v>
      </c>
      <c r="AF130" s="368" t="s">
        <v>577</v>
      </c>
      <c r="AG130" s="352" t="s">
        <v>33</v>
      </c>
      <c r="AH130" s="369" t="s">
        <v>618</v>
      </c>
      <c r="AI130" t="s">
        <v>569</v>
      </c>
    </row>
    <row r="131" spans="2:35" ht="183.95">
      <c r="B131" s="351" t="s">
        <v>562</v>
      </c>
      <c r="C131" s="388" t="s">
        <v>563</v>
      </c>
      <c r="D131" s="352" t="s">
        <v>579</v>
      </c>
      <c r="E131" s="352" t="s">
        <v>580</v>
      </c>
      <c r="F131" s="388" t="s">
        <v>658</v>
      </c>
      <c r="G131" s="389">
        <v>4</v>
      </c>
      <c r="H131" s="353">
        <v>1</v>
      </c>
      <c r="I131" s="334">
        <v>1</v>
      </c>
      <c r="J131" s="334">
        <v>1</v>
      </c>
      <c r="K131" s="334">
        <v>1</v>
      </c>
      <c r="L131" s="334">
        <v>0</v>
      </c>
      <c r="M131" s="396">
        <v>1</v>
      </c>
      <c r="N131" s="397">
        <v>1</v>
      </c>
      <c r="O131" s="397">
        <v>1</v>
      </c>
      <c r="P131" s="398">
        <v>1</v>
      </c>
      <c r="Q131" s="357" t="s">
        <v>664</v>
      </c>
      <c r="R131" s="358" t="s">
        <v>0</v>
      </c>
      <c r="S131" s="359" t="s">
        <v>0</v>
      </c>
      <c r="T131" s="359" t="s">
        <v>0</v>
      </c>
      <c r="U131" s="360" t="s">
        <v>0</v>
      </c>
      <c r="V131" s="361" t="s">
        <v>668</v>
      </c>
      <c r="W131" s="361" t="s">
        <v>668</v>
      </c>
      <c r="X131" s="361" t="s">
        <v>668</v>
      </c>
      <c r="Y131" s="361" t="s">
        <v>667</v>
      </c>
      <c r="Z131" s="370">
        <v>1</v>
      </c>
      <c r="AA131" s="363">
        <v>1</v>
      </c>
      <c r="AB131" s="364">
        <v>1</v>
      </c>
      <c r="AC131" s="365">
        <v>1</v>
      </c>
      <c r="AD131" s="366" t="s">
        <v>660</v>
      </c>
      <c r="AE131" s="367">
        <v>0.75</v>
      </c>
      <c r="AF131" s="368" t="s">
        <v>732</v>
      </c>
      <c r="AG131" s="352" t="s">
        <v>33</v>
      </c>
      <c r="AH131" s="369" t="s">
        <v>618</v>
      </c>
      <c r="AI131" t="s">
        <v>569</v>
      </c>
    </row>
    <row r="132" spans="2:35" ht="409.5">
      <c r="B132" s="351" t="s">
        <v>562</v>
      </c>
      <c r="C132" s="388" t="s">
        <v>563</v>
      </c>
      <c r="D132" s="352" t="s">
        <v>583</v>
      </c>
      <c r="E132" s="352" t="s">
        <v>584</v>
      </c>
      <c r="F132" s="352" t="s">
        <v>656</v>
      </c>
      <c r="G132" s="388">
        <v>1</v>
      </c>
      <c r="H132" s="353">
        <v>1</v>
      </c>
      <c r="I132" s="334">
        <v>0</v>
      </c>
      <c r="J132" s="334">
        <v>1</v>
      </c>
      <c r="K132" s="334">
        <v>0</v>
      </c>
      <c r="L132" s="334">
        <v>0</v>
      </c>
      <c r="M132" s="396"/>
      <c r="N132" s="397"/>
      <c r="O132" s="397">
        <v>1</v>
      </c>
      <c r="P132" s="398"/>
      <c r="Q132" s="357" t="s">
        <v>664</v>
      </c>
      <c r="R132" s="358">
        <v>0</v>
      </c>
      <c r="S132" s="359">
        <v>0</v>
      </c>
      <c r="T132" s="359" t="s">
        <v>0</v>
      </c>
      <c r="U132" s="360">
        <v>0</v>
      </c>
      <c r="V132" s="361" t="s">
        <v>666</v>
      </c>
      <c r="W132" s="361" t="s">
        <v>665</v>
      </c>
      <c r="X132" s="361" t="s">
        <v>667</v>
      </c>
      <c r="Y132" s="361" t="s">
        <v>666</v>
      </c>
      <c r="Z132" s="370">
        <v>1</v>
      </c>
      <c r="AA132" s="363" t="s">
        <v>657</v>
      </c>
      <c r="AB132" s="364">
        <v>1</v>
      </c>
      <c r="AC132" s="365">
        <v>1</v>
      </c>
      <c r="AD132" s="366" t="s">
        <v>657</v>
      </c>
      <c r="AE132" s="367">
        <v>1</v>
      </c>
      <c r="AF132" s="368" t="s">
        <v>733</v>
      </c>
      <c r="AG132" s="352" t="s">
        <v>33</v>
      </c>
      <c r="AH132" s="369" t="s">
        <v>611</v>
      </c>
      <c r="AI132" t="s">
        <v>390</v>
      </c>
    </row>
    <row r="133" spans="2:35" ht="333.6">
      <c r="B133" s="351" t="s">
        <v>562</v>
      </c>
      <c r="C133" s="388" t="s">
        <v>563</v>
      </c>
      <c r="D133" s="352" t="s">
        <v>587</v>
      </c>
      <c r="E133" s="352" t="s">
        <v>588</v>
      </c>
      <c r="F133" s="352" t="s">
        <v>656</v>
      </c>
      <c r="G133" s="388">
        <v>1</v>
      </c>
      <c r="H133" s="353">
        <v>1</v>
      </c>
      <c r="I133" s="334">
        <v>0</v>
      </c>
      <c r="J133" s="334">
        <v>1</v>
      </c>
      <c r="K133" s="334">
        <v>1</v>
      </c>
      <c r="L133" s="334">
        <v>0</v>
      </c>
      <c r="M133" s="396"/>
      <c r="N133" s="397">
        <v>1</v>
      </c>
      <c r="O133" s="397"/>
      <c r="P133" s="398"/>
      <c r="Q133" s="357" t="s">
        <v>664</v>
      </c>
      <c r="R133" s="358">
        <v>0</v>
      </c>
      <c r="S133" s="359" t="s">
        <v>0</v>
      </c>
      <c r="T133" s="359">
        <v>0</v>
      </c>
      <c r="U133" s="360">
        <v>0</v>
      </c>
      <c r="V133" s="361" t="s">
        <v>666</v>
      </c>
      <c r="W133" s="361" t="s">
        <v>668</v>
      </c>
      <c r="X133" s="361" t="s">
        <v>665</v>
      </c>
      <c r="Y133" s="361" t="s">
        <v>666</v>
      </c>
      <c r="Z133" s="370">
        <v>1</v>
      </c>
      <c r="AA133" s="363" t="s">
        <v>657</v>
      </c>
      <c r="AB133" s="364">
        <v>1</v>
      </c>
      <c r="AC133" s="365">
        <v>1</v>
      </c>
      <c r="AD133" s="366" t="s">
        <v>657</v>
      </c>
      <c r="AE133" s="367" t="s">
        <v>659</v>
      </c>
      <c r="AF133" s="368" t="s">
        <v>734</v>
      </c>
      <c r="AG133" s="352" t="s">
        <v>33</v>
      </c>
      <c r="AH133" s="369" t="s">
        <v>611</v>
      </c>
      <c r="AI133" t="s">
        <v>390</v>
      </c>
    </row>
    <row r="134" spans="2:35" ht="409.5">
      <c r="B134" s="351" t="s">
        <v>562</v>
      </c>
      <c r="C134" s="388" t="s">
        <v>563</v>
      </c>
      <c r="D134" s="352" t="s">
        <v>591</v>
      </c>
      <c r="E134" s="352" t="s">
        <v>592</v>
      </c>
      <c r="F134" s="352" t="s">
        <v>656</v>
      </c>
      <c r="G134" s="388">
        <v>2</v>
      </c>
      <c r="H134" s="353">
        <v>2</v>
      </c>
      <c r="I134" s="334">
        <v>1</v>
      </c>
      <c r="J134" s="334">
        <v>0</v>
      </c>
      <c r="K134" s="334">
        <v>1</v>
      </c>
      <c r="L134" s="334">
        <v>0</v>
      </c>
      <c r="M134" s="396">
        <v>1</v>
      </c>
      <c r="N134" s="397"/>
      <c r="O134" s="397">
        <v>1</v>
      </c>
      <c r="P134" s="398"/>
      <c r="Q134" s="357" t="s">
        <v>664</v>
      </c>
      <c r="R134" s="358" t="s">
        <v>0</v>
      </c>
      <c r="S134" s="359">
        <v>0</v>
      </c>
      <c r="T134" s="359" t="s">
        <v>0</v>
      </c>
      <c r="U134" s="360">
        <v>0</v>
      </c>
      <c r="V134" s="361" t="s">
        <v>668</v>
      </c>
      <c r="W134" s="361" t="s">
        <v>666</v>
      </c>
      <c r="X134" s="361" t="s">
        <v>668</v>
      </c>
      <c r="Y134" s="361" t="s">
        <v>666</v>
      </c>
      <c r="Z134" s="370" t="s">
        <v>657</v>
      </c>
      <c r="AA134" s="363">
        <v>1</v>
      </c>
      <c r="AB134" s="364" t="s">
        <v>657</v>
      </c>
      <c r="AC134" s="365">
        <v>1</v>
      </c>
      <c r="AD134" s="366" t="s">
        <v>657</v>
      </c>
      <c r="AE134" s="367">
        <v>1</v>
      </c>
      <c r="AF134" s="368" t="s">
        <v>593</v>
      </c>
      <c r="AG134" s="352" t="s">
        <v>33</v>
      </c>
      <c r="AH134" s="369" t="s">
        <v>611</v>
      </c>
      <c r="AI134" t="s">
        <v>390</v>
      </c>
    </row>
    <row r="135" spans="2:35" ht="409.5">
      <c r="B135" s="351" t="s">
        <v>562</v>
      </c>
      <c r="C135" s="388" t="s">
        <v>563</v>
      </c>
      <c r="D135" s="352" t="s">
        <v>595</v>
      </c>
      <c r="E135" s="352" t="s">
        <v>596</v>
      </c>
      <c r="F135" s="352" t="s">
        <v>656</v>
      </c>
      <c r="G135" s="388">
        <v>2</v>
      </c>
      <c r="H135" s="353">
        <v>2</v>
      </c>
      <c r="I135" s="334">
        <v>8</v>
      </c>
      <c r="J135" s="334">
        <v>0</v>
      </c>
      <c r="K135" s="334">
        <v>4</v>
      </c>
      <c r="L135" s="334">
        <v>0</v>
      </c>
      <c r="M135" s="396">
        <v>1</v>
      </c>
      <c r="N135" s="397"/>
      <c r="O135" s="397">
        <v>1</v>
      </c>
      <c r="P135" s="398"/>
      <c r="Q135" s="357" t="s">
        <v>664</v>
      </c>
      <c r="R135" s="358" t="s">
        <v>0</v>
      </c>
      <c r="S135" s="359">
        <v>0</v>
      </c>
      <c r="T135" s="359" t="s">
        <v>0</v>
      </c>
      <c r="U135" s="360">
        <v>0</v>
      </c>
      <c r="V135" s="361" t="s">
        <v>668</v>
      </c>
      <c r="W135" s="361" t="s">
        <v>666</v>
      </c>
      <c r="X135" s="361" t="s">
        <v>668</v>
      </c>
      <c r="Y135" s="361" t="s">
        <v>666</v>
      </c>
      <c r="Z135" s="370" t="s">
        <v>657</v>
      </c>
      <c r="AA135" s="363" t="s">
        <v>659</v>
      </c>
      <c r="AB135" s="364" t="s">
        <v>657</v>
      </c>
      <c r="AC135" s="365" t="s">
        <v>659</v>
      </c>
      <c r="AD135" s="366" t="s">
        <v>657</v>
      </c>
      <c r="AE135" s="367" t="s">
        <v>659</v>
      </c>
      <c r="AF135" s="368" t="s">
        <v>735</v>
      </c>
      <c r="AG135" s="352" t="s">
        <v>33</v>
      </c>
      <c r="AH135" s="369" t="s">
        <v>611</v>
      </c>
      <c r="AI135" t="s">
        <v>390</v>
      </c>
    </row>
    <row r="136" spans="2:35" ht="409.5">
      <c r="B136" s="351" t="s">
        <v>562</v>
      </c>
      <c r="C136" s="388" t="s">
        <v>563</v>
      </c>
      <c r="D136" s="352" t="s">
        <v>599</v>
      </c>
      <c r="E136" s="352" t="s">
        <v>600</v>
      </c>
      <c r="F136" s="352" t="s">
        <v>656</v>
      </c>
      <c r="G136" s="388">
        <v>3</v>
      </c>
      <c r="H136" s="353">
        <v>3</v>
      </c>
      <c r="I136" s="334">
        <v>1</v>
      </c>
      <c r="J136" s="334">
        <v>0</v>
      </c>
      <c r="K136" s="334">
        <v>1</v>
      </c>
      <c r="L136" s="334">
        <v>0</v>
      </c>
      <c r="M136" s="396">
        <v>1</v>
      </c>
      <c r="N136" s="397"/>
      <c r="O136" s="397">
        <v>1</v>
      </c>
      <c r="P136" s="398">
        <v>1</v>
      </c>
      <c r="Q136" s="357" t="s">
        <v>664</v>
      </c>
      <c r="R136" s="358" t="s">
        <v>0</v>
      </c>
      <c r="S136" s="359">
        <v>0</v>
      </c>
      <c r="T136" s="359" t="s">
        <v>0</v>
      </c>
      <c r="U136" s="360" t="s">
        <v>0</v>
      </c>
      <c r="V136" s="361" t="s">
        <v>668</v>
      </c>
      <c r="W136" s="361" t="s">
        <v>666</v>
      </c>
      <c r="X136" s="361" t="s">
        <v>668</v>
      </c>
      <c r="Y136" s="361" t="s">
        <v>667</v>
      </c>
      <c r="Z136" s="370" t="s">
        <v>657</v>
      </c>
      <c r="AA136" s="363">
        <v>1</v>
      </c>
      <c r="AB136" s="364" t="s">
        <v>657</v>
      </c>
      <c r="AC136" s="365">
        <v>1</v>
      </c>
      <c r="AD136" s="366" t="s">
        <v>660</v>
      </c>
      <c r="AE136" s="367">
        <v>0.66666666666666663</v>
      </c>
      <c r="AF136" s="368" t="s">
        <v>736</v>
      </c>
      <c r="AG136" s="352" t="s">
        <v>33</v>
      </c>
      <c r="AH136" s="369" t="s">
        <v>611</v>
      </c>
      <c r="AI136" t="s">
        <v>390</v>
      </c>
    </row>
    <row r="137" spans="2:35" ht="409.5">
      <c r="B137" s="351" t="s">
        <v>562</v>
      </c>
      <c r="C137" s="388" t="s">
        <v>563</v>
      </c>
      <c r="D137" s="352" t="s">
        <v>603</v>
      </c>
      <c r="E137" s="352" t="s">
        <v>604</v>
      </c>
      <c r="F137" s="352" t="s">
        <v>656</v>
      </c>
      <c r="G137" s="388">
        <v>2</v>
      </c>
      <c r="H137" s="353">
        <v>2</v>
      </c>
      <c r="I137" s="334">
        <v>0</v>
      </c>
      <c r="J137" s="334">
        <v>1</v>
      </c>
      <c r="K137" s="334">
        <v>1</v>
      </c>
      <c r="L137" s="334">
        <v>0</v>
      </c>
      <c r="M137" s="396"/>
      <c r="N137" s="397">
        <v>1</v>
      </c>
      <c r="O137" s="397"/>
      <c r="P137" s="398">
        <v>1</v>
      </c>
      <c r="Q137" s="357" t="s">
        <v>664</v>
      </c>
      <c r="R137" s="358">
        <v>0</v>
      </c>
      <c r="S137" s="359" t="s">
        <v>0</v>
      </c>
      <c r="T137" s="359">
        <v>0</v>
      </c>
      <c r="U137" s="360" t="s">
        <v>0</v>
      </c>
      <c r="V137" s="361" t="s">
        <v>666</v>
      </c>
      <c r="W137" s="361" t="s">
        <v>668</v>
      </c>
      <c r="X137" s="361" t="s">
        <v>665</v>
      </c>
      <c r="Y137" s="361" t="s">
        <v>667</v>
      </c>
      <c r="Z137" s="370">
        <v>1</v>
      </c>
      <c r="AA137" s="363" t="s">
        <v>657</v>
      </c>
      <c r="AB137" s="364">
        <v>1</v>
      </c>
      <c r="AC137" s="365">
        <v>1</v>
      </c>
      <c r="AD137" s="366" t="s">
        <v>660</v>
      </c>
      <c r="AE137" s="367">
        <v>1</v>
      </c>
      <c r="AF137" s="368" t="s">
        <v>737</v>
      </c>
      <c r="AG137" s="352" t="s">
        <v>33</v>
      </c>
      <c r="AH137" s="369" t="s">
        <v>611</v>
      </c>
      <c r="AI137" t="s">
        <v>390</v>
      </c>
    </row>
    <row r="138" spans="2:35" ht="409.6" thickBot="1">
      <c r="B138" s="402" t="s">
        <v>562</v>
      </c>
      <c r="C138" s="403" t="s">
        <v>563</v>
      </c>
      <c r="D138" s="404" t="s">
        <v>607</v>
      </c>
      <c r="E138" s="404" t="s">
        <v>608</v>
      </c>
      <c r="F138" s="404" t="s">
        <v>656</v>
      </c>
      <c r="G138" s="403">
        <v>2</v>
      </c>
      <c r="H138" s="405">
        <v>2</v>
      </c>
      <c r="I138" s="406">
        <v>1</v>
      </c>
      <c r="J138" s="407">
        <v>0</v>
      </c>
      <c r="K138" s="407">
        <v>1</v>
      </c>
      <c r="L138" s="408">
        <v>0</v>
      </c>
      <c r="M138" s="409">
        <v>1</v>
      </c>
      <c r="N138" s="410"/>
      <c r="O138" s="410">
        <v>1</v>
      </c>
      <c r="P138" s="411"/>
      <c r="Q138" s="412" t="s">
        <v>664</v>
      </c>
      <c r="R138" s="413" t="s">
        <v>0</v>
      </c>
      <c r="S138" s="414">
        <v>0</v>
      </c>
      <c r="T138" s="414" t="s">
        <v>0</v>
      </c>
      <c r="U138" s="415">
        <v>0</v>
      </c>
      <c r="V138" s="416" t="s">
        <v>668</v>
      </c>
      <c r="W138" s="416" t="s">
        <v>666</v>
      </c>
      <c r="X138" s="416" t="s">
        <v>668</v>
      </c>
      <c r="Y138" s="416" t="s">
        <v>666</v>
      </c>
      <c r="Z138" s="417" t="s">
        <v>657</v>
      </c>
      <c r="AA138" s="418">
        <v>1</v>
      </c>
      <c r="AB138" s="419" t="s">
        <v>657</v>
      </c>
      <c r="AC138" s="420">
        <v>1</v>
      </c>
      <c r="AD138" s="421" t="s">
        <v>657</v>
      </c>
      <c r="AE138" s="422">
        <v>1</v>
      </c>
      <c r="AF138" s="423" t="s">
        <v>738</v>
      </c>
      <c r="AG138" s="404" t="s">
        <v>33</v>
      </c>
      <c r="AH138" s="424" t="s">
        <v>611</v>
      </c>
      <c r="AI138" t="s">
        <v>390</v>
      </c>
    </row>
  </sheetData>
  <conditionalFormatting sqref="Q3:Q138">
    <cfRule type="cellIs" dxfId="8" priority="8" operator="equal">
      <formula>"SI"</formula>
    </cfRule>
  </conditionalFormatting>
  <conditionalFormatting sqref="AE3:AE138">
    <cfRule type="colorScale" priority="5">
      <colorScale>
        <cfvo type="min"/>
        <cfvo type="max"/>
        <color rgb="FFFCFCFF"/>
        <color rgb="FF63BE7B"/>
      </colorScale>
    </cfRule>
    <cfRule type="cellIs" dxfId="7" priority="7" operator="equal">
      <formula>"ESPECÍFICAR TIPO DE META"</formula>
    </cfRule>
  </conditionalFormatting>
  <conditionalFormatting sqref="AE2:AE138">
    <cfRule type="colorScale" priority="6">
      <colorScale>
        <cfvo type="min"/>
        <cfvo type="max"/>
        <color rgb="FFFFEF9C"/>
        <color rgb="FF63BE7B"/>
      </colorScale>
    </cfRule>
  </conditionalFormatting>
  <conditionalFormatting sqref="V3:Z138">
    <cfRule type="cellIs" dxfId="6" priority="1" operator="equal">
      <formula>"4"</formula>
    </cfRule>
    <cfRule type="cellIs" dxfId="5" priority="2" operator="equal">
      <formula>"3"</formula>
    </cfRule>
    <cfRule type="cellIs" dxfId="4" priority="3" operator="equal">
      <formula>"2"</formula>
    </cfRule>
    <cfRule type="cellIs" dxfId="3" priority="4" operator="equal">
      <formula>"1"</formula>
    </cfRule>
  </conditionalFormatting>
  <dataValidations count="1">
    <dataValidation type="list" allowBlank="1" showInputMessage="1" showErrorMessage="1" sqref="F3:F138" xr:uid="{00000000-0002-0000-0400-000000000000}">
      <formula1>$BB$5:$BB$6</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F442"/>
  <sheetViews>
    <sheetView topLeftCell="A2" workbookViewId="0">
      <selection activeCell="F11" sqref="F11"/>
    </sheetView>
  </sheetViews>
  <sheetFormatPr defaultColWidth="11.42578125" defaultRowHeight="14.45"/>
  <cols>
    <col min="2" max="3" width="11.28515625" customWidth="1"/>
  </cols>
  <sheetData>
    <row r="2" spans="2:6">
      <c r="B2" s="1" t="s">
        <v>739</v>
      </c>
      <c r="C2" s="1" t="s">
        <v>740</v>
      </c>
      <c r="F2" s="1">
        <v>0</v>
      </c>
    </row>
    <row r="3" spans="2:6">
      <c r="B3" s="1" t="str">
        <f>F6</f>
        <v>0%</v>
      </c>
      <c r="C3" s="1">
        <v>9.9999999999999998E-17</v>
      </c>
      <c r="E3" t="e">
        <f>INDEX(Hoja1!$C$3:$C$230,MATCH(F2,Hoja1!$B$3:$B$230,0))</f>
        <v>#N/A</v>
      </c>
    </row>
    <row r="4" spans="2:6">
      <c r="B4" s="1">
        <v>0.01</v>
      </c>
      <c r="C4" s="1">
        <v>0.01</v>
      </c>
    </row>
    <row r="5" spans="2:6">
      <c r="B5" s="1">
        <v>0.02</v>
      </c>
      <c r="C5" s="1">
        <v>0.02</v>
      </c>
    </row>
    <row r="6" spans="2:6">
      <c r="B6" s="1">
        <v>0.03</v>
      </c>
      <c r="C6" s="1">
        <v>0.03</v>
      </c>
      <c r="F6" t="str">
        <f>+"0%"</f>
        <v>0%</v>
      </c>
    </row>
    <row r="7" spans="2:6">
      <c r="B7" s="1">
        <v>0.04</v>
      </c>
      <c r="C7" s="1">
        <v>0.04</v>
      </c>
    </row>
    <row r="8" spans="2:6">
      <c r="B8" s="1">
        <v>0.05</v>
      </c>
      <c r="C8" s="1">
        <v>0.05</v>
      </c>
    </row>
    <row r="9" spans="2:6">
      <c r="B9" s="1">
        <v>0.06</v>
      </c>
      <c r="C9" s="1">
        <v>0.06</v>
      </c>
    </row>
    <row r="10" spans="2:6">
      <c r="B10" s="1">
        <v>7.0000000000000007E-2</v>
      </c>
      <c r="C10" s="1">
        <v>7.0000000000000007E-2</v>
      </c>
    </row>
    <row r="11" spans="2:6">
      <c r="B11" s="1">
        <v>0.08</v>
      </c>
      <c r="C11" s="1">
        <v>0.08</v>
      </c>
    </row>
    <row r="12" spans="2:6">
      <c r="B12" s="1">
        <v>0.09</v>
      </c>
      <c r="C12" s="1">
        <v>0.09</v>
      </c>
    </row>
    <row r="13" spans="2:6">
      <c r="B13" s="1">
        <v>0.1</v>
      </c>
      <c r="C13" s="1">
        <v>0.1</v>
      </c>
    </row>
    <row r="14" spans="2:6">
      <c r="B14" s="1">
        <v>0.11</v>
      </c>
      <c r="C14" s="1">
        <v>0.11</v>
      </c>
    </row>
    <row r="15" spans="2:6">
      <c r="B15" s="1">
        <v>0.12</v>
      </c>
      <c r="C15" s="1">
        <v>0.12</v>
      </c>
    </row>
    <row r="16" spans="2:6">
      <c r="B16" s="1">
        <v>0.13</v>
      </c>
      <c r="C16" s="1">
        <v>0.13</v>
      </c>
    </row>
    <row r="17" spans="2:3">
      <c r="B17" s="1">
        <v>0.14000000000000001</v>
      </c>
      <c r="C17" s="1">
        <v>0.14000000000000001</v>
      </c>
    </row>
    <row r="18" spans="2:3">
      <c r="B18" s="1">
        <v>0.15</v>
      </c>
      <c r="C18" s="1">
        <v>0.15</v>
      </c>
    </row>
    <row r="19" spans="2:3">
      <c r="B19" s="1">
        <v>0.16</v>
      </c>
      <c r="C19" s="1">
        <v>0.16</v>
      </c>
    </row>
    <row r="20" spans="2:3">
      <c r="B20" s="1">
        <v>0.17</v>
      </c>
      <c r="C20" s="1">
        <v>0.17</v>
      </c>
    </row>
    <row r="21" spans="2:3">
      <c r="B21" s="1">
        <v>0.18</v>
      </c>
      <c r="C21" s="1">
        <v>0.18</v>
      </c>
    </row>
    <row r="22" spans="2:3">
      <c r="B22" s="1">
        <v>0.19</v>
      </c>
      <c r="C22" s="1">
        <v>0.19</v>
      </c>
    </row>
    <row r="23" spans="2:3">
      <c r="B23" s="1">
        <v>0.2</v>
      </c>
      <c r="C23" s="1">
        <v>0.2</v>
      </c>
    </row>
    <row r="24" spans="2:3">
      <c r="B24" s="1">
        <v>0.21</v>
      </c>
      <c r="C24" s="1">
        <v>0.21</v>
      </c>
    </row>
    <row r="25" spans="2:3">
      <c r="B25" s="1">
        <v>0.22</v>
      </c>
      <c r="C25" s="1">
        <v>0.22</v>
      </c>
    </row>
    <row r="26" spans="2:3">
      <c r="B26" s="1">
        <v>0.23</v>
      </c>
      <c r="C26" s="1">
        <v>0.23</v>
      </c>
    </row>
    <row r="27" spans="2:3">
      <c r="B27" s="1">
        <v>0.24</v>
      </c>
      <c r="C27" s="1">
        <v>0.24</v>
      </c>
    </row>
    <row r="28" spans="2:3">
      <c r="B28" s="1">
        <v>0.25</v>
      </c>
      <c r="C28" s="1">
        <v>0.25</v>
      </c>
    </row>
    <row r="29" spans="2:3">
      <c r="B29" s="1">
        <v>0.26</v>
      </c>
      <c r="C29" s="1">
        <v>0.26</v>
      </c>
    </row>
    <row r="30" spans="2:3">
      <c r="B30" s="1">
        <v>0.27</v>
      </c>
      <c r="C30" s="1">
        <v>0.27</v>
      </c>
    </row>
    <row r="31" spans="2:3">
      <c r="B31" s="1">
        <v>0.28000000000000003</v>
      </c>
      <c r="C31" s="1">
        <v>0.28000000000000003</v>
      </c>
    </row>
    <row r="32" spans="2:3">
      <c r="B32" s="1">
        <v>0.28999999999999998</v>
      </c>
      <c r="C32" s="1">
        <v>0.28999999999999998</v>
      </c>
    </row>
    <row r="33" spans="2:3">
      <c r="B33" s="1">
        <v>0.3</v>
      </c>
      <c r="C33" s="1">
        <v>0.3</v>
      </c>
    </row>
    <row r="34" spans="2:3">
      <c r="B34" s="1">
        <v>0.31</v>
      </c>
      <c r="C34" s="1">
        <v>0.31</v>
      </c>
    </row>
    <row r="35" spans="2:3">
      <c r="B35" s="1">
        <v>0.32</v>
      </c>
      <c r="C35" s="1">
        <v>0.32</v>
      </c>
    </row>
    <row r="36" spans="2:3">
      <c r="B36" s="1">
        <v>0.33</v>
      </c>
      <c r="C36" s="1">
        <v>0.33</v>
      </c>
    </row>
    <row r="37" spans="2:3">
      <c r="B37" s="1">
        <v>0.34</v>
      </c>
      <c r="C37" s="1">
        <v>0.34</v>
      </c>
    </row>
    <row r="38" spans="2:3">
      <c r="B38" s="1">
        <v>0.35</v>
      </c>
      <c r="C38" s="1">
        <v>0.35</v>
      </c>
    </row>
    <row r="39" spans="2:3">
      <c r="B39" s="1">
        <v>0.36</v>
      </c>
      <c r="C39" s="1">
        <v>0.36</v>
      </c>
    </row>
    <row r="40" spans="2:3">
      <c r="B40" s="1">
        <v>0.37</v>
      </c>
      <c r="C40" s="1">
        <v>0.37</v>
      </c>
    </row>
    <row r="41" spans="2:3">
      <c r="B41" s="1">
        <v>0.38</v>
      </c>
      <c r="C41" s="1">
        <v>0.38</v>
      </c>
    </row>
    <row r="42" spans="2:3">
      <c r="B42" s="1">
        <v>0.39</v>
      </c>
      <c r="C42" s="1">
        <v>0.39</v>
      </c>
    </row>
    <row r="43" spans="2:3">
      <c r="B43" s="1">
        <v>0.4</v>
      </c>
      <c r="C43" s="1">
        <v>0.4</v>
      </c>
    </row>
    <row r="44" spans="2:3">
      <c r="B44" s="1">
        <v>0.41</v>
      </c>
      <c r="C44" s="1">
        <v>0.41</v>
      </c>
    </row>
    <row r="45" spans="2:3">
      <c r="B45" s="1">
        <v>0.42</v>
      </c>
      <c r="C45" s="1">
        <v>0.42</v>
      </c>
    </row>
    <row r="46" spans="2:3">
      <c r="B46" s="1">
        <v>0.43</v>
      </c>
      <c r="C46" s="1">
        <v>0.43</v>
      </c>
    </row>
    <row r="47" spans="2:3">
      <c r="B47" s="1">
        <v>0.44</v>
      </c>
      <c r="C47" s="1">
        <v>0.44</v>
      </c>
    </row>
    <row r="48" spans="2:3">
      <c r="B48" s="1">
        <v>0.45</v>
      </c>
      <c r="C48" s="1">
        <v>0.45</v>
      </c>
    </row>
    <row r="49" spans="2:3">
      <c r="B49" s="1">
        <v>0.46</v>
      </c>
      <c r="C49" s="1">
        <v>0.46</v>
      </c>
    </row>
    <row r="50" spans="2:3">
      <c r="B50" s="1">
        <v>0.47</v>
      </c>
      <c r="C50" s="1">
        <v>0.47</v>
      </c>
    </row>
    <row r="51" spans="2:3">
      <c r="B51" s="1">
        <v>0.48</v>
      </c>
      <c r="C51" s="1">
        <v>0.48</v>
      </c>
    </row>
    <row r="52" spans="2:3">
      <c r="B52" s="1">
        <v>0.49</v>
      </c>
      <c r="C52" s="1">
        <v>0.49</v>
      </c>
    </row>
    <row r="53" spans="2:3">
      <c r="B53" s="1">
        <v>0.5</v>
      </c>
      <c r="C53" s="1">
        <v>0.5</v>
      </c>
    </row>
    <row r="54" spans="2:3">
      <c r="B54" s="1">
        <v>0.51</v>
      </c>
      <c r="C54" s="1">
        <v>0.51</v>
      </c>
    </row>
    <row r="55" spans="2:3">
      <c r="B55" s="1">
        <v>0.52</v>
      </c>
      <c r="C55" s="1">
        <v>0.52</v>
      </c>
    </row>
    <row r="56" spans="2:3">
      <c r="B56" s="1">
        <v>0.53</v>
      </c>
      <c r="C56" s="1">
        <v>0.53</v>
      </c>
    </row>
    <row r="57" spans="2:3">
      <c r="B57" s="1">
        <v>0.54</v>
      </c>
      <c r="C57" s="1">
        <v>0.54</v>
      </c>
    </row>
    <row r="58" spans="2:3">
      <c r="B58" s="1">
        <v>0.55000000000000004</v>
      </c>
      <c r="C58" s="1">
        <v>0.55000000000000004</v>
      </c>
    </row>
    <row r="59" spans="2:3">
      <c r="B59" s="1">
        <v>0.56000000000000005</v>
      </c>
      <c r="C59" s="1">
        <v>0.56000000000000005</v>
      </c>
    </row>
    <row r="60" spans="2:3">
      <c r="B60" s="1">
        <v>0.56999999999999995</v>
      </c>
      <c r="C60" s="1">
        <v>0.56999999999999995</v>
      </c>
    </row>
    <row r="61" spans="2:3">
      <c r="B61" s="1">
        <v>0.57999999999999996</v>
      </c>
      <c r="C61" s="1">
        <v>0.57999999999999996</v>
      </c>
    </row>
    <row r="62" spans="2:3">
      <c r="B62" s="1">
        <v>0.59</v>
      </c>
      <c r="C62" s="1">
        <v>0.59</v>
      </c>
    </row>
    <row r="63" spans="2:3">
      <c r="B63" s="1">
        <v>0.6</v>
      </c>
      <c r="C63" s="1">
        <v>0.6</v>
      </c>
    </row>
    <row r="64" spans="2:3">
      <c r="B64" s="1">
        <v>0.61</v>
      </c>
      <c r="C64" s="1">
        <v>0.61</v>
      </c>
    </row>
    <row r="65" spans="2:3">
      <c r="B65" s="1">
        <v>0.62</v>
      </c>
      <c r="C65" s="1">
        <v>0.62</v>
      </c>
    </row>
    <row r="66" spans="2:3">
      <c r="B66" s="1">
        <v>0.63</v>
      </c>
      <c r="C66" s="1">
        <v>0.63</v>
      </c>
    </row>
    <row r="67" spans="2:3">
      <c r="B67" s="1">
        <v>0.64</v>
      </c>
      <c r="C67" s="1">
        <v>0.64</v>
      </c>
    </row>
    <row r="68" spans="2:3">
      <c r="B68" s="1">
        <v>0.65</v>
      </c>
      <c r="C68" s="1">
        <v>0.65</v>
      </c>
    </row>
    <row r="69" spans="2:3">
      <c r="B69" s="1">
        <v>0.66</v>
      </c>
      <c r="C69" s="1">
        <v>0.66</v>
      </c>
    </row>
    <row r="70" spans="2:3">
      <c r="B70" s="1">
        <v>0.67</v>
      </c>
      <c r="C70" s="1">
        <v>0.67</v>
      </c>
    </row>
    <row r="71" spans="2:3">
      <c r="B71" s="1">
        <v>0.68</v>
      </c>
      <c r="C71" s="1">
        <v>0.68</v>
      </c>
    </row>
    <row r="72" spans="2:3">
      <c r="B72" s="1">
        <v>0.69</v>
      </c>
      <c r="C72" s="1">
        <v>0.69</v>
      </c>
    </row>
    <row r="73" spans="2:3">
      <c r="B73" s="1">
        <v>0.7</v>
      </c>
      <c r="C73" s="1">
        <v>0.7</v>
      </c>
    </row>
    <row r="74" spans="2:3">
      <c r="B74" s="1">
        <v>0.71</v>
      </c>
      <c r="C74" s="1">
        <v>0.71</v>
      </c>
    </row>
    <row r="75" spans="2:3">
      <c r="B75" s="1">
        <v>0.72</v>
      </c>
      <c r="C75" s="1">
        <v>0.72</v>
      </c>
    </row>
    <row r="76" spans="2:3">
      <c r="B76" s="1">
        <v>0.73</v>
      </c>
      <c r="C76" s="1">
        <v>0.73</v>
      </c>
    </row>
    <row r="77" spans="2:3">
      <c r="B77" s="1">
        <v>0.74</v>
      </c>
      <c r="C77" s="1">
        <v>0.74</v>
      </c>
    </row>
    <row r="78" spans="2:3">
      <c r="B78" s="1">
        <v>0.75</v>
      </c>
      <c r="C78" s="1">
        <v>0.75</v>
      </c>
    </row>
    <row r="79" spans="2:3">
      <c r="B79" s="1">
        <v>0.76</v>
      </c>
      <c r="C79" s="1">
        <v>0.76</v>
      </c>
    </row>
    <row r="80" spans="2:3">
      <c r="B80" s="1">
        <v>0.77</v>
      </c>
      <c r="C80" s="1">
        <v>0.77</v>
      </c>
    </row>
    <row r="81" spans="2:3">
      <c r="B81" s="1">
        <v>0.78</v>
      </c>
      <c r="C81" s="1">
        <v>0.78</v>
      </c>
    </row>
    <row r="82" spans="2:3">
      <c r="B82" s="1">
        <v>0.79</v>
      </c>
      <c r="C82" s="1">
        <v>0.79</v>
      </c>
    </row>
    <row r="83" spans="2:3">
      <c r="B83" s="1">
        <v>0.8</v>
      </c>
      <c r="C83" s="1">
        <v>0.8</v>
      </c>
    </row>
    <row r="84" spans="2:3">
      <c r="B84" s="1">
        <v>0.81</v>
      </c>
      <c r="C84" s="1">
        <v>0.81</v>
      </c>
    </row>
    <row r="85" spans="2:3">
      <c r="B85" s="1">
        <v>0.82</v>
      </c>
      <c r="C85" s="1">
        <v>0.82</v>
      </c>
    </row>
    <row r="86" spans="2:3">
      <c r="B86" s="1">
        <v>0.83</v>
      </c>
      <c r="C86" s="1">
        <v>0.83</v>
      </c>
    </row>
    <row r="87" spans="2:3">
      <c r="B87" s="1">
        <v>0.84</v>
      </c>
      <c r="C87" s="1">
        <v>0.84</v>
      </c>
    </row>
    <row r="88" spans="2:3">
      <c r="B88" s="1">
        <v>0.85</v>
      </c>
      <c r="C88" s="1">
        <v>0.85</v>
      </c>
    </row>
    <row r="89" spans="2:3">
      <c r="B89" s="1">
        <v>0.86</v>
      </c>
      <c r="C89" s="1">
        <v>0.86</v>
      </c>
    </row>
    <row r="90" spans="2:3">
      <c r="B90" s="1">
        <v>0.87</v>
      </c>
      <c r="C90" s="1">
        <v>0.87</v>
      </c>
    </row>
    <row r="91" spans="2:3">
      <c r="B91" s="1">
        <v>0.88</v>
      </c>
      <c r="C91" s="1">
        <v>0.88</v>
      </c>
    </row>
    <row r="92" spans="2:3">
      <c r="B92" s="1">
        <v>0.89</v>
      </c>
      <c r="C92" s="1">
        <v>0.89</v>
      </c>
    </row>
    <row r="93" spans="2:3">
      <c r="B93" s="1">
        <v>0.9</v>
      </c>
      <c r="C93" s="1">
        <v>0.9</v>
      </c>
    </row>
    <row r="94" spans="2:3">
      <c r="B94" s="1">
        <v>0.91</v>
      </c>
      <c r="C94" s="1">
        <v>0.91</v>
      </c>
    </row>
    <row r="95" spans="2:3">
      <c r="B95" s="1">
        <v>0.92</v>
      </c>
      <c r="C95" s="1">
        <v>0.92</v>
      </c>
    </row>
    <row r="96" spans="2:3">
      <c r="B96" s="1">
        <v>0.93</v>
      </c>
      <c r="C96" s="1">
        <v>0.93</v>
      </c>
    </row>
    <row r="97" spans="2:3">
      <c r="B97" s="1">
        <v>0.94</v>
      </c>
      <c r="C97" s="1">
        <v>0.94</v>
      </c>
    </row>
    <row r="98" spans="2:3">
      <c r="B98" s="1">
        <v>0.95</v>
      </c>
      <c r="C98" s="1">
        <v>0.95</v>
      </c>
    </row>
    <row r="99" spans="2:3">
      <c r="B99" s="1">
        <v>0.96</v>
      </c>
      <c r="C99" s="1">
        <v>0.96</v>
      </c>
    </row>
    <row r="100" spans="2:3">
      <c r="B100" s="1">
        <v>0.97</v>
      </c>
      <c r="C100" s="1">
        <v>0.97</v>
      </c>
    </row>
    <row r="101" spans="2:3">
      <c r="B101" s="1">
        <v>0.98</v>
      </c>
      <c r="C101" s="1">
        <v>0.98</v>
      </c>
    </row>
    <row r="102" spans="2:3">
      <c r="B102" s="1">
        <v>0.99</v>
      </c>
      <c r="C102" s="1">
        <v>0.99</v>
      </c>
    </row>
    <row r="103" spans="2:3">
      <c r="B103" s="1">
        <v>1</v>
      </c>
      <c r="C103" s="1">
        <v>1</v>
      </c>
    </row>
    <row r="104" spans="2:3">
      <c r="B104" s="1">
        <v>1.01</v>
      </c>
      <c r="C104" s="1">
        <v>1</v>
      </c>
    </row>
    <row r="105" spans="2:3">
      <c r="B105" s="1">
        <v>1.02</v>
      </c>
      <c r="C105" s="1">
        <v>1</v>
      </c>
    </row>
    <row r="106" spans="2:3">
      <c r="B106" s="1">
        <v>1.03</v>
      </c>
      <c r="C106" s="1">
        <v>1</v>
      </c>
    </row>
    <row r="107" spans="2:3">
      <c r="B107" s="1">
        <v>1.04</v>
      </c>
      <c r="C107" s="1">
        <v>1</v>
      </c>
    </row>
    <row r="108" spans="2:3">
      <c r="B108" s="1">
        <v>1.05</v>
      </c>
      <c r="C108" s="1">
        <v>1</v>
      </c>
    </row>
    <row r="109" spans="2:3">
      <c r="B109" s="1">
        <v>1.06</v>
      </c>
      <c r="C109" s="1">
        <v>1</v>
      </c>
    </row>
    <row r="110" spans="2:3">
      <c r="B110" s="1">
        <v>1.07</v>
      </c>
      <c r="C110" s="1">
        <v>1</v>
      </c>
    </row>
    <row r="111" spans="2:3">
      <c r="B111" s="1">
        <v>1.08</v>
      </c>
      <c r="C111" s="1">
        <v>1</v>
      </c>
    </row>
    <row r="112" spans="2:3">
      <c r="B112" s="1">
        <v>1.0900000000000001</v>
      </c>
      <c r="C112" s="1">
        <v>1</v>
      </c>
    </row>
    <row r="113" spans="2:3">
      <c r="B113" s="1">
        <v>1.1000000000000001</v>
      </c>
      <c r="C113" s="1">
        <v>1</v>
      </c>
    </row>
    <row r="114" spans="2:3">
      <c r="B114" s="1">
        <v>1.1100000000000001</v>
      </c>
      <c r="C114" s="1">
        <v>1</v>
      </c>
    </row>
    <row r="115" spans="2:3">
      <c r="B115" s="1">
        <v>1.1200000000000001</v>
      </c>
      <c r="C115" s="1">
        <v>1</v>
      </c>
    </row>
    <row r="116" spans="2:3">
      <c r="B116" s="1">
        <v>1.1299999999999999</v>
      </c>
      <c r="C116" s="1">
        <v>1</v>
      </c>
    </row>
    <row r="117" spans="2:3">
      <c r="B117" s="1">
        <v>1.1399999999999999</v>
      </c>
      <c r="C117" s="1">
        <v>1</v>
      </c>
    </row>
    <row r="118" spans="2:3">
      <c r="B118" s="1">
        <v>1.1499999999999999</v>
      </c>
      <c r="C118" s="1">
        <v>1</v>
      </c>
    </row>
    <row r="119" spans="2:3">
      <c r="B119" s="1">
        <v>1.1599999999999999</v>
      </c>
      <c r="C119" s="1">
        <v>1</v>
      </c>
    </row>
    <row r="120" spans="2:3">
      <c r="B120" s="1">
        <v>1.17</v>
      </c>
      <c r="C120" s="1">
        <v>1</v>
      </c>
    </row>
    <row r="121" spans="2:3">
      <c r="B121" s="1">
        <v>1.18</v>
      </c>
      <c r="C121" s="1">
        <v>1</v>
      </c>
    </row>
    <row r="122" spans="2:3">
      <c r="B122" s="1">
        <v>1.19</v>
      </c>
      <c r="C122" s="1">
        <v>1</v>
      </c>
    </row>
    <row r="123" spans="2:3">
      <c r="B123" s="1">
        <v>1.2</v>
      </c>
      <c r="C123" s="1">
        <v>1</v>
      </c>
    </row>
    <row r="124" spans="2:3">
      <c r="B124" s="1">
        <v>1.21</v>
      </c>
      <c r="C124" s="1">
        <v>1</v>
      </c>
    </row>
    <row r="125" spans="2:3">
      <c r="B125" s="1">
        <v>1.22</v>
      </c>
      <c r="C125" s="1">
        <v>1</v>
      </c>
    </row>
    <row r="126" spans="2:3">
      <c r="B126" s="1">
        <v>1.23</v>
      </c>
      <c r="C126" s="1">
        <v>1</v>
      </c>
    </row>
    <row r="127" spans="2:3">
      <c r="B127" s="1">
        <v>1.24</v>
      </c>
      <c r="C127" s="1">
        <v>1</v>
      </c>
    </row>
    <row r="128" spans="2:3">
      <c r="B128" s="1">
        <v>1.25</v>
      </c>
      <c r="C128" s="1">
        <v>1</v>
      </c>
    </row>
    <row r="129" spans="2:3">
      <c r="B129" s="1">
        <v>1.26</v>
      </c>
      <c r="C129" s="1">
        <v>1</v>
      </c>
    </row>
    <row r="130" spans="2:3">
      <c r="B130" s="1">
        <v>1.27</v>
      </c>
      <c r="C130" s="1">
        <v>1</v>
      </c>
    </row>
    <row r="131" spans="2:3">
      <c r="B131" s="1">
        <v>1.28</v>
      </c>
      <c r="C131" s="1">
        <v>1</v>
      </c>
    </row>
    <row r="132" spans="2:3">
      <c r="B132" s="1">
        <v>1.29</v>
      </c>
      <c r="C132" s="1">
        <v>1</v>
      </c>
    </row>
    <row r="133" spans="2:3">
      <c r="B133" s="1">
        <v>1.3</v>
      </c>
      <c r="C133" s="1">
        <v>1</v>
      </c>
    </row>
    <row r="134" spans="2:3">
      <c r="B134" s="1">
        <v>1.31</v>
      </c>
      <c r="C134" s="1">
        <v>1</v>
      </c>
    </row>
    <row r="135" spans="2:3">
      <c r="B135" s="1">
        <v>1.32</v>
      </c>
      <c r="C135" s="1">
        <v>1</v>
      </c>
    </row>
    <row r="136" spans="2:3">
      <c r="B136" s="1">
        <v>1.33</v>
      </c>
      <c r="C136" s="1">
        <v>1</v>
      </c>
    </row>
    <row r="137" spans="2:3">
      <c r="B137" s="1">
        <v>1.34</v>
      </c>
      <c r="C137" s="1">
        <v>1</v>
      </c>
    </row>
    <row r="138" spans="2:3">
      <c r="B138" s="1">
        <v>1.35</v>
      </c>
      <c r="C138" s="1">
        <v>1</v>
      </c>
    </row>
    <row r="139" spans="2:3">
      <c r="B139" s="1">
        <v>1.36</v>
      </c>
      <c r="C139" s="1">
        <v>1</v>
      </c>
    </row>
    <row r="140" spans="2:3">
      <c r="B140" s="1">
        <v>1.37</v>
      </c>
      <c r="C140" s="1">
        <v>1</v>
      </c>
    </row>
    <row r="141" spans="2:3">
      <c r="B141" s="1">
        <v>1.38</v>
      </c>
      <c r="C141" s="1">
        <v>1</v>
      </c>
    </row>
    <row r="142" spans="2:3">
      <c r="B142" s="1">
        <v>1.39</v>
      </c>
      <c r="C142" s="1">
        <v>1</v>
      </c>
    </row>
    <row r="143" spans="2:3">
      <c r="B143" s="1">
        <v>1.4</v>
      </c>
      <c r="C143" s="1">
        <v>1</v>
      </c>
    </row>
    <row r="144" spans="2:3">
      <c r="B144" s="1">
        <v>1.41</v>
      </c>
      <c r="C144" s="1">
        <v>1</v>
      </c>
    </row>
    <row r="145" spans="2:3">
      <c r="B145" s="1">
        <v>1.42</v>
      </c>
      <c r="C145" s="1">
        <v>1</v>
      </c>
    </row>
    <row r="146" spans="2:3">
      <c r="B146" s="1">
        <v>1.43</v>
      </c>
      <c r="C146" s="1">
        <v>1</v>
      </c>
    </row>
    <row r="147" spans="2:3">
      <c r="B147" s="1">
        <v>1.44</v>
      </c>
      <c r="C147" s="1">
        <v>1</v>
      </c>
    </row>
    <row r="148" spans="2:3">
      <c r="B148" s="1">
        <v>1.45</v>
      </c>
      <c r="C148" s="1">
        <v>1</v>
      </c>
    </row>
    <row r="149" spans="2:3">
      <c r="B149" s="1">
        <v>1.46</v>
      </c>
      <c r="C149" s="1">
        <v>1</v>
      </c>
    </row>
    <row r="150" spans="2:3">
      <c r="B150" s="1">
        <v>1.47</v>
      </c>
      <c r="C150" s="1">
        <v>1</v>
      </c>
    </row>
    <row r="151" spans="2:3">
      <c r="B151" s="1">
        <v>1.48</v>
      </c>
      <c r="C151" s="1">
        <v>1</v>
      </c>
    </row>
    <row r="152" spans="2:3">
      <c r="B152" s="1">
        <v>1.49</v>
      </c>
      <c r="C152" s="1">
        <v>1</v>
      </c>
    </row>
    <row r="153" spans="2:3">
      <c r="B153" s="1">
        <v>1.5</v>
      </c>
      <c r="C153" s="1">
        <v>1</v>
      </c>
    </row>
    <row r="154" spans="2:3">
      <c r="B154" s="1">
        <v>1.51</v>
      </c>
      <c r="C154" s="1">
        <v>1</v>
      </c>
    </row>
    <row r="155" spans="2:3">
      <c r="B155" s="1">
        <v>1.52</v>
      </c>
      <c r="C155" s="1">
        <v>1</v>
      </c>
    </row>
    <row r="156" spans="2:3">
      <c r="B156" s="1">
        <v>1.53</v>
      </c>
      <c r="C156" s="1">
        <v>1</v>
      </c>
    </row>
    <row r="157" spans="2:3">
      <c r="B157" s="1">
        <v>1.54</v>
      </c>
      <c r="C157" s="1">
        <v>1</v>
      </c>
    </row>
    <row r="158" spans="2:3">
      <c r="B158" s="1">
        <v>1.55</v>
      </c>
      <c r="C158" s="1">
        <v>1</v>
      </c>
    </row>
    <row r="159" spans="2:3">
      <c r="B159" s="1">
        <v>1.56</v>
      </c>
      <c r="C159" s="1">
        <v>1</v>
      </c>
    </row>
    <row r="160" spans="2:3">
      <c r="B160" s="1">
        <v>1.57</v>
      </c>
      <c r="C160" s="1">
        <v>1</v>
      </c>
    </row>
    <row r="161" spans="2:3">
      <c r="B161" s="1">
        <v>1.58</v>
      </c>
      <c r="C161" s="1">
        <v>1</v>
      </c>
    </row>
    <row r="162" spans="2:3">
      <c r="B162" s="1">
        <v>1.59</v>
      </c>
      <c r="C162" s="1">
        <v>1</v>
      </c>
    </row>
    <row r="163" spans="2:3">
      <c r="B163" s="1">
        <v>1.6</v>
      </c>
      <c r="C163" s="1">
        <v>1</v>
      </c>
    </row>
    <row r="164" spans="2:3">
      <c r="B164" s="1">
        <v>1.61</v>
      </c>
      <c r="C164" s="1">
        <v>1</v>
      </c>
    </row>
    <row r="165" spans="2:3">
      <c r="B165" s="1">
        <v>1.62</v>
      </c>
      <c r="C165" s="1">
        <v>1</v>
      </c>
    </row>
    <row r="166" spans="2:3">
      <c r="B166" s="1">
        <v>1.63</v>
      </c>
      <c r="C166" s="1">
        <v>1</v>
      </c>
    </row>
    <row r="167" spans="2:3">
      <c r="B167" s="1">
        <v>1.64</v>
      </c>
      <c r="C167" s="1">
        <v>1</v>
      </c>
    </row>
    <row r="168" spans="2:3">
      <c r="B168" s="1">
        <v>1.65</v>
      </c>
      <c r="C168" s="1">
        <v>1</v>
      </c>
    </row>
    <row r="169" spans="2:3">
      <c r="B169" s="1">
        <v>1.66</v>
      </c>
      <c r="C169" s="1">
        <v>1</v>
      </c>
    </row>
    <row r="170" spans="2:3">
      <c r="B170" s="1">
        <v>1.67</v>
      </c>
      <c r="C170" s="1">
        <v>1</v>
      </c>
    </row>
    <row r="171" spans="2:3">
      <c r="B171" s="1">
        <v>1.68</v>
      </c>
      <c r="C171" s="1">
        <v>1</v>
      </c>
    </row>
    <row r="172" spans="2:3">
      <c r="B172" s="1">
        <v>1.69</v>
      </c>
      <c r="C172" s="1">
        <v>1</v>
      </c>
    </row>
    <row r="173" spans="2:3">
      <c r="B173" s="1">
        <v>1.7</v>
      </c>
      <c r="C173" s="1">
        <v>1</v>
      </c>
    </row>
    <row r="174" spans="2:3">
      <c r="B174" s="1">
        <v>1.71</v>
      </c>
      <c r="C174" s="1">
        <v>1</v>
      </c>
    </row>
    <row r="175" spans="2:3">
      <c r="B175" s="1">
        <v>1.72</v>
      </c>
      <c r="C175" s="1">
        <v>1</v>
      </c>
    </row>
    <row r="176" spans="2:3">
      <c r="B176" s="1">
        <v>1.73</v>
      </c>
      <c r="C176" s="1">
        <v>1</v>
      </c>
    </row>
    <row r="177" spans="2:3">
      <c r="B177" s="1">
        <v>1.74</v>
      </c>
      <c r="C177" s="1">
        <v>1</v>
      </c>
    </row>
    <row r="178" spans="2:3">
      <c r="B178" s="1">
        <v>1.75</v>
      </c>
      <c r="C178" s="1">
        <v>1</v>
      </c>
    </row>
    <row r="179" spans="2:3">
      <c r="B179" s="1">
        <v>1.76</v>
      </c>
      <c r="C179" s="1">
        <v>1</v>
      </c>
    </row>
    <row r="180" spans="2:3">
      <c r="B180" s="1">
        <v>1.77</v>
      </c>
      <c r="C180" s="1">
        <v>1</v>
      </c>
    </row>
    <row r="181" spans="2:3">
      <c r="B181" s="1">
        <v>1.78</v>
      </c>
      <c r="C181" s="1">
        <v>1</v>
      </c>
    </row>
    <row r="182" spans="2:3">
      <c r="B182" s="1">
        <v>1.79</v>
      </c>
      <c r="C182" s="1">
        <v>1</v>
      </c>
    </row>
    <row r="183" spans="2:3">
      <c r="B183" s="1">
        <v>1.8</v>
      </c>
      <c r="C183" s="1">
        <v>1</v>
      </c>
    </row>
    <row r="184" spans="2:3">
      <c r="B184" s="1">
        <v>1.81</v>
      </c>
      <c r="C184" s="1">
        <v>1</v>
      </c>
    </row>
    <row r="185" spans="2:3">
      <c r="B185" s="1">
        <v>1.82</v>
      </c>
      <c r="C185" s="1">
        <v>1</v>
      </c>
    </row>
    <row r="186" spans="2:3">
      <c r="B186" s="1">
        <v>1.83</v>
      </c>
      <c r="C186" s="1">
        <v>1</v>
      </c>
    </row>
    <row r="187" spans="2:3">
      <c r="B187" s="1">
        <v>1.84</v>
      </c>
      <c r="C187" s="1">
        <v>1</v>
      </c>
    </row>
    <row r="188" spans="2:3">
      <c r="B188" s="1">
        <v>1.85</v>
      </c>
      <c r="C188" s="1">
        <v>1</v>
      </c>
    </row>
    <row r="189" spans="2:3">
      <c r="B189" s="1">
        <v>1.86</v>
      </c>
      <c r="C189" s="1">
        <v>1</v>
      </c>
    </row>
    <row r="190" spans="2:3">
      <c r="B190" s="1">
        <v>1.87</v>
      </c>
      <c r="C190" s="1">
        <v>1</v>
      </c>
    </row>
    <row r="191" spans="2:3">
      <c r="B191" s="1">
        <v>1.88</v>
      </c>
      <c r="C191" s="1">
        <v>1</v>
      </c>
    </row>
    <row r="192" spans="2:3">
      <c r="B192" s="1">
        <v>1.89</v>
      </c>
      <c r="C192" s="1">
        <v>1</v>
      </c>
    </row>
    <row r="193" spans="2:3">
      <c r="B193" s="1">
        <v>1.9</v>
      </c>
      <c r="C193" s="1">
        <v>1</v>
      </c>
    </row>
    <row r="194" spans="2:3">
      <c r="B194" s="1">
        <v>1.91</v>
      </c>
      <c r="C194" s="1">
        <v>1</v>
      </c>
    </row>
    <row r="195" spans="2:3">
      <c r="B195" s="1">
        <v>1.92</v>
      </c>
      <c r="C195" s="1">
        <v>1</v>
      </c>
    </row>
    <row r="196" spans="2:3">
      <c r="B196" s="1">
        <v>1.93</v>
      </c>
      <c r="C196" s="1">
        <v>1</v>
      </c>
    </row>
    <row r="197" spans="2:3">
      <c r="B197" s="1">
        <v>1.94</v>
      </c>
      <c r="C197" s="1">
        <v>1</v>
      </c>
    </row>
    <row r="198" spans="2:3">
      <c r="B198" s="1">
        <v>1.95</v>
      </c>
      <c r="C198" s="1">
        <v>1</v>
      </c>
    </row>
    <row r="199" spans="2:3">
      <c r="B199" s="1">
        <v>1.96</v>
      </c>
      <c r="C199" s="1">
        <v>1</v>
      </c>
    </row>
    <row r="200" spans="2:3">
      <c r="B200" s="1">
        <v>1.97</v>
      </c>
      <c r="C200" s="1">
        <v>1</v>
      </c>
    </row>
    <row r="201" spans="2:3">
      <c r="B201" s="1">
        <v>1.98</v>
      </c>
      <c r="C201" s="1">
        <v>1</v>
      </c>
    </row>
    <row r="202" spans="2:3">
      <c r="B202" s="1">
        <v>1.99</v>
      </c>
      <c r="C202" s="1">
        <v>1</v>
      </c>
    </row>
    <row r="203" spans="2:3">
      <c r="B203" s="1">
        <v>2</v>
      </c>
      <c r="C203" s="1">
        <v>1</v>
      </c>
    </row>
    <row r="204" spans="2:3">
      <c r="B204" s="1">
        <v>2.0099999999999998</v>
      </c>
      <c r="C204" s="1">
        <v>1</v>
      </c>
    </row>
    <row r="205" spans="2:3">
      <c r="B205" s="1">
        <v>2.02</v>
      </c>
      <c r="C205" s="1">
        <v>1</v>
      </c>
    </row>
    <row r="206" spans="2:3">
      <c r="B206" s="1">
        <v>2.0299999999999998</v>
      </c>
      <c r="C206" s="1">
        <v>1</v>
      </c>
    </row>
    <row r="207" spans="2:3">
      <c r="B207" s="1">
        <v>2.04</v>
      </c>
      <c r="C207" s="1">
        <v>1</v>
      </c>
    </row>
    <row r="208" spans="2:3">
      <c r="B208" s="1">
        <v>2.0499999999999998</v>
      </c>
      <c r="C208" s="1">
        <v>1</v>
      </c>
    </row>
    <row r="209" spans="2:3">
      <c r="B209" s="1">
        <v>2.06</v>
      </c>
      <c r="C209" s="1">
        <v>1</v>
      </c>
    </row>
    <row r="210" spans="2:3">
      <c r="B210" s="1">
        <v>2.0699999999999998</v>
      </c>
      <c r="C210" s="1">
        <v>1</v>
      </c>
    </row>
    <row r="211" spans="2:3">
      <c r="B211" s="1">
        <v>2.08</v>
      </c>
      <c r="C211" s="1">
        <v>1</v>
      </c>
    </row>
    <row r="212" spans="2:3">
      <c r="B212" s="1">
        <v>2.09</v>
      </c>
      <c r="C212" s="1">
        <v>1</v>
      </c>
    </row>
    <row r="213" spans="2:3">
      <c r="B213" s="1">
        <v>2.1</v>
      </c>
      <c r="C213" s="1">
        <v>1</v>
      </c>
    </row>
    <row r="214" spans="2:3">
      <c r="B214" s="1">
        <v>2.11</v>
      </c>
      <c r="C214" s="1">
        <v>1</v>
      </c>
    </row>
    <row r="215" spans="2:3">
      <c r="B215" s="1">
        <v>2.12</v>
      </c>
      <c r="C215" s="1">
        <v>1</v>
      </c>
    </row>
    <row r="216" spans="2:3">
      <c r="B216" s="1">
        <v>2.13</v>
      </c>
      <c r="C216" s="1">
        <v>1</v>
      </c>
    </row>
    <row r="217" spans="2:3">
      <c r="B217" s="1">
        <v>2.14</v>
      </c>
      <c r="C217" s="1">
        <v>1</v>
      </c>
    </row>
    <row r="218" spans="2:3">
      <c r="B218" s="1">
        <v>2.15</v>
      </c>
      <c r="C218" s="1">
        <v>1</v>
      </c>
    </row>
    <row r="219" spans="2:3">
      <c r="B219" s="1">
        <v>2.16</v>
      </c>
      <c r="C219" s="1">
        <v>1</v>
      </c>
    </row>
    <row r="220" spans="2:3">
      <c r="B220" s="1">
        <v>2.17</v>
      </c>
      <c r="C220" s="1">
        <v>1</v>
      </c>
    </row>
    <row r="221" spans="2:3">
      <c r="B221" s="1">
        <v>2.1800000000000002</v>
      </c>
      <c r="C221" s="1">
        <v>1</v>
      </c>
    </row>
    <row r="222" spans="2:3">
      <c r="B222" s="1">
        <v>2.19</v>
      </c>
      <c r="C222" s="1">
        <v>1</v>
      </c>
    </row>
    <row r="223" spans="2:3">
      <c r="B223" s="1">
        <v>2.2000000000000002</v>
      </c>
      <c r="C223" s="1">
        <v>1</v>
      </c>
    </row>
    <row r="224" spans="2:3">
      <c r="B224" s="1">
        <v>2.21</v>
      </c>
      <c r="C224" s="1">
        <v>1</v>
      </c>
    </row>
    <row r="225" spans="2:3">
      <c r="B225" s="1">
        <v>2.2200000000000002</v>
      </c>
      <c r="C225" s="1">
        <v>1</v>
      </c>
    </row>
    <row r="226" spans="2:3">
      <c r="B226" s="1">
        <v>2.23</v>
      </c>
      <c r="C226" s="1">
        <v>1</v>
      </c>
    </row>
    <row r="227" spans="2:3">
      <c r="B227" s="1">
        <v>2.2400000000000002</v>
      </c>
      <c r="C227" s="1">
        <v>1</v>
      </c>
    </row>
    <row r="228" spans="2:3">
      <c r="B228" s="1">
        <v>2.25</v>
      </c>
      <c r="C228" s="1">
        <v>1</v>
      </c>
    </row>
    <row r="229" spans="2:3">
      <c r="B229" s="1">
        <v>2.2599999999999998</v>
      </c>
      <c r="C229" s="1">
        <v>1</v>
      </c>
    </row>
    <row r="230" spans="2:3">
      <c r="B230" s="1">
        <v>2.27</v>
      </c>
      <c r="C230" s="1">
        <v>1</v>
      </c>
    </row>
    <row r="231" spans="2:3">
      <c r="B231" s="1">
        <v>2.2799999999999998</v>
      </c>
      <c r="C231" s="1">
        <v>1</v>
      </c>
    </row>
    <row r="232" spans="2:3">
      <c r="B232" s="1">
        <v>2.29</v>
      </c>
      <c r="C232" s="1">
        <v>1</v>
      </c>
    </row>
    <row r="233" spans="2:3">
      <c r="B233" s="1">
        <v>2.2999999999999998</v>
      </c>
      <c r="C233" s="1">
        <v>1</v>
      </c>
    </row>
    <row r="234" spans="2:3">
      <c r="B234" s="1">
        <v>2.31</v>
      </c>
      <c r="C234" s="1">
        <v>1</v>
      </c>
    </row>
    <row r="235" spans="2:3">
      <c r="B235" s="1">
        <v>2.3199999999999998</v>
      </c>
      <c r="C235" s="1">
        <v>1</v>
      </c>
    </row>
    <row r="236" spans="2:3">
      <c r="B236" s="1">
        <v>2.33</v>
      </c>
      <c r="C236" s="1">
        <v>1</v>
      </c>
    </row>
    <row r="237" spans="2:3">
      <c r="B237" s="1">
        <v>2.34</v>
      </c>
      <c r="C237" s="1">
        <v>1</v>
      </c>
    </row>
    <row r="238" spans="2:3">
      <c r="B238" s="1">
        <v>2.35</v>
      </c>
      <c r="C238" s="1">
        <v>1</v>
      </c>
    </row>
    <row r="239" spans="2:3">
      <c r="B239" s="1">
        <v>2.36</v>
      </c>
      <c r="C239" s="1">
        <v>1</v>
      </c>
    </row>
    <row r="240" spans="2:3">
      <c r="B240" s="1">
        <v>2.37</v>
      </c>
      <c r="C240" s="1">
        <v>1</v>
      </c>
    </row>
    <row r="241" spans="2:3">
      <c r="B241" s="1">
        <v>2.38</v>
      </c>
      <c r="C241" s="1">
        <v>1</v>
      </c>
    </row>
    <row r="242" spans="2:3">
      <c r="B242" s="1">
        <v>2.39</v>
      </c>
      <c r="C242" s="1">
        <v>1</v>
      </c>
    </row>
    <row r="243" spans="2:3">
      <c r="B243" s="1">
        <v>2.4</v>
      </c>
      <c r="C243" s="1">
        <v>1</v>
      </c>
    </row>
    <row r="244" spans="2:3">
      <c r="B244" s="1">
        <v>2.41</v>
      </c>
      <c r="C244" s="1">
        <v>1</v>
      </c>
    </row>
    <row r="245" spans="2:3">
      <c r="B245" s="1">
        <v>2.42</v>
      </c>
      <c r="C245" s="1">
        <v>1</v>
      </c>
    </row>
    <row r="246" spans="2:3">
      <c r="B246" s="1">
        <v>2.4300000000000002</v>
      </c>
      <c r="C246" s="1">
        <v>1</v>
      </c>
    </row>
    <row r="247" spans="2:3">
      <c r="B247" s="1">
        <v>2.44</v>
      </c>
      <c r="C247" s="1">
        <v>1</v>
      </c>
    </row>
    <row r="248" spans="2:3">
      <c r="B248" s="1">
        <v>2.4500000000000002</v>
      </c>
      <c r="C248" s="1">
        <v>1</v>
      </c>
    </row>
    <row r="249" spans="2:3">
      <c r="B249" s="1">
        <v>2.46</v>
      </c>
      <c r="C249" s="1">
        <v>1</v>
      </c>
    </row>
    <row r="250" spans="2:3">
      <c r="B250" s="1">
        <v>2.4700000000000002</v>
      </c>
      <c r="C250" s="1">
        <v>1</v>
      </c>
    </row>
    <row r="251" spans="2:3">
      <c r="B251" s="1">
        <v>2.48</v>
      </c>
      <c r="C251" s="1">
        <v>1</v>
      </c>
    </row>
    <row r="252" spans="2:3">
      <c r="B252" s="1">
        <v>2.4900000000000002</v>
      </c>
      <c r="C252" s="1">
        <v>1</v>
      </c>
    </row>
    <row r="253" spans="2:3">
      <c r="B253" s="1">
        <v>2.5</v>
      </c>
      <c r="C253" s="1">
        <v>1</v>
      </c>
    </row>
    <row r="254" spans="2:3">
      <c r="B254" s="1">
        <v>2.5099999999999998</v>
      </c>
      <c r="C254" s="1">
        <v>1</v>
      </c>
    </row>
    <row r="255" spans="2:3">
      <c r="B255" s="1">
        <v>2.52</v>
      </c>
      <c r="C255" s="1">
        <v>1</v>
      </c>
    </row>
    <row r="256" spans="2:3">
      <c r="B256" s="1">
        <v>2.5299999999999998</v>
      </c>
      <c r="C256" s="1">
        <v>1</v>
      </c>
    </row>
    <row r="257" spans="2:3">
      <c r="B257" s="1">
        <v>2.54</v>
      </c>
      <c r="C257" s="1">
        <v>1</v>
      </c>
    </row>
    <row r="258" spans="2:3">
      <c r="B258" s="1">
        <v>2.5499999999999998</v>
      </c>
      <c r="C258" s="1">
        <v>1</v>
      </c>
    </row>
    <row r="259" spans="2:3">
      <c r="B259" s="1">
        <v>2.56</v>
      </c>
      <c r="C259" s="1">
        <v>1</v>
      </c>
    </row>
    <row r="260" spans="2:3">
      <c r="B260" s="1">
        <v>2.57</v>
      </c>
      <c r="C260" s="1">
        <v>1</v>
      </c>
    </row>
    <row r="261" spans="2:3">
      <c r="B261" s="1">
        <v>2.58</v>
      </c>
      <c r="C261" s="1">
        <v>1</v>
      </c>
    </row>
    <row r="262" spans="2:3">
      <c r="B262" s="1">
        <v>2.59</v>
      </c>
      <c r="C262" s="1">
        <v>1</v>
      </c>
    </row>
    <row r="263" spans="2:3">
      <c r="B263" s="1">
        <v>2.6</v>
      </c>
      <c r="C263" s="1">
        <v>1</v>
      </c>
    </row>
    <row r="264" spans="2:3">
      <c r="B264" s="1">
        <v>2.61</v>
      </c>
      <c r="C264" s="1">
        <v>1</v>
      </c>
    </row>
    <row r="265" spans="2:3">
      <c r="B265" s="1">
        <v>2.62</v>
      </c>
      <c r="C265" s="1">
        <v>1</v>
      </c>
    </row>
    <row r="266" spans="2:3">
      <c r="B266" s="1">
        <v>2.63</v>
      </c>
      <c r="C266" s="1">
        <v>1</v>
      </c>
    </row>
    <row r="267" spans="2:3">
      <c r="B267" s="1">
        <v>2.64</v>
      </c>
      <c r="C267" s="1">
        <v>1</v>
      </c>
    </row>
    <row r="268" spans="2:3">
      <c r="B268" s="1">
        <v>2.65</v>
      </c>
      <c r="C268" s="1">
        <v>1</v>
      </c>
    </row>
    <row r="269" spans="2:3">
      <c r="B269" s="1">
        <v>2.66</v>
      </c>
      <c r="C269" s="1">
        <v>1</v>
      </c>
    </row>
    <row r="270" spans="2:3">
      <c r="B270" s="1">
        <v>2.67</v>
      </c>
      <c r="C270" s="1">
        <v>1</v>
      </c>
    </row>
    <row r="271" spans="2:3">
      <c r="B271" s="1">
        <v>2.68</v>
      </c>
      <c r="C271" s="1">
        <v>1</v>
      </c>
    </row>
    <row r="272" spans="2:3">
      <c r="B272" s="1">
        <v>2.69</v>
      </c>
      <c r="C272" s="1">
        <v>1</v>
      </c>
    </row>
    <row r="273" spans="2:3">
      <c r="B273" s="1">
        <v>2.7</v>
      </c>
      <c r="C273" s="1">
        <v>1</v>
      </c>
    </row>
    <row r="274" spans="2:3">
      <c r="B274" s="1">
        <v>2.71</v>
      </c>
      <c r="C274" s="1">
        <v>1</v>
      </c>
    </row>
    <row r="275" spans="2:3">
      <c r="B275" s="1">
        <v>2.72</v>
      </c>
      <c r="C275" s="1">
        <v>1</v>
      </c>
    </row>
    <row r="276" spans="2:3">
      <c r="B276" s="1">
        <v>2.73</v>
      </c>
      <c r="C276" s="1">
        <v>1</v>
      </c>
    </row>
    <row r="277" spans="2:3">
      <c r="B277" s="1">
        <v>2.74</v>
      </c>
      <c r="C277" s="1">
        <v>1</v>
      </c>
    </row>
    <row r="278" spans="2:3">
      <c r="B278" s="1">
        <v>2.75</v>
      </c>
      <c r="C278" s="1">
        <v>1</v>
      </c>
    </row>
    <row r="279" spans="2:3">
      <c r="B279" s="1">
        <v>2.76</v>
      </c>
      <c r="C279" s="1">
        <v>1</v>
      </c>
    </row>
    <row r="280" spans="2:3">
      <c r="B280" s="1">
        <v>2.77</v>
      </c>
      <c r="C280" s="1">
        <v>1</v>
      </c>
    </row>
    <row r="281" spans="2:3">
      <c r="B281" s="1">
        <v>2.78</v>
      </c>
      <c r="C281" s="1">
        <v>1</v>
      </c>
    </row>
    <row r="282" spans="2:3">
      <c r="B282" s="1">
        <v>2.79</v>
      </c>
      <c r="C282" s="1">
        <v>1</v>
      </c>
    </row>
    <row r="283" spans="2:3">
      <c r="B283" s="1">
        <v>2.8</v>
      </c>
      <c r="C283" s="1">
        <v>1</v>
      </c>
    </row>
    <row r="284" spans="2:3">
      <c r="B284" s="1">
        <v>2.81</v>
      </c>
      <c r="C284" s="1">
        <v>1</v>
      </c>
    </row>
    <row r="285" spans="2:3">
      <c r="B285" s="1">
        <v>2.82</v>
      </c>
      <c r="C285" s="1">
        <v>1</v>
      </c>
    </row>
    <row r="286" spans="2:3">
      <c r="B286" s="1">
        <v>2.83</v>
      </c>
      <c r="C286" s="1">
        <v>1</v>
      </c>
    </row>
    <row r="287" spans="2:3">
      <c r="B287" s="1">
        <v>2.84</v>
      </c>
      <c r="C287" s="1">
        <v>1</v>
      </c>
    </row>
    <row r="288" spans="2:3">
      <c r="B288" s="1">
        <v>2.85</v>
      </c>
      <c r="C288" s="1">
        <v>1</v>
      </c>
    </row>
    <row r="289" spans="2:3">
      <c r="B289" s="1">
        <v>2.86</v>
      </c>
      <c r="C289" s="1">
        <v>1</v>
      </c>
    </row>
    <row r="290" spans="2:3">
      <c r="B290" s="1">
        <v>2.87</v>
      </c>
      <c r="C290" s="1">
        <v>1</v>
      </c>
    </row>
    <row r="291" spans="2:3">
      <c r="B291" s="1">
        <v>2.88</v>
      </c>
      <c r="C291" s="1">
        <v>1</v>
      </c>
    </row>
    <row r="292" spans="2:3">
      <c r="B292" s="1">
        <v>2.89</v>
      </c>
      <c r="C292" s="1">
        <v>1</v>
      </c>
    </row>
    <row r="293" spans="2:3">
      <c r="B293" s="1">
        <v>2.9</v>
      </c>
      <c r="C293" s="1">
        <v>1</v>
      </c>
    </row>
    <row r="294" spans="2:3">
      <c r="B294" s="1">
        <v>2.91</v>
      </c>
      <c r="C294" s="1">
        <v>1</v>
      </c>
    </row>
    <row r="295" spans="2:3">
      <c r="B295" s="1">
        <v>2.92</v>
      </c>
      <c r="C295" s="1">
        <v>1</v>
      </c>
    </row>
    <row r="296" spans="2:3">
      <c r="B296" s="1">
        <v>2.93</v>
      </c>
      <c r="C296" s="1">
        <v>1</v>
      </c>
    </row>
    <row r="297" spans="2:3">
      <c r="B297" s="1">
        <v>2.94</v>
      </c>
      <c r="C297" s="1">
        <v>1</v>
      </c>
    </row>
    <row r="298" spans="2:3">
      <c r="B298" s="1">
        <v>2.95</v>
      </c>
      <c r="C298" s="1">
        <v>1</v>
      </c>
    </row>
    <row r="299" spans="2:3">
      <c r="B299" s="1">
        <v>2.96</v>
      </c>
      <c r="C299" s="1">
        <v>1</v>
      </c>
    </row>
    <row r="300" spans="2:3">
      <c r="B300" s="1">
        <v>2.97</v>
      </c>
      <c r="C300" s="1">
        <v>1</v>
      </c>
    </row>
    <row r="301" spans="2:3">
      <c r="B301" s="1">
        <v>2.98</v>
      </c>
      <c r="C301" s="1">
        <v>1</v>
      </c>
    </row>
    <row r="302" spans="2:3">
      <c r="B302" s="1">
        <v>2.99</v>
      </c>
      <c r="C302" s="1">
        <v>1</v>
      </c>
    </row>
    <row r="303" spans="2:3">
      <c r="B303" s="1">
        <v>3</v>
      </c>
      <c r="C303" s="1">
        <v>1</v>
      </c>
    </row>
    <row r="304" spans="2:3">
      <c r="B304" s="1">
        <v>3.01</v>
      </c>
      <c r="C304" s="1">
        <v>1</v>
      </c>
    </row>
    <row r="305" spans="2:3">
      <c r="B305" s="1">
        <v>3.02</v>
      </c>
      <c r="C305" s="1">
        <v>1</v>
      </c>
    </row>
    <row r="306" spans="2:3">
      <c r="B306" s="1">
        <v>3.03</v>
      </c>
      <c r="C306" s="1">
        <v>1</v>
      </c>
    </row>
    <row r="307" spans="2:3">
      <c r="B307" s="1">
        <v>3.04</v>
      </c>
      <c r="C307" s="1">
        <v>1</v>
      </c>
    </row>
    <row r="308" spans="2:3">
      <c r="B308" s="1">
        <v>3.05</v>
      </c>
      <c r="C308" s="1">
        <v>1</v>
      </c>
    </row>
    <row r="309" spans="2:3">
      <c r="B309" s="1">
        <v>3.06</v>
      </c>
      <c r="C309" s="1">
        <v>1</v>
      </c>
    </row>
    <row r="310" spans="2:3">
      <c r="B310" s="1">
        <v>3.07</v>
      </c>
      <c r="C310" s="1">
        <v>1</v>
      </c>
    </row>
    <row r="311" spans="2:3">
      <c r="B311" s="1">
        <v>3.08</v>
      </c>
      <c r="C311" s="1">
        <v>1</v>
      </c>
    </row>
    <row r="312" spans="2:3">
      <c r="B312" s="1">
        <v>3.09</v>
      </c>
      <c r="C312" s="1">
        <v>1</v>
      </c>
    </row>
    <row r="313" spans="2:3">
      <c r="B313" s="1">
        <v>3.1</v>
      </c>
      <c r="C313" s="1">
        <v>1</v>
      </c>
    </row>
    <row r="314" spans="2:3">
      <c r="B314" s="1">
        <v>3.11</v>
      </c>
      <c r="C314" s="1">
        <v>1</v>
      </c>
    </row>
    <row r="315" spans="2:3">
      <c r="B315" s="1">
        <v>3.12</v>
      </c>
      <c r="C315" s="1">
        <v>1</v>
      </c>
    </row>
    <row r="316" spans="2:3">
      <c r="B316" s="1">
        <v>3.13</v>
      </c>
      <c r="C316" s="1">
        <v>1</v>
      </c>
    </row>
    <row r="317" spans="2:3">
      <c r="B317" s="1">
        <v>3.14</v>
      </c>
      <c r="C317" s="1">
        <v>1</v>
      </c>
    </row>
    <row r="318" spans="2:3">
      <c r="B318" s="1">
        <v>3.15</v>
      </c>
      <c r="C318" s="1">
        <v>1</v>
      </c>
    </row>
    <row r="319" spans="2:3">
      <c r="B319" s="1">
        <v>3.16</v>
      </c>
      <c r="C319" s="1">
        <v>1</v>
      </c>
    </row>
    <row r="320" spans="2:3">
      <c r="B320" s="1">
        <v>3.17</v>
      </c>
      <c r="C320" s="1">
        <v>1</v>
      </c>
    </row>
    <row r="321" spans="2:3">
      <c r="B321" s="1">
        <v>3.18</v>
      </c>
      <c r="C321" s="1">
        <v>1</v>
      </c>
    </row>
    <row r="322" spans="2:3">
      <c r="B322" s="1">
        <v>3.19</v>
      </c>
      <c r="C322" s="1">
        <v>1</v>
      </c>
    </row>
    <row r="323" spans="2:3">
      <c r="B323" s="1">
        <v>3.2</v>
      </c>
      <c r="C323" s="1">
        <v>1</v>
      </c>
    </row>
    <row r="324" spans="2:3">
      <c r="B324" s="1">
        <v>3.21</v>
      </c>
      <c r="C324" s="1">
        <v>1</v>
      </c>
    </row>
    <row r="325" spans="2:3">
      <c r="B325" s="1">
        <v>3.22</v>
      </c>
      <c r="C325" s="1">
        <v>1</v>
      </c>
    </row>
    <row r="326" spans="2:3">
      <c r="B326" s="1">
        <v>3.23</v>
      </c>
      <c r="C326" s="1">
        <v>1</v>
      </c>
    </row>
    <row r="327" spans="2:3">
      <c r="B327" s="1">
        <v>3.24</v>
      </c>
      <c r="C327" s="1">
        <v>1</v>
      </c>
    </row>
    <row r="328" spans="2:3">
      <c r="B328" s="1">
        <v>3.25</v>
      </c>
      <c r="C328" s="1">
        <v>1</v>
      </c>
    </row>
    <row r="329" spans="2:3">
      <c r="B329" s="1">
        <v>3.26</v>
      </c>
      <c r="C329" s="1">
        <v>1</v>
      </c>
    </row>
    <row r="330" spans="2:3">
      <c r="B330" s="1">
        <v>3.27</v>
      </c>
      <c r="C330" s="1">
        <v>1</v>
      </c>
    </row>
    <row r="331" spans="2:3">
      <c r="B331" s="1">
        <v>3.28</v>
      </c>
      <c r="C331" s="1">
        <v>1</v>
      </c>
    </row>
    <row r="332" spans="2:3">
      <c r="B332" s="1">
        <v>3.29</v>
      </c>
      <c r="C332" s="1">
        <v>1</v>
      </c>
    </row>
    <row r="333" spans="2:3">
      <c r="B333" s="1">
        <v>3.3</v>
      </c>
      <c r="C333" s="1">
        <v>1</v>
      </c>
    </row>
    <row r="334" spans="2:3">
      <c r="B334" s="1">
        <v>3.31</v>
      </c>
      <c r="C334" s="1">
        <v>1</v>
      </c>
    </row>
    <row r="335" spans="2:3">
      <c r="B335" s="1">
        <v>3.32</v>
      </c>
      <c r="C335" s="1">
        <v>1</v>
      </c>
    </row>
    <row r="336" spans="2:3">
      <c r="B336" s="1">
        <v>3.33</v>
      </c>
      <c r="C336" s="1">
        <v>1</v>
      </c>
    </row>
    <row r="337" spans="2:3">
      <c r="B337" s="1">
        <v>3.34</v>
      </c>
      <c r="C337" s="1">
        <v>1</v>
      </c>
    </row>
    <row r="338" spans="2:3">
      <c r="B338" s="1">
        <v>3.35</v>
      </c>
      <c r="C338" s="1">
        <v>1</v>
      </c>
    </row>
    <row r="339" spans="2:3">
      <c r="B339" s="1">
        <v>3.36</v>
      </c>
      <c r="C339" s="1">
        <v>1</v>
      </c>
    </row>
    <row r="340" spans="2:3">
      <c r="B340" s="1">
        <v>3.37</v>
      </c>
      <c r="C340" s="1">
        <v>1</v>
      </c>
    </row>
    <row r="341" spans="2:3">
      <c r="B341" s="1">
        <v>3.38</v>
      </c>
      <c r="C341" s="1">
        <v>1</v>
      </c>
    </row>
    <row r="342" spans="2:3">
      <c r="B342" s="1">
        <v>3.39</v>
      </c>
      <c r="C342" s="1">
        <v>1</v>
      </c>
    </row>
    <row r="343" spans="2:3">
      <c r="B343" s="1">
        <v>3.4</v>
      </c>
      <c r="C343" s="1">
        <v>1</v>
      </c>
    </row>
    <row r="344" spans="2:3">
      <c r="B344" s="1">
        <v>3.41</v>
      </c>
      <c r="C344" s="1">
        <v>1</v>
      </c>
    </row>
    <row r="345" spans="2:3">
      <c r="B345" s="1">
        <v>3.42</v>
      </c>
      <c r="C345" s="1">
        <v>1</v>
      </c>
    </row>
    <row r="346" spans="2:3">
      <c r="B346" s="1">
        <v>3.43</v>
      </c>
      <c r="C346" s="1">
        <v>1</v>
      </c>
    </row>
    <row r="347" spans="2:3">
      <c r="B347" s="1">
        <v>3.44</v>
      </c>
      <c r="C347" s="1">
        <v>1</v>
      </c>
    </row>
    <row r="348" spans="2:3">
      <c r="B348" s="1">
        <v>3.45</v>
      </c>
      <c r="C348" s="1">
        <v>1</v>
      </c>
    </row>
    <row r="349" spans="2:3">
      <c r="B349" s="1">
        <v>3.46</v>
      </c>
      <c r="C349" s="1">
        <v>1</v>
      </c>
    </row>
    <row r="350" spans="2:3">
      <c r="B350" s="1">
        <v>3.47</v>
      </c>
      <c r="C350" s="1">
        <v>1</v>
      </c>
    </row>
    <row r="351" spans="2:3">
      <c r="B351" s="1">
        <v>3.48</v>
      </c>
      <c r="C351" s="1">
        <v>1</v>
      </c>
    </row>
    <row r="352" spans="2:3">
      <c r="B352" s="1">
        <v>3.49</v>
      </c>
      <c r="C352" s="1">
        <v>1</v>
      </c>
    </row>
    <row r="353" spans="2:3">
      <c r="B353" s="1">
        <v>3.5</v>
      </c>
      <c r="C353" s="1">
        <v>1</v>
      </c>
    </row>
    <row r="354" spans="2:3">
      <c r="B354" s="1">
        <v>3.51</v>
      </c>
      <c r="C354" s="1">
        <v>1</v>
      </c>
    </row>
    <row r="355" spans="2:3">
      <c r="B355" s="1">
        <v>3.52</v>
      </c>
      <c r="C355" s="1">
        <v>1</v>
      </c>
    </row>
    <row r="356" spans="2:3">
      <c r="B356" s="1">
        <v>3.53</v>
      </c>
      <c r="C356" s="1">
        <v>1</v>
      </c>
    </row>
    <row r="357" spans="2:3">
      <c r="B357" s="1">
        <v>3.54</v>
      </c>
      <c r="C357" s="1">
        <v>1</v>
      </c>
    </row>
    <row r="358" spans="2:3">
      <c r="B358" s="1">
        <v>3.55</v>
      </c>
      <c r="C358" s="1">
        <v>1</v>
      </c>
    </row>
    <row r="359" spans="2:3">
      <c r="B359" s="1">
        <v>3.56</v>
      </c>
      <c r="C359" s="1">
        <v>1</v>
      </c>
    </row>
    <row r="360" spans="2:3">
      <c r="B360" s="1">
        <v>3.57</v>
      </c>
      <c r="C360" s="1">
        <v>1</v>
      </c>
    </row>
    <row r="361" spans="2:3">
      <c r="B361" s="1">
        <v>3.58</v>
      </c>
      <c r="C361" s="1">
        <v>1</v>
      </c>
    </row>
    <row r="362" spans="2:3">
      <c r="B362" s="1">
        <v>3.59</v>
      </c>
      <c r="C362" s="1">
        <v>1</v>
      </c>
    </row>
    <row r="363" spans="2:3">
      <c r="B363" s="1">
        <v>3.6</v>
      </c>
      <c r="C363" s="1">
        <v>1</v>
      </c>
    </row>
    <row r="364" spans="2:3">
      <c r="B364" s="1">
        <v>3.61</v>
      </c>
      <c r="C364" s="1">
        <v>1</v>
      </c>
    </row>
    <row r="365" spans="2:3">
      <c r="B365" s="1">
        <v>3.62</v>
      </c>
      <c r="C365" s="1">
        <v>1</v>
      </c>
    </row>
    <row r="366" spans="2:3">
      <c r="B366" s="1">
        <v>3.63</v>
      </c>
      <c r="C366" s="1">
        <v>1</v>
      </c>
    </row>
    <row r="367" spans="2:3">
      <c r="B367" s="1">
        <v>3.64</v>
      </c>
      <c r="C367" s="1">
        <v>1</v>
      </c>
    </row>
    <row r="368" spans="2:3">
      <c r="B368" s="1">
        <v>3.65</v>
      </c>
      <c r="C368" s="1">
        <v>1</v>
      </c>
    </row>
    <row r="369" spans="2:3">
      <c r="B369" s="1">
        <v>3.66</v>
      </c>
      <c r="C369" s="1">
        <v>1</v>
      </c>
    </row>
    <row r="370" spans="2:3">
      <c r="B370" s="1">
        <v>3.67</v>
      </c>
      <c r="C370" s="1">
        <v>1</v>
      </c>
    </row>
    <row r="371" spans="2:3">
      <c r="B371" s="1">
        <v>3.68</v>
      </c>
      <c r="C371" s="1">
        <v>1</v>
      </c>
    </row>
    <row r="372" spans="2:3">
      <c r="B372" s="1">
        <v>3.69</v>
      </c>
      <c r="C372" s="1">
        <v>1</v>
      </c>
    </row>
    <row r="373" spans="2:3">
      <c r="B373" s="1">
        <v>3.7</v>
      </c>
      <c r="C373" s="1">
        <v>1</v>
      </c>
    </row>
    <row r="374" spans="2:3">
      <c r="B374" s="1">
        <v>3.71</v>
      </c>
      <c r="C374" s="1">
        <v>1</v>
      </c>
    </row>
    <row r="375" spans="2:3">
      <c r="B375" s="1">
        <v>3.72</v>
      </c>
      <c r="C375" s="1">
        <v>1</v>
      </c>
    </row>
    <row r="376" spans="2:3">
      <c r="B376" s="1">
        <v>3.73</v>
      </c>
      <c r="C376" s="1">
        <v>1</v>
      </c>
    </row>
    <row r="377" spans="2:3">
      <c r="B377" s="1">
        <v>3.74</v>
      </c>
      <c r="C377" s="1">
        <v>1</v>
      </c>
    </row>
    <row r="378" spans="2:3">
      <c r="B378" s="1">
        <v>3.75</v>
      </c>
      <c r="C378" s="1">
        <v>1</v>
      </c>
    </row>
    <row r="379" spans="2:3">
      <c r="B379" s="1">
        <v>3.76</v>
      </c>
      <c r="C379" s="1">
        <v>1</v>
      </c>
    </row>
    <row r="380" spans="2:3">
      <c r="B380" s="1">
        <v>3.77</v>
      </c>
      <c r="C380" s="1">
        <v>1</v>
      </c>
    </row>
    <row r="381" spans="2:3">
      <c r="B381" s="1">
        <v>3.78</v>
      </c>
      <c r="C381" s="1">
        <v>1</v>
      </c>
    </row>
    <row r="382" spans="2:3">
      <c r="B382" s="1">
        <v>3.79</v>
      </c>
      <c r="C382" s="1">
        <v>1</v>
      </c>
    </row>
    <row r="383" spans="2:3">
      <c r="B383" s="1">
        <v>3.8</v>
      </c>
      <c r="C383" s="1">
        <v>1</v>
      </c>
    </row>
    <row r="384" spans="2:3">
      <c r="B384" s="1">
        <v>3.81</v>
      </c>
      <c r="C384" s="1">
        <v>1</v>
      </c>
    </row>
    <row r="385" spans="2:3">
      <c r="B385" s="1">
        <v>3.82</v>
      </c>
      <c r="C385" s="1">
        <v>1</v>
      </c>
    </row>
    <row r="386" spans="2:3">
      <c r="B386" s="1">
        <v>3.83</v>
      </c>
      <c r="C386" s="1">
        <v>1</v>
      </c>
    </row>
    <row r="387" spans="2:3">
      <c r="B387" s="1">
        <v>3.84</v>
      </c>
      <c r="C387" s="1">
        <v>1</v>
      </c>
    </row>
    <row r="388" spans="2:3">
      <c r="B388" s="1">
        <v>3.85</v>
      </c>
      <c r="C388" s="1">
        <v>1</v>
      </c>
    </row>
    <row r="389" spans="2:3">
      <c r="B389" s="1">
        <v>3.86</v>
      </c>
      <c r="C389" s="1">
        <v>1</v>
      </c>
    </row>
    <row r="390" spans="2:3">
      <c r="B390" s="1">
        <v>3.87</v>
      </c>
      <c r="C390" s="1">
        <v>1</v>
      </c>
    </row>
    <row r="391" spans="2:3">
      <c r="B391" s="1">
        <v>3.88</v>
      </c>
      <c r="C391" s="1">
        <v>1</v>
      </c>
    </row>
    <row r="392" spans="2:3">
      <c r="B392" s="1">
        <v>3.89</v>
      </c>
      <c r="C392" s="1">
        <v>1</v>
      </c>
    </row>
    <row r="393" spans="2:3">
      <c r="B393" s="1">
        <v>3.9</v>
      </c>
      <c r="C393" s="1">
        <v>1</v>
      </c>
    </row>
    <row r="394" spans="2:3">
      <c r="B394" s="1">
        <v>3.91</v>
      </c>
      <c r="C394" s="1">
        <v>1</v>
      </c>
    </row>
    <row r="395" spans="2:3">
      <c r="B395" s="1">
        <v>3.92</v>
      </c>
      <c r="C395" s="1">
        <v>1</v>
      </c>
    </row>
    <row r="396" spans="2:3">
      <c r="B396" s="1">
        <v>3.93</v>
      </c>
      <c r="C396" s="1">
        <v>1</v>
      </c>
    </row>
    <row r="397" spans="2:3">
      <c r="B397" s="1">
        <v>3.94</v>
      </c>
      <c r="C397" s="1">
        <v>1</v>
      </c>
    </row>
    <row r="398" spans="2:3">
      <c r="B398" s="1">
        <v>3.95</v>
      </c>
      <c r="C398" s="1">
        <v>1</v>
      </c>
    </row>
    <row r="399" spans="2:3">
      <c r="B399" s="1">
        <v>3.96</v>
      </c>
      <c r="C399" s="1">
        <v>1</v>
      </c>
    </row>
    <row r="400" spans="2:3">
      <c r="B400" s="1">
        <v>3.97</v>
      </c>
      <c r="C400" s="1">
        <v>1</v>
      </c>
    </row>
    <row r="401" spans="2:3">
      <c r="B401" s="1">
        <v>3.98</v>
      </c>
      <c r="C401" s="1">
        <v>1</v>
      </c>
    </row>
    <row r="402" spans="2:3">
      <c r="B402" s="1">
        <v>3.99</v>
      </c>
      <c r="C402" s="1">
        <v>1</v>
      </c>
    </row>
    <row r="403" spans="2:3">
      <c r="B403" s="1">
        <v>4</v>
      </c>
      <c r="C403" s="1">
        <v>1</v>
      </c>
    </row>
    <row r="404" spans="2:3">
      <c r="B404" s="1">
        <v>4.01</v>
      </c>
      <c r="C404" s="1">
        <v>1</v>
      </c>
    </row>
    <row r="405" spans="2:3">
      <c r="B405" s="1">
        <v>4.0199999999999996</v>
      </c>
      <c r="C405" s="1">
        <v>1</v>
      </c>
    </row>
    <row r="406" spans="2:3">
      <c r="B406" s="1">
        <v>4.03</v>
      </c>
      <c r="C406" s="1">
        <v>1</v>
      </c>
    </row>
    <row r="407" spans="2:3">
      <c r="B407" s="1">
        <v>4.04</v>
      </c>
      <c r="C407" s="1">
        <v>1</v>
      </c>
    </row>
    <row r="408" spans="2:3">
      <c r="B408" s="1">
        <v>4.05</v>
      </c>
      <c r="C408" s="1">
        <v>1</v>
      </c>
    </row>
    <row r="409" spans="2:3">
      <c r="B409" s="1">
        <v>4.0599999999999996</v>
      </c>
      <c r="C409" s="1">
        <v>1</v>
      </c>
    </row>
    <row r="410" spans="2:3">
      <c r="B410" s="1">
        <v>4.07</v>
      </c>
      <c r="C410" s="1">
        <v>1</v>
      </c>
    </row>
    <row r="411" spans="2:3">
      <c r="B411" s="1">
        <v>4.08</v>
      </c>
      <c r="C411" s="1">
        <v>1</v>
      </c>
    </row>
    <row r="412" spans="2:3">
      <c r="B412" s="1">
        <v>4.09</v>
      </c>
      <c r="C412" s="1">
        <v>1</v>
      </c>
    </row>
    <row r="413" spans="2:3">
      <c r="B413" s="1">
        <v>4.0999999999999996</v>
      </c>
      <c r="C413" s="1">
        <v>1</v>
      </c>
    </row>
    <row r="414" spans="2:3">
      <c r="B414" s="1">
        <v>4.1100000000000003</v>
      </c>
      <c r="C414" s="1">
        <v>1</v>
      </c>
    </row>
    <row r="415" spans="2:3">
      <c r="B415" s="1">
        <v>4.12</v>
      </c>
      <c r="C415" s="1">
        <v>1</v>
      </c>
    </row>
    <row r="416" spans="2:3">
      <c r="B416" s="1">
        <v>4.13</v>
      </c>
      <c r="C416" s="1">
        <v>1</v>
      </c>
    </row>
    <row r="417" spans="2:3">
      <c r="B417" s="1">
        <v>4.1399999999999997</v>
      </c>
      <c r="C417" s="1">
        <v>1</v>
      </c>
    </row>
    <row r="418" spans="2:3">
      <c r="B418" s="1">
        <v>4.1500000000000004</v>
      </c>
      <c r="C418" s="1">
        <v>1</v>
      </c>
    </row>
    <row r="419" spans="2:3">
      <c r="B419" s="1">
        <v>4.16</v>
      </c>
      <c r="C419" s="1">
        <v>1</v>
      </c>
    </row>
    <row r="420" spans="2:3">
      <c r="B420" s="1">
        <v>4.17</v>
      </c>
      <c r="C420" s="1">
        <v>1</v>
      </c>
    </row>
    <row r="421" spans="2:3">
      <c r="B421" s="1">
        <v>4.18</v>
      </c>
      <c r="C421" s="1">
        <v>1</v>
      </c>
    </row>
    <row r="422" spans="2:3">
      <c r="B422" s="1">
        <v>4.1900000000000004</v>
      </c>
      <c r="C422" s="1">
        <v>1</v>
      </c>
    </row>
    <row r="423" spans="2:3">
      <c r="B423" s="1">
        <v>4.2</v>
      </c>
      <c r="C423" s="1">
        <v>1</v>
      </c>
    </row>
    <row r="424" spans="2:3">
      <c r="B424" s="1">
        <v>4.21</v>
      </c>
      <c r="C424" s="1">
        <v>1</v>
      </c>
    </row>
    <row r="425" spans="2:3">
      <c r="B425" s="1">
        <v>4.22</v>
      </c>
      <c r="C425" s="1">
        <v>1</v>
      </c>
    </row>
    <row r="426" spans="2:3">
      <c r="B426" s="1">
        <v>4.2300000000000004</v>
      </c>
      <c r="C426" s="1">
        <v>1</v>
      </c>
    </row>
    <row r="427" spans="2:3">
      <c r="B427" s="1">
        <v>4.24</v>
      </c>
      <c r="C427" s="1">
        <v>1</v>
      </c>
    </row>
    <row r="428" spans="2:3">
      <c r="B428" s="1">
        <v>4.25</v>
      </c>
      <c r="C428" s="1">
        <v>1</v>
      </c>
    </row>
    <row r="429" spans="2:3">
      <c r="B429" s="1">
        <v>4.26</v>
      </c>
      <c r="C429" s="1">
        <v>1</v>
      </c>
    </row>
    <row r="430" spans="2:3">
      <c r="B430" s="1">
        <v>4.2699999999999996</v>
      </c>
      <c r="C430" s="1">
        <v>1</v>
      </c>
    </row>
    <row r="431" spans="2:3">
      <c r="B431" s="1">
        <v>4.28</v>
      </c>
      <c r="C431" s="1">
        <v>1</v>
      </c>
    </row>
    <row r="432" spans="2:3">
      <c r="B432" s="1">
        <v>4.29</v>
      </c>
      <c r="C432" s="1">
        <v>1</v>
      </c>
    </row>
    <row r="433" spans="2:3">
      <c r="B433" s="1">
        <v>4.3</v>
      </c>
      <c r="C433" s="1">
        <v>1</v>
      </c>
    </row>
    <row r="434" spans="2:3">
      <c r="B434" s="1">
        <v>4.3099999999999996</v>
      </c>
      <c r="C434" s="1">
        <v>1</v>
      </c>
    </row>
    <row r="435" spans="2:3">
      <c r="B435" s="1">
        <v>4.32</v>
      </c>
      <c r="C435" s="1">
        <v>1</v>
      </c>
    </row>
    <row r="436" spans="2:3">
      <c r="B436" s="1">
        <v>4.33</v>
      </c>
      <c r="C436" s="1">
        <v>1</v>
      </c>
    </row>
    <row r="437" spans="2:3">
      <c r="B437" s="1">
        <v>4.34</v>
      </c>
      <c r="C437" s="1">
        <v>1</v>
      </c>
    </row>
    <row r="438" spans="2:3">
      <c r="B438" s="1">
        <v>4.3499999999999996</v>
      </c>
      <c r="C438" s="1">
        <v>1</v>
      </c>
    </row>
    <row r="439" spans="2:3">
      <c r="B439" s="1">
        <v>4.3600000000000003</v>
      </c>
      <c r="C439" s="1">
        <v>1</v>
      </c>
    </row>
    <row r="440" spans="2:3">
      <c r="B440" s="1">
        <v>4.37</v>
      </c>
      <c r="C440" s="1">
        <v>1</v>
      </c>
    </row>
    <row r="441" spans="2:3">
      <c r="B441" s="1">
        <v>4.38</v>
      </c>
      <c r="C441" s="1">
        <v>1</v>
      </c>
    </row>
    <row r="442" spans="2:3">
      <c r="B442" s="1">
        <v>4.3899999999999997</v>
      </c>
      <c r="C442" s="1">
        <v>1</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V87"/>
  <sheetViews>
    <sheetView showGridLines="0" showRowColHeaders="0" zoomScale="46" zoomScaleNormal="46" workbookViewId="0">
      <selection activeCell="V21" sqref="V21"/>
    </sheetView>
  </sheetViews>
  <sheetFormatPr defaultColWidth="10.85546875" defaultRowHeight="14.45"/>
  <cols>
    <col min="1" max="1" width="4.5703125" style="116" customWidth="1"/>
    <col min="2" max="4" width="6.140625" style="116" customWidth="1"/>
    <col min="5" max="8" width="8.5703125" style="116" customWidth="1"/>
    <col min="9" max="11" width="7.7109375" style="116" customWidth="1"/>
    <col min="12" max="12" width="6.5703125" style="116" customWidth="1"/>
    <col min="13" max="17" width="10.85546875" style="116"/>
    <col min="18" max="18" width="13.5703125" style="116" customWidth="1"/>
    <col min="19" max="16384" width="10.85546875" style="116"/>
  </cols>
  <sheetData>
    <row r="1" spans="2:22" ht="15" thickBot="1"/>
    <row r="2" spans="2:22" ht="17.45" customHeight="1">
      <c r="B2" s="587" t="s">
        <v>741</v>
      </c>
      <c r="C2" s="588"/>
      <c r="D2" s="588"/>
      <c r="E2" s="588"/>
      <c r="F2" s="588"/>
      <c r="G2" s="588"/>
      <c r="H2" s="588"/>
      <c r="I2" s="588"/>
      <c r="J2" s="588"/>
      <c r="K2" s="588"/>
      <c r="L2" s="588"/>
      <c r="M2" s="588"/>
      <c r="N2" s="588"/>
      <c r="O2" s="588"/>
      <c r="P2" s="588"/>
      <c r="Q2" s="588"/>
      <c r="R2" s="588"/>
      <c r="S2" s="589"/>
      <c r="T2" s="119"/>
      <c r="U2" s="119"/>
      <c r="V2" s="119"/>
    </row>
    <row r="3" spans="2:22" ht="15" customHeight="1" thickBot="1">
      <c r="B3" s="590"/>
      <c r="C3" s="591"/>
      <c r="D3" s="591"/>
      <c r="E3" s="591"/>
      <c r="F3" s="591"/>
      <c r="G3" s="591"/>
      <c r="H3" s="591"/>
      <c r="I3" s="591"/>
      <c r="J3" s="591"/>
      <c r="K3" s="591"/>
      <c r="L3" s="591"/>
      <c r="M3" s="591"/>
      <c r="N3" s="591"/>
      <c r="O3" s="591"/>
      <c r="P3" s="591"/>
      <c r="Q3" s="591"/>
      <c r="R3" s="591"/>
      <c r="S3" s="592"/>
    </row>
    <row r="4" spans="2:22">
      <c r="B4" s="442"/>
      <c r="S4" s="443"/>
    </row>
    <row r="5" spans="2:22">
      <c r="B5" s="444"/>
      <c r="C5" s="115"/>
      <c r="S5" s="443"/>
    </row>
    <row r="6" spans="2:22">
      <c r="B6" s="444"/>
      <c r="C6" s="115"/>
      <c r="D6" s="115"/>
      <c r="E6" s="115"/>
      <c r="F6" s="115"/>
      <c r="G6" s="115"/>
      <c r="H6" s="115"/>
      <c r="I6" s="115"/>
      <c r="J6" s="115"/>
      <c r="K6" s="115"/>
      <c r="L6" s="115"/>
      <c r="S6" s="443"/>
    </row>
    <row r="7" spans="2:22">
      <c r="B7" s="444"/>
      <c r="S7" s="443"/>
    </row>
    <row r="8" spans="2:22" ht="24.95" customHeight="1">
      <c r="B8" s="444"/>
      <c r="C8" s="602"/>
      <c r="D8" s="602"/>
      <c r="E8" s="602"/>
      <c r="F8" s="602"/>
      <c r="G8" s="602"/>
      <c r="H8" s="602"/>
      <c r="I8" s="602"/>
      <c r="J8" s="602"/>
      <c r="K8" s="602"/>
      <c r="L8" s="602"/>
      <c r="S8" s="443"/>
    </row>
    <row r="9" spans="2:22" ht="24.95" customHeight="1">
      <c r="B9" s="444"/>
      <c r="C9" s="115"/>
      <c r="D9" s="115"/>
      <c r="E9" s="115"/>
      <c r="F9" s="115"/>
      <c r="G9" s="115"/>
      <c r="H9" s="115"/>
      <c r="I9" s="115"/>
      <c r="J9" s="115"/>
      <c r="K9" s="115"/>
      <c r="L9" s="115"/>
      <c r="S9" s="443"/>
    </row>
    <row r="10" spans="2:22" ht="24.95" customHeight="1">
      <c r="B10" s="444"/>
      <c r="C10" s="115"/>
      <c r="D10" s="115"/>
      <c r="E10" s="115"/>
      <c r="F10" s="115"/>
      <c r="G10" s="115"/>
      <c r="H10" s="115"/>
      <c r="I10" s="115"/>
      <c r="J10" s="115"/>
      <c r="K10" s="115"/>
      <c r="L10" s="115"/>
      <c r="S10" s="443"/>
    </row>
    <row r="11" spans="2:22" ht="24.95" customHeight="1">
      <c r="B11" s="444"/>
      <c r="C11" s="115"/>
      <c r="D11" s="115"/>
      <c r="E11" s="115"/>
      <c r="F11" s="115"/>
      <c r="G11" s="115"/>
      <c r="H11" s="115"/>
      <c r="I11" s="115"/>
      <c r="J11" s="115"/>
      <c r="K11" s="115"/>
      <c r="L11" s="115"/>
      <c r="S11" s="443"/>
    </row>
    <row r="12" spans="2:22" ht="24.95" customHeight="1">
      <c r="B12" s="444"/>
      <c r="C12" s="115"/>
      <c r="D12" s="115"/>
      <c r="E12" s="115"/>
      <c r="F12" s="115"/>
      <c r="G12" s="115"/>
      <c r="H12" s="115"/>
      <c r="I12" s="115"/>
      <c r="J12" s="115"/>
      <c r="K12" s="115"/>
      <c r="L12" s="115"/>
      <c r="S12" s="443"/>
    </row>
    <row r="13" spans="2:22" ht="24.95" customHeight="1">
      <c r="B13" s="444"/>
      <c r="C13" s="115"/>
      <c r="D13" s="115"/>
      <c r="E13" s="115"/>
      <c r="F13" s="115"/>
      <c r="G13" s="115"/>
      <c r="H13" s="115"/>
      <c r="I13" s="115"/>
      <c r="J13" s="115"/>
      <c r="K13" s="115"/>
      <c r="L13" s="115"/>
      <c r="S13" s="443"/>
    </row>
    <row r="14" spans="2:22" ht="24.95" customHeight="1">
      <c r="B14" s="444"/>
      <c r="C14" s="115"/>
      <c r="D14" s="115"/>
      <c r="E14" s="115"/>
      <c r="F14" s="115"/>
      <c r="G14" s="115"/>
      <c r="H14" s="115"/>
      <c r="I14" s="115"/>
      <c r="J14" s="115"/>
      <c r="K14" s="115"/>
      <c r="L14" s="115"/>
      <c r="S14" s="443"/>
    </row>
    <row r="15" spans="2:22" ht="24.95" customHeight="1">
      <c r="B15" s="444"/>
      <c r="C15" s="115"/>
      <c r="D15" s="115"/>
      <c r="E15" s="115"/>
      <c r="F15" s="115"/>
      <c r="G15" s="115"/>
      <c r="H15" s="115"/>
      <c r="I15" s="115"/>
      <c r="J15" s="115"/>
      <c r="K15" s="115"/>
      <c r="L15" s="115"/>
      <c r="S15" s="443"/>
    </row>
    <row r="16" spans="2:22" ht="24.95" customHeight="1">
      <c r="B16" s="444"/>
      <c r="C16" s="115"/>
      <c r="D16" s="115"/>
      <c r="E16" s="115"/>
      <c r="F16" s="115"/>
      <c r="G16" s="115"/>
      <c r="H16" s="115"/>
      <c r="I16" s="115"/>
      <c r="J16" s="115"/>
      <c r="K16" s="115"/>
      <c r="L16" s="115"/>
      <c r="S16" s="443"/>
    </row>
    <row r="17" spans="2:19" ht="14.45" customHeight="1">
      <c r="B17" s="444"/>
      <c r="C17" s="115"/>
      <c r="D17" s="115"/>
      <c r="E17" s="115"/>
      <c r="F17" s="115"/>
      <c r="G17" s="115"/>
      <c r="H17" s="115"/>
      <c r="I17" s="115"/>
      <c r="J17" s="115"/>
      <c r="K17" s="115"/>
      <c r="L17" s="115"/>
      <c r="S17" s="443"/>
    </row>
    <row r="18" spans="2:19" ht="24.95" customHeight="1">
      <c r="B18" s="444"/>
      <c r="C18" s="115"/>
      <c r="D18" s="115"/>
      <c r="E18" s="115"/>
      <c r="F18" s="115"/>
      <c r="G18" s="115"/>
      <c r="H18" s="115"/>
      <c r="I18" s="115"/>
      <c r="J18" s="115"/>
      <c r="K18" s="115"/>
      <c r="L18" s="115"/>
      <c r="S18" s="443"/>
    </row>
    <row r="19" spans="2:19" ht="24.95" customHeight="1">
      <c r="B19" s="603"/>
      <c r="C19" s="604"/>
      <c r="D19" s="604"/>
      <c r="E19" s="604"/>
      <c r="F19" s="604"/>
      <c r="G19" s="604"/>
      <c r="H19" s="604"/>
      <c r="I19" s="604"/>
      <c r="J19" s="604"/>
      <c r="K19" s="604"/>
      <c r="L19" s="604"/>
      <c r="S19" s="443"/>
    </row>
    <row r="20" spans="2:19" ht="24.95" customHeight="1" thickBot="1">
      <c r="B20" s="605"/>
      <c r="C20" s="606"/>
      <c r="D20" s="606"/>
      <c r="E20" s="606"/>
      <c r="F20" s="606"/>
      <c r="G20" s="606"/>
      <c r="H20" s="606"/>
      <c r="I20" s="606"/>
      <c r="J20" s="606"/>
      <c r="K20" s="606"/>
      <c r="L20" s="606"/>
      <c r="M20" s="445"/>
      <c r="N20" s="445"/>
      <c r="O20" s="445"/>
      <c r="P20" s="445"/>
      <c r="Q20" s="445"/>
      <c r="R20" s="445"/>
      <c r="S20" s="446"/>
    </row>
    <row r="21" spans="2:19" ht="24.95" customHeight="1">
      <c r="B21" s="593" t="s">
        <v>742</v>
      </c>
      <c r="C21" s="594"/>
      <c r="D21" s="594"/>
      <c r="E21" s="594"/>
      <c r="F21" s="594"/>
      <c r="G21" s="594"/>
      <c r="H21" s="594"/>
      <c r="I21" s="594"/>
      <c r="J21" s="594"/>
      <c r="K21" s="594"/>
      <c r="L21" s="594"/>
      <c r="M21" s="594"/>
      <c r="N21" s="594"/>
      <c r="O21" s="594"/>
      <c r="P21" s="594"/>
      <c r="Q21" s="594"/>
      <c r="R21" s="594"/>
      <c r="S21" s="595"/>
    </row>
    <row r="22" spans="2:19" ht="24.95" customHeight="1">
      <c r="B22" s="596" t="s">
        <v>743</v>
      </c>
      <c r="C22" s="597"/>
      <c r="D22" s="597"/>
      <c r="E22" s="597"/>
      <c r="F22" s="597"/>
      <c r="G22" s="597"/>
      <c r="H22" s="597"/>
      <c r="I22" s="597"/>
      <c r="J22" s="597"/>
      <c r="K22" s="597"/>
      <c r="L22" s="597"/>
      <c r="M22" s="597"/>
      <c r="N22" s="597"/>
      <c r="O22" s="597"/>
      <c r="P22" s="597"/>
      <c r="Q22" s="597"/>
      <c r="R22" s="597"/>
      <c r="S22" s="598"/>
    </row>
    <row r="23" spans="2:19" ht="24.95" customHeight="1" thickBot="1">
      <c r="B23" s="599"/>
      <c r="C23" s="600"/>
      <c r="D23" s="600"/>
      <c r="E23" s="600"/>
      <c r="F23" s="600"/>
      <c r="G23" s="600"/>
      <c r="H23" s="600"/>
      <c r="I23" s="600"/>
      <c r="J23" s="600"/>
      <c r="K23" s="600"/>
      <c r="L23" s="600"/>
      <c r="M23" s="600"/>
      <c r="N23" s="600"/>
      <c r="O23" s="600"/>
      <c r="P23" s="600"/>
      <c r="Q23" s="600"/>
      <c r="R23" s="600"/>
      <c r="S23" s="601"/>
    </row>
    <row r="24" spans="2:19" ht="24.95" customHeight="1">
      <c r="B24" s="115"/>
      <c r="C24" s="115"/>
      <c r="D24" s="23"/>
      <c r="E24" s="23"/>
      <c r="F24" s="23" t="s">
        <v>744</v>
      </c>
      <c r="G24" s="23"/>
      <c r="H24" s="23"/>
      <c r="I24" s="23"/>
      <c r="J24" s="23"/>
      <c r="K24" s="23"/>
      <c r="L24" s="23"/>
      <c r="M24" s="23"/>
      <c r="N24" s="23"/>
    </row>
    <row r="25" spans="2:19" ht="32.450000000000003" customHeight="1">
      <c r="B25" s="115"/>
      <c r="C25" s="115"/>
      <c r="D25" s="23"/>
      <c r="E25" s="23" t="s">
        <v>745</v>
      </c>
      <c r="F25" s="425">
        <v>0.2</v>
      </c>
      <c r="G25" s="425">
        <f>F25</f>
        <v>0.2</v>
      </c>
      <c r="H25" s="23"/>
      <c r="I25" s="425">
        <v>0.2</v>
      </c>
      <c r="J25" s="425">
        <f>I25</f>
        <v>0.2</v>
      </c>
      <c r="K25" s="23"/>
      <c r="L25" s="425">
        <v>0.2</v>
      </c>
      <c r="M25" s="425">
        <f>L25</f>
        <v>0.2</v>
      </c>
      <c r="N25" s="23"/>
    </row>
    <row r="26" spans="2:19" ht="24.95" customHeight="1">
      <c r="B26" s="115"/>
      <c r="C26" s="115"/>
      <c r="D26" s="23"/>
      <c r="E26" s="23" t="s">
        <v>746</v>
      </c>
      <c r="F26" s="425">
        <v>0.3</v>
      </c>
      <c r="G26" s="425">
        <f>F25+F26</f>
        <v>0.5</v>
      </c>
      <c r="H26" s="23"/>
      <c r="I26" s="425">
        <v>0.3</v>
      </c>
      <c r="J26" s="425">
        <f>I25+I26</f>
        <v>0.5</v>
      </c>
      <c r="K26" s="23"/>
      <c r="L26" s="425">
        <v>0.3</v>
      </c>
      <c r="M26" s="425">
        <f>L25+L26</f>
        <v>0.5</v>
      </c>
      <c r="N26" s="23"/>
    </row>
    <row r="27" spans="2:19" ht="24.95" customHeight="1">
      <c r="B27" s="115"/>
      <c r="C27" s="115"/>
      <c r="D27" s="23"/>
      <c r="E27" s="23" t="s">
        <v>747</v>
      </c>
      <c r="F27" s="425">
        <v>0.3</v>
      </c>
      <c r="G27" s="425">
        <f>G26+F27</f>
        <v>0.8</v>
      </c>
      <c r="H27" s="23"/>
      <c r="I27" s="425">
        <v>0.3</v>
      </c>
      <c r="J27" s="425">
        <f>J26+I27</f>
        <v>0.8</v>
      </c>
      <c r="K27" s="23"/>
      <c r="L27" s="425">
        <v>0.3</v>
      </c>
      <c r="M27" s="425">
        <f>M26+L27</f>
        <v>0.8</v>
      </c>
      <c r="N27" s="23"/>
    </row>
    <row r="28" spans="2:19" ht="24.95" customHeight="1">
      <c r="B28" s="115"/>
      <c r="C28" s="115"/>
      <c r="D28" s="23"/>
      <c r="E28" s="23" t="s">
        <v>748</v>
      </c>
      <c r="F28" s="425">
        <v>0.2</v>
      </c>
      <c r="G28" s="425">
        <f>G27+F28</f>
        <v>1</v>
      </c>
      <c r="H28" s="23"/>
      <c r="I28" s="425">
        <v>0.2</v>
      </c>
      <c r="J28" s="425">
        <f>J27+I28</f>
        <v>1</v>
      </c>
      <c r="K28" s="23"/>
      <c r="L28" s="425">
        <v>0.2</v>
      </c>
      <c r="M28" s="425">
        <f>M27+L28</f>
        <v>1</v>
      </c>
      <c r="N28" s="23"/>
    </row>
    <row r="29" spans="2:19" ht="24.95" customHeight="1">
      <c r="B29" s="115"/>
      <c r="C29" s="115"/>
      <c r="D29" s="23"/>
      <c r="E29" s="23" t="s">
        <v>749</v>
      </c>
      <c r="F29" s="425">
        <f>SUM(F25:F28)</f>
        <v>1</v>
      </c>
      <c r="G29" s="425"/>
      <c r="H29" s="23"/>
      <c r="I29" s="425">
        <f>SUM(I25:I28)</f>
        <v>1</v>
      </c>
      <c r="J29" s="425"/>
      <c r="K29" s="23"/>
      <c r="L29" s="425">
        <f>SUM(L25:L28)</f>
        <v>1</v>
      </c>
      <c r="M29" s="425"/>
      <c r="N29" s="23"/>
    </row>
    <row r="30" spans="2:19" ht="24.95" customHeight="1">
      <c r="B30" s="115"/>
      <c r="C30" s="115"/>
      <c r="D30" s="23"/>
      <c r="E30" s="23"/>
      <c r="F30" s="23"/>
      <c r="G30" s="23"/>
      <c r="H30" s="23"/>
      <c r="I30" s="23"/>
      <c r="J30" s="23"/>
      <c r="K30" s="23"/>
      <c r="L30" s="23"/>
      <c r="M30" s="23"/>
      <c r="N30" s="23"/>
    </row>
    <row r="31" spans="2:19" ht="24.95" customHeight="1">
      <c r="B31" s="115"/>
      <c r="C31" s="115"/>
      <c r="D31" s="23"/>
      <c r="E31" s="23" t="s">
        <v>750</v>
      </c>
      <c r="F31" s="425">
        <f>AVERAGE(Tabla2[[ IV TRIM 20218]])</f>
        <v>0.9402323232323232</v>
      </c>
      <c r="G31" s="425">
        <f>AVERAGE(Tabla2[I TRIM 20229])</f>
        <v>0.91784568372803643</v>
      </c>
      <c r="H31" s="23"/>
      <c r="I31" s="425"/>
      <c r="J31" s="425">
        <f>AVERAGE(Tabla2[ACUMULADO 2021 -2022])</f>
        <v>0.94095041322314055</v>
      </c>
      <c r="K31" s="23"/>
      <c r="L31" s="425"/>
      <c r="M31" s="425">
        <f>I31</f>
        <v>0</v>
      </c>
      <c r="N31" s="23"/>
    </row>
    <row r="32" spans="2:19">
      <c r="B32" s="115"/>
      <c r="C32" s="115"/>
      <c r="D32" s="23"/>
      <c r="E32" s="23"/>
      <c r="F32" s="23"/>
      <c r="G32" s="23"/>
      <c r="H32" s="23"/>
      <c r="I32" s="23"/>
      <c r="J32" s="23"/>
      <c r="K32" s="23"/>
      <c r="L32" s="23"/>
      <c r="M32" s="23"/>
      <c r="N32" s="23"/>
    </row>
    <row r="33" spans="2:14">
      <c r="B33" s="115"/>
      <c r="C33" s="115"/>
      <c r="D33" s="23"/>
      <c r="E33" s="23" t="s">
        <v>751</v>
      </c>
      <c r="F33" s="23">
        <f>(G31-F34)/2</f>
        <v>0.45392284186401821</v>
      </c>
      <c r="G33" s="23"/>
      <c r="H33" s="23"/>
      <c r="I33" s="23">
        <f>(J31-I34)/2</f>
        <v>0.46547520661157027</v>
      </c>
      <c r="J33" s="23"/>
      <c r="K33" s="23"/>
      <c r="L33" s="23">
        <f>(M31-L34)/2</f>
        <v>-5.0000000000000001E-3</v>
      </c>
      <c r="M33" s="23"/>
      <c r="N33" s="23"/>
    </row>
    <row r="34" spans="2:14">
      <c r="B34" s="115"/>
      <c r="C34" s="115"/>
      <c r="D34" s="23"/>
      <c r="E34" s="23" t="s">
        <v>752</v>
      </c>
      <c r="F34" s="23">
        <v>0.01</v>
      </c>
      <c r="G34" s="23"/>
      <c r="H34" s="23"/>
      <c r="I34" s="23">
        <v>0.01</v>
      </c>
      <c r="J34" s="23"/>
      <c r="K34" s="23"/>
      <c r="L34" s="23">
        <v>0.01</v>
      </c>
      <c r="M34" s="23"/>
      <c r="N34" s="23"/>
    </row>
    <row r="35" spans="2:14">
      <c r="B35" s="115"/>
      <c r="C35" s="115"/>
      <c r="D35" s="23"/>
      <c r="E35" s="23" t="s">
        <v>753</v>
      </c>
      <c r="F35" s="23">
        <f>SUM(F25:F28)-F33-F34</f>
        <v>0.53607715813598178</v>
      </c>
      <c r="G35" s="23"/>
      <c r="H35" s="23"/>
      <c r="I35" s="23">
        <f>SUM(I25:I28)-I33-I34</f>
        <v>0.52452479338842972</v>
      </c>
      <c r="J35" s="23"/>
      <c r="K35" s="23"/>
      <c r="L35" s="23">
        <f>SUM(L25:L28)-L33-L34</f>
        <v>0.99499999999999988</v>
      </c>
      <c r="M35" s="23"/>
      <c r="N35" s="23"/>
    </row>
    <row r="36" spans="2:14">
      <c r="B36" s="115"/>
      <c r="C36" s="115"/>
      <c r="D36" s="23"/>
      <c r="E36" s="23"/>
      <c r="F36" s="23"/>
      <c r="G36" s="23"/>
      <c r="H36" s="23"/>
      <c r="I36" s="23"/>
      <c r="J36" s="23"/>
      <c r="K36" s="23"/>
      <c r="L36" s="23"/>
      <c r="M36" s="23"/>
      <c r="N36" s="23"/>
    </row>
    <row r="37" spans="2:14">
      <c r="B37" s="115"/>
      <c r="C37" s="115"/>
      <c r="D37" s="23"/>
      <c r="E37" s="23"/>
      <c r="F37" s="23"/>
      <c r="G37" s="23"/>
      <c r="H37" s="23"/>
      <c r="I37" s="23"/>
      <c r="J37" s="23"/>
      <c r="K37" s="23"/>
      <c r="L37" s="23"/>
      <c r="M37" s="23"/>
      <c r="N37" s="23"/>
    </row>
    <row r="38" spans="2:14">
      <c r="B38" s="115"/>
      <c r="C38" s="115"/>
      <c r="D38" s="23"/>
      <c r="E38" s="23"/>
      <c r="F38" s="23"/>
      <c r="G38" s="23"/>
      <c r="H38" s="23"/>
      <c r="I38" s="23"/>
      <c r="J38" s="23"/>
      <c r="K38" s="23"/>
      <c r="L38" s="23"/>
      <c r="M38" s="23"/>
      <c r="N38" s="23"/>
    </row>
    <row r="39" spans="2:14">
      <c r="B39" s="115"/>
      <c r="C39" s="115"/>
      <c r="D39" s="23"/>
      <c r="E39" s="23"/>
      <c r="F39" s="23"/>
      <c r="G39" s="23"/>
      <c r="H39" s="23"/>
      <c r="I39" s="23"/>
      <c r="J39" s="23"/>
      <c r="K39" s="23"/>
      <c r="L39" s="23"/>
      <c r="M39" s="23"/>
      <c r="N39" s="23"/>
    </row>
    <row r="40" spans="2:14">
      <c r="B40" s="115"/>
      <c r="C40" s="115"/>
      <c r="D40" s="23"/>
      <c r="E40" s="23"/>
      <c r="F40" s="23"/>
      <c r="G40" s="23"/>
      <c r="H40" s="23"/>
      <c r="I40" s="23"/>
      <c r="J40" s="23"/>
      <c r="K40" s="23"/>
      <c r="L40" s="23"/>
      <c r="M40" s="23"/>
      <c r="N40" s="23"/>
    </row>
    <row r="41" spans="2:14">
      <c r="B41" s="115"/>
      <c r="C41" s="115"/>
      <c r="D41" s="23"/>
      <c r="E41" s="23"/>
      <c r="F41" s="23"/>
      <c r="G41" s="23"/>
      <c r="H41" s="23"/>
      <c r="I41" s="23"/>
      <c r="J41" s="23"/>
      <c r="K41" s="23"/>
      <c r="L41" s="23"/>
      <c r="M41" s="23"/>
      <c r="N41" s="23"/>
    </row>
    <row r="42" spans="2:14">
      <c r="B42" s="115"/>
      <c r="C42" s="115"/>
      <c r="D42" s="23"/>
      <c r="E42" s="23"/>
      <c r="F42" s="23"/>
      <c r="G42" s="23"/>
      <c r="H42" s="23"/>
      <c r="I42" s="23"/>
      <c r="J42" s="23"/>
      <c r="K42" s="23"/>
      <c r="L42" s="23"/>
      <c r="M42" s="23"/>
      <c r="N42" s="23"/>
    </row>
    <row r="43" spans="2:14">
      <c r="B43" s="115"/>
      <c r="C43" s="115"/>
      <c r="D43" s="23"/>
      <c r="E43" s="23"/>
      <c r="F43" s="23"/>
      <c r="G43" s="23"/>
      <c r="H43" s="23"/>
      <c r="I43" s="23"/>
      <c r="J43" s="23"/>
      <c r="K43" s="23"/>
      <c r="L43" s="23"/>
      <c r="M43" s="23"/>
      <c r="N43" s="23"/>
    </row>
    <row r="44" spans="2:14">
      <c r="C44" s="117"/>
      <c r="D44" s="23"/>
      <c r="E44" s="23"/>
      <c r="F44" s="23"/>
      <c r="G44" s="23"/>
      <c r="H44" s="23"/>
      <c r="I44" s="23"/>
      <c r="J44" s="23"/>
      <c r="K44" s="23"/>
      <c r="L44" s="23"/>
      <c r="M44" s="23"/>
      <c r="N44" s="23"/>
    </row>
    <row r="45" spans="2:14">
      <c r="C45" s="117"/>
      <c r="D45" s="23"/>
      <c r="E45" s="23"/>
      <c r="F45" s="23"/>
      <c r="G45" s="23"/>
      <c r="H45" s="23"/>
      <c r="I45" s="23"/>
      <c r="J45" s="23"/>
      <c r="K45" s="23"/>
      <c r="L45" s="23"/>
      <c r="M45" s="23"/>
      <c r="N45" s="23"/>
    </row>
    <row r="46" spans="2:14">
      <c r="C46" s="117"/>
      <c r="D46" s="23"/>
      <c r="E46" s="23"/>
      <c r="F46" s="23"/>
      <c r="G46" s="23"/>
      <c r="H46" s="23"/>
      <c r="I46" s="23"/>
      <c r="J46" s="23"/>
      <c r="K46" s="23"/>
      <c r="L46" s="23"/>
      <c r="M46" s="23"/>
      <c r="N46" s="23"/>
    </row>
    <row r="47" spans="2:14">
      <c r="D47" s="23"/>
      <c r="E47" s="23"/>
      <c r="F47" s="23"/>
      <c r="G47" s="23"/>
      <c r="H47" s="23"/>
      <c r="I47" s="23"/>
      <c r="J47" s="23"/>
      <c r="K47" s="23"/>
      <c r="L47" s="23"/>
      <c r="M47" s="23"/>
      <c r="N47" s="23"/>
    </row>
    <row r="48" spans="2:14">
      <c r="D48" s="23"/>
      <c r="E48" s="23"/>
      <c r="F48" s="23"/>
      <c r="G48" s="23"/>
      <c r="H48" s="23"/>
      <c r="I48" s="23"/>
      <c r="J48" s="23"/>
      <c r="K48" s="23"/>
      <c r="L48" s="23"/>
      <c r="M48" s="23"/>
      <c r="N48" s="23"/>
    </row>
    <row r="49" spans="4:14">
      <c r="D49" s="23"/>
      <c r="E49" s="23"/>
      <c r="F49" s="23"/>
      <c r="G49" s="23"/>
      <c r="H49" s="23"/>
      <c r="I49" s="23"/>
      <c r="J49" s="23"/>
      <c r="K49" s="23"/>
      <c r="L49" s="23"/>
      <c r="M49" s="23"/>
      <c r="N49" s="23"/>
    </row>
    <row r="50" spans="4:14">
      <c r="D50" s="23"/>
      <c r="E50" s="23"/>
      <c r="F50" s="23"/>
      <c r="G50" s="23"/>
      <c r="H50" s="23"/>
      <c r="I50" s="23"/>
      <c r="J50" s="23"/>
      <c r="K50" s="23"/>
      <c r="L50" s="23"/>
      <c r="M50" s="23"/>
      <c r="N50" s="23"/>
    </row>
    <row r="51" spans="4:14">
      <c r="D51" s="115"/>
      <c r="E51" s="118"/>
      <c r="F51" s="118"/>
      <c r="G51" s="118"/>
      <c r="H51" s="115"/>
      <c r="I51" s="115"/>
    </row>
    <row r="52" spans="4:14">
      <c r="D52" s="115"/>
      <c r="E52" s="118"/>
      <c r="F52" s="118"/>
      <c r="G52" s="118"/>
      <c r="H52" s="115"/>
      <c r="I52" s="115"/>
    </row>
    <row r="53" spans="4:14">
      <c r="D53" s="115"/>
      <c r="E53" s="118"/>
      <c r="F53" s="118"/>
      <c r="G53" s="118"/>
      <c r="H53" s="115"/>
      <c r="I53" s="115"/>
    </row>
    <row r="54" spans="4:14">
      <c r="D54" s="115"/>
      <c r="E54" s="118"/>
      <c r="F54" s="118"/>
      <c r="G54" s="118"/>
      <c r="H54" s="115"/>
      <c r="I54" s="115"/>
    </row>
    <row r="55" spans="4:14">
      <c r="D55" s="115"/>
      <c r="E55" s="118"/>
      <c r="F55" s="118"/>
      <c r="G55" s="118"/>
      <c r="H55" s="115"/>
      <c r="I55" s="115"/>
    </row>
    <row r="56" spans="4:14">
      <c r="D56" s="115"/>
      <c r="E56" s="118"/>
      <c r="F56" s="118"/>
      <c r="G56" s="118"/>
      <c r="H56" s="115"/>
      <c r="I56" s="115"/>
    </row>
    <row r="57" spans="4:14">
      <c r="D57" s="115"/>
      <c r="E57" s="118"/>
      <c r="F57" s="118"/>
      <c r="G57" s="118"/>
      <c r="H57" s="115"/>
      <c r="I57" s="115"/>
    </row>
    <row r="58" spans="4:14">
      <c r="D58" s="115"/>
      <c r="E58" s="118"/>
      <c r="F58" s="118"/>
      <c r="G58" s="118"/>
      <c r="H58" s="115"/>
      <c r="I58" s="115"/>
    </row>
    <row r="59" spans="4:14">
      <c r="D59" s="115"/>
      <c r="E59" s="118"/>
      <c r="F59" s="118"/>
      <c r="G59" s="118"/>
      <c r="H59" s="115"/>
      <c r="I59" s="115"/>
    </row>
    <row r="60" spans="4:14">
      <c r="D60" s="115"/>
      <c r="E60" s="118"/>
      <c r="F60" s="118"/>
      <c r="G60" s="118"/>
      <c r="H60" s="115"/>
      <c r="I60" s="115"/>
    </row>
    <row r="61" spans="4:14">
      <c r="E61" s="118"/>
      <c r="F61" s="118"/>
      <c r="G61" s="118"/>
    </row>
    <row r="62" spans="4:14">
      <c r="E62" s="118"/>
      <c r="F62" s="118"/>
      <c r="G62" s="118"/>
    </row>
    <row r="63" spans="4:14">
      <c r="E63" s="118"/>
      <c r="F63" s="118"/>
      <c r="G63" s="118"/>
    </row>
    <row r="64" spans="4:14">
      <c r="E64" s="118"/>
      <c r="F64" s="118"/>
      <c r="G64" s="118"/>
    </row>
    <row r="65" spans="5:7">
      <c r="E65" s="118"/>
      <c r="F65" s="118"/>
      <c r="G65" s="118"/>
    </row>
    <row r="66" spans="5:7">
      <c r="E66" s="118"/>
      <c r="F66" s="118"/>
      <c r="G66" s="118"/>
    </row>
    <row r="67" spans="5:7">
      <c r="E67" s="118"/>
      <c r="F67" s="118"/>
      <c r="G67" s="118"/>
    </row>
    <row r="68" spans="5:7">
      <c r="E68" s="118"/>
      <c r="F68" s="118"/>
      <c r="G68" s="118"/>
    </row>
    <row r="69" spans="5:7">
      <c r="E69" s="118"/>
      <c r="F69" s="118"/>
      <c r="G69" s="118"/>
    </row>
    <row r="70" spans="5:7">
      <c r="E70" s="118"/>
      <c r="F70" s="118"/>
      <c r="G70" s="118"/>
    </row>
    <row r="71" spans="5:7">
      <c r="E71" s="118"/>
      <c r="F71" s="118"/>
      <c r="G71" s="118"/>
    </row>
    <row r="72" spans="5:7">
      <c r="E72" s="118"/>
      <c r="F72" s="118"/>
      <c r="G72" s="118"/>
    </row>
    <row r="73" spans="5:7">
      <c r="E73" s="118"/>
      <c r="F73" s="118"/>
      <c r="G73" s="118"/>
    </row>
    <row r="74" spans="5:7">
      <c r="E74" s="118"/>
      <c r="F74" s="118"/>
      <c r="G74" s="118"/>
    </row>
    <row r="75" spans="5:7">
      <c r="E75" s="118"/>
      <c r="F75" s="118"/>
      <c r="G75" s="118"/>
    </row>
    <row r="76" spans="5:7">
      <c r="E76" s="118"/>
      <c r="F76" s="118"/>
      <c r="G76" s="118"/>
    </row>
    <row r="77" spans="5:7">
      <c r="E77" s="118"/>
      <c r="F77" s="118"/>
      <c r="G77" s="118"/>
    </row>
    <row r="78" spans="5:7">
      <c r="E78" s="118"/>
      <c r="F78" s="118"/>
      <c r="G78" s="118"/>
    </row>
    <row r="79" spans="5:7">
      <c r="E79" s="118"/>
      <c r="F79" s="118"/>
      <c r="G79" s="118"/>
    </row>
    <row r="80" spans="5:7">
      <c r="E80" s="118"/>
      <c r="F80" s="118"/>
      <c r="G80" s="118"/>
    </row>
    <row r="81" spans="5:7">
      <c r="E81" s="118"/>
      <c r="F81" s="118"/>
      <c r="G81" s="118"/>
    </row>
    <row r="82" spans="5:7">
      <c r="E82" s="118"/>
      <c r="F82" s="118"/>
      <c r="G82" s="118"/>
    </row>
    <row r="83" spans="5:7">
      <c r="E83" s="118"/>
      <c r="F83" s="118"/>
      <c r="G83" s="118"/>
    </row>
    <row r="84" spans="5:7">
      <c r="E84" s="118"/>
      <c r="F84" s="118"/>
      <c r="G84" s="118"/>
    </row>
    <row r="85" spans="5:7">
      <c r="E85" s="118"/>
      <c r="F85" s="118"/>
      <c r="G85" s="118"/>
    </row>
    <row r="86" spans="5:7">
      <c r="E86" s="118"/>
      <c r="F86" s="118"/>
      <c r="G86" s="118"/>
    </row>
    <row r="87" spans="5:7">
      <c r="E87" s="118"/>
      <c r="F87" s="118"/>
      <c r="G87" s="118"/>
    </row>
  </sheetData>
  <sheetProtection algorithmName="SHA-512" hashValue="v1a/Q8w+Pdor8x0EltdoeYUuEotpI34ZD856ipjzKdPo40OHYd868GAzCiSRyYh84WpnE6uPTOzO/ta7d/Z2eg==" saltValue="rBeIZ/GMA6jzMiQPQ6zX4Q==" spinCount="100000" sheet="1" formatCells="0" formatColumns="0" insertColumns="0" insertRows="0" insertHyperlinks="0" sort="0" autoFilter="0" pivotTables="0"/>
  <mergeCells count="5">
    <mergeCell ref="B2:S3"/>
    <mergeCell ref="B21:S21"/>
    <mergeCell ref="B22:S23"/>
    <mergeCell ref="C8:L8"/>
    <mergeCell ref="B19:L20"/>
  </mergeCells>
  <hyperlinks>
    <hyperlink ref="B22" r:id="rId1" xr:uid="{00000000-0004-0000-0600-000000000000}"/>
  </hyperlinks>
  <pageMargins left="0.7" right="0.7" top="0.75" bottom="0.75" header="0.3" footer="0.3"/>
  <pageSetup paperSize="9" orientation="portrait" verticalDpi="3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
  <dimension ref="B2:I28"/>
  <sheetViews>
    <sheetView topLeftCell="B9" zoomScale="120" zoomScaleNormal="120" workbookViewId="0">
      <selection activeCell="H7" sqref="H7"/>
    </sheetView>
  </sheetViews>
  <sheetFormatPr defaultColWidth="11.42578125" defaultRowHeight="14.45"/>
  <cols>
    <col min="2" max="2" width="42.140625" customWidth="1"/>
  </cols>
  <sheetData>
    <row r="2" spans="2:9">
      <c r="B2" t="s">
        <v>7</v>
      </c>
      <c r="C2" t="s">
        <v>754</v>
      </c>
    </row>
    <row r="3" spans="2:9" ht="15" thickBot="1">
      <c r="B3" t="s">
        <v>755</v>
      </c>
      <c r="C3" s="1" t="e">
        <f>#REF!</f>
        <v>#REF!</v>
      </c>
    </row>
    <row r="4" spans="2:9" ht="15.95" thickBot="1">
      <c r="B4" t="s">
        <v>756</v>
      </c>
      <c r="C4" s="1" t="e">
        <f>#REF!</f>
        <v>#REF!</v>
      </c>
      <c r="G4" s="3"/>
      <c r="H4" s="607" t="s">
        <v>744</v>
      </c>
      <c r="I4" s="608"/>
    </row>
    <row r="5" spans="2:9" ht="15.6">
      <c r="B5" t="s">
        <v>757</v>
      </c>
      <c r="C5" s="1" t="e">
        <f>#REF!</f>
        <v>#REF!</v>
      </c>
      <c r="G5" s="3" t="s">
        <v>745</v>
      </c>
      <c r="H5" s="4">
        <v>0.5</v>
      </c>
      <c r="I5" s="5">
        <f>H5</f>
        <v>0.5</v>
      </c>
    </row>
    <row r="6" spans="2:9" ht="15.6">
      <c r="B6" t="s">
        <v>758</v>
      </c>
      <c r="C6" s="1" t="e">
        <f>#REF!</f>
        <v>#REF!</v>
      </c>
      <c r="G6" s="6" t="s">
        <v>746</v>
      </c>
      <c r="H6" s="7">
        <v>0.2</v>
      </c>
      <c r="I6" s="8">
        <f>H5+H6</f>
        <v>0.7</v>
      </c>
    </row>
    <row r="7" spans="2:9" ht="15.6">
      <c r="B7" t="s">
        <v>759</v>
      </c>
      <c r="C7" s="1" t="e">
        <f>#REF!</f>
        <v>#REF!</v>
      </c>
      <c r="G7" s="6" t="s">
        <v>747</v>
      </c>
      <c r="H7" s="7">
        <v>0.2</v>
      </c>
      <c r="I7" s="8">
        <f>I6+H7</f>
        <v>0.89999999999999991</v>
      </c>
    </row>
    <row r="8" spans="2:9" ht="15.6">
      <c r="B8" t="s">
        <v>760</v>
      </c>
      <c r="C8" s="1" t="e">
        <f>#REF!</f>
        <v>#REF!</v>
      </c>
      <c r="G8" s="6" t="s">
        <v>748</v>
      </c>
      <c r="H8" s="7">
        <v>0.1</v>
      </c>
      <c r="I8" s="8">
        <f>I7+H8</f>
        <v>0.99999999999999989</v>
      </c>
    </row>
    <row r="9" spans="2:9" ht="15.95" thickBot="1">
      <c r="B9" t="s">
        <v>761</v>
      </c>
      <c r="C9" s="1" t="e">
        <f>#REF!</f>
        <v>#REF!</v>
      </c>
      <c r="G9" s="9" t="s">
        <v>749</v>
      </c>
      <c r="H9" s="10">
        <f>SUM(H5:H8)</f>
        <v>0.99999999999999989</v>
      </c>
      <c r="I9" s="11"/>
    </row>
    <row r="10" spans="2:9" ht="15.95" thickBot="1">
      <c r="C10" s="1"/>
      <c r="G10" s="6"/>
      <c r="H10" s="12"/>
      <c r="I10" s="13"/>
    </row>
    <row r="11" spans="2:9" ht="15.95" thickBot="1">
      <c r="B11" t="s">
        <v>626</v>
      </c>
      <c r="C11" t="s">
        <v>754</v>
      </c>
      <c r="G11" s="14" t="s">
        <v>750</v>
      </c>
      <c r="H11" s="15"/>
      <c r="I11" s="16" t="e">
        <f>#REF!</f>
        <v>#REF!</v>
      </c>
    </row>
    <row r="12" spans="2:9" ht="15.95" thickBot="1">
      <c r="B12" t="s">
        <v>27</v>
      </c>
      <c r="C12" s="2" t="e">
        <f>#REF!</f>
        <v>#REF!</v>
      </c>
      <c r="G12" s="6"/>
      <c r="H12" s="12"/>
      <c r="I12" s="13"/>
    </row>
    <row r="13" spans="2:9" ht="15.6">
      <c r="B13" t="s">
        <v>66</v>
      </c>
      <c r="C13" s="2" t="e">
        <f>#REF!</f>
        <v>#REF!</v>
      </c>
      <c r="G13" s="3" t="s">
        <v>751</v>
      </c>
      <c r="H13" s="17" t="e">
        <f>(I11-H14)/2</f>
        <v>#REF!</v>
      </c>
      <c r="I13" s="18"/>
    </row>
    <row r="14" spans="2:9" ht="15.6">
      <c r="B14" t="s">
        <v>81</v>
      </c>
      <c r="C14" s="2" t="e">
        <f>#REF!</f>
        <v>#REF!</v>
      </c>
      <c r="G14" s="6" t="s">
        <v>752</v>
      </c>
      <c r="H14" s="19">
        <v>1.4999999999999999E-2</v>
      </c>
      <c r="I14" s="20"/>
    </row>
    <row r="15" spans="2:9" ht="15.95" thickBot="1">
      <c r="B15" t="s">
        <v>131</v>
      </c>
      <c r="C15" s="2" t="e">
        <f>#REF!</f>
        <v>#REF!</v>
      </c>
      <c r="G15" s="9" t="s">
        <v>753</v>
      </c>
      <c r="H15" s="10" t="e">
        <f>SUM(H5:H8)-H13-H14</f>
        <v>#REF!</v>
      </c>
      <c r="I15" s="21"/>
    </row>
    <row r="16" spans="2:9">
      <c r="B16" t="s">
        <v>762</v>
      </c>
      <c r="C16" s="2" t="e">
        <f>#REF!</f>
        <v>#REF!</v>
      </c>
    </row>
    <row r="17" spans="2:3">
      <c r="B17" t="s">
        <v>172</v>
      </c>
      <c r="C17" s="2" t="e">
        <f>#REF!</f>
        <v>#REF!</v>
      </c>
    </row>
    <row r="18" spans="2:3">
      <c r="B18" t="s">
        <v>238</v>
      </c>
      <c r="C18" s="2" t="e">
        <f>#REF!</f>
        <v>#REF!</v>
      </c>
    </row>
    <row r="19" spans="2:3">
      <c r="B19" t="s">
        <v>763</v>
      </c>
      <c r="C19" s="2" t="e">
        <f>#REF!</f>
        <v>#REF!</v>
      </c>
    </row>
    <row r="20" spans="2:3">
      <c r="B20" t="s">
        <v>270</v>
      </c>
      <c r="C20" s="2" t="e">
        <f>#REF!</f>
        <v>#REF!</v>
      </c>
    </row>
    <row r="21" spans="2:3">
      <c r="B21" t="s">
        <v>310</v>
      </c>
      <c r="C21" s="2" t="e">
        <f>#REF!</f>
        <v>#REF!</v>
      </c>
    </row>
    <row r="22" spans="2:3">
      <c r="B22" t="s">
        <v>335</v>
      </c>
      <c r="C22" s="2" t="e">
        <f>#REF!</f>
        <v>#REF!</v>
      </c>
    </row>
    <row r="23" spans="2:3">
      <c r="B23" t="s">
        <v>366</v>
      </c>
      <c r="C23" s="2" t="e">
        <f>#REF!</f>
        <v>#REF!</v>
      </c>
    </row>
    <row r="24" spans="2:3">
      <c r="B24" t="s">
        <v>764</v>
      </c>
      <c r="C24" s="2" t="e">
        <f>#REF!</f>
        <v>#REF!</v>
      </c>
    </row>
    <row r="25" spans="2:3">
      <c r="B25" t="s">
        <v>765</v>
      </c>
      <c r="C25" s="2" t="e">
        <f>#REF!</f>
        <v>#REF!</v>
      </c>
    </row>
    <row r="26" spans="2:3">
      <c r="B26" t="s">
        <v>433</v>
      </c>
      <c r="C26" s="2" t="e">
        <f>#REF!</f>
        <v>#REF!</v>
      </c>
    </row>
    <row r="27" spans="2:3">
      <c r="B27" t="s">
        <v>527</v>
      </c>
      <c r="C27" s="1" t="e">
        <f>#REF!</f>
        <v>#REF!</v>
      </c>
    </row>
    <row r="28" spans="2:3">
      <c r="B28" t="s">
        <v>766</v>
      </c>
      <c r="C28" s="1" t="e">
        <f>#REF!</f>
        <v>#REF!</v>
      </c>
    </row>
  </sheetData>
  <mergeCells count="1">
    <mergeCell ref="H4:I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Maria Margarita Robayo Galvis</cp:lastModifiedBy>
  <cp:revision/>
  <dcterms:created xsi:type="dcterms:W3CDTF">2020-11-26T21:38:07Z</dcterms:created>
  <dcterms:modified xsi:type="dcterms:W3CDTF">2022-08-01T20:16:45Z</dcterms:modified>
  <cp:category/>
  <cp:contentStatus/>
</cp:coreProperties>
</file>