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2CEB24FA-7E67-439C-94CC-9327B563E6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AA12" i="14"/>
  <c r="P14" i="14"/>
  <c r="P9" i="14"/>
  <c r="P10" i="14"/>
  <c r="P13" i="14"/>
  <c r="P16" i="14"/>
  <c r="Q16" i="14"/>
  <c r="A16" i="14"/>
  <c r="W16" i="14"/>
  <c r="X16" i="14"/>
  <c r="Y16" i="14"/>
  <c r="Z16" i="14"/>
  <c r="R16" i="14"/>
  <c r="S16" i="14"/>
  <c r="T16" i="14"/>
  <c r="U14" i="14"/>
  <c r="U12" i="14"/>
  <c r="V16" i="14"/>
  <c r="AB14" i="14"/>
  <c r="AC16" i="14"/>
  <c r="N14" i="14"/>
  <c r="N12" i="14"/>
  <c r="N11" i="14"/>
  <c r="N9" i="14"/>
  <c r="AA11" i="14"/>
  <c r="U11" i="14"/>
  <c r="AA10" i="14"/>
  <c r="U10" i="14"/>
  <c r="N10" i="14"/>
  <c r="N16" i="14"/>
  <c r="AA9" i="14"/>
  <c r="U9" i="14"/>
  <c r="AA16" i="14"/>
  <c r="U16" i="14"/>
  <c r="AB12" i="14"/>
  <c r="AB11" i="14"/>
  <c r="AB9" i="14"/>
  <c r="AB10" i="14"/>
  <c r="AB16" i="14"/>
</calcChain>
</file>

<file path=xl/sharedStrings.xml><?xml version="1.0" encoding="utf-8"?>
<sst xmlns="http://schemas.openxmlformats.org/spreadsheetml/2006/main" count="110" uniqueCount="71">
  <si>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</si>
  <si>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</si>
  <si>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</si>
  <si>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</si>
  <si>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</si>
  <si>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</si>
  <si>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</si>
  <si>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</si>
  <si>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</si>
  <si>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</si>
  <si>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</si>
  <si>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</si>
  <si>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</si>
  <si>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</si>
  <si>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</si>
  <si>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</si>
  <si>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</si>
  <si>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</si>
  <si>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</si>
  <si>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</si>
  <si>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</si>
  <si>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</si>
  <si>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</si>
  <si>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</si>
  <si>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</si>
  <si>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</si>
  <si>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</si>
  <si>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</si>
  <si>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</si>
  <si>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</si>
  <si>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</si>
  <si>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</si>
  <si>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</si>
  <si>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</si>
  <si>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</si>
  <si>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</si>
  <si>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</si>
  <si>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</si>
  <si>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</si>
  <si>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</si>
  <si>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</si>
  <si>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</si>
  <si>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</si>
  <si>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</si>
  <si>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</si>
  <si>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</si>
  <si>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</si>
  <si>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</si>
  <si>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</si>
  <si>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</si>
  <si>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</si>
  <si>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</si>
  <si>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</si>
  <si>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</si>
  <si>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</si>
  <si>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</si>
  <si>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</si>
  <si>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</si>
  <si>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</si>
  <si>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</si>
  <si>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</si>
  <si>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</si>
  <si>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</si>
  <si>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</si>
  <si>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</si>
  <si>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</si>
  <si>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</si>
  <si>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</si>
  <si>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</si>
  <si>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($167.000.000)
2.3.2.02.02.008.1205006.83152.201  ($13.500.000)</t>
  </si>
  <si>
    <t>HYYYYYYYYYYYYYYYY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</si>
</sst>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70" formatCode="&quot;$&quot;\ 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" fontId="0" fillId="0" borderId="0" xfId="0" applyNumberFormat="1" applyFont="1"/>
    <xf numFmtId="7" fontId="0" fillId="0" borderId="0" xfId="0" applyNumberFormat="1" applyFont="1"/>
    <xf numFmtId="4" fontId="1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170" fontId="12" fillId="0" borderId="2" xfId="108" applyNumberFormat="1" applyFont="1" applyFill="1" applyBorder="1" applyAlignment="1">
      <alignment horizontal="right" vertical="center" wrapText="1"/>
    </xf>
    <xf numFmtId="170" fontId="8" fillId="0" borderId="2" xfId="0" applyNumberFormat="1" applyFont="1" applyBorder="1" applyAlignment="1">
      <alignment horizontal="right" vertical="center" wrapText="1"/>
    </xf>
    <xf numFmtId="170" fontId="0" fillId="0" borderId="2" xfId="0" applyNumberFormat="1" applyFont="1" applyBorder="1" applyAlignment="1">
      <alignment horizontal="right"/>
    </xf>
    <xf numFmtId="170" fontId="8" fillId="0" borderId="4" xfId="0" applyNumberFormat="1" applyFont="1" applyBorder="1" applyAlignment="1">
      <alignment horizontal="right" vertical="center" wrapText="1"/>
    </xf>
    <xf numFmtId="170" fontId="0" fillId="0" borderId="4" xfId="0" applyNumberFormat="1" applyFont="1" applyBorder="1" applyAlignment="1">
      <alignment horizontal="right"/>
    </xf>
    <xf numFmtId="170" fontId="6" fillId="0" borderId="2" xfId="108" applyNumberFormat="1" applyFont="1" applyFill="1" applyBorder="1" applyAlignment="1">
      <alignment horizontal="right" vertical="center" wrapText="1"/>
    </xf>
    <xf numFmtId="170" fontId="6" fillId="0" borderId="4" xfId="108" applyNumberFormat="1" applyFont="1" applyFill="1" applyBorder="1" applyAlignment="1">
      <alignment horizontal="right" vertical="center" wrapText="1"/>
    </xf>
    <xf numFmtId="170" fontId="7" fillId="2" borderId="2" xfId="108" applyNumberFormat="1" applyFont="1" applyFill="1" applyBorder="1" applyAlignment="1">
      <alignment horizontal="right" vertical="center" wrapText="1"/>
    </xf>
    <xf numFmtId="170" fontId="7" fillId="2" borderId="1" xfId="108" applyNumberFormat="1" applyFont="1" applyFill="1" applyBorder="1" applyAlignment="1">
      <alignment horizontal="right" vertical="center" wrapText="1"/>
    </xf>
    <xf numFmtId="170" fontId="7" fillId="2" borderId="4" xfId="108" applyNumberFormat="1" applyFont="1" applyFill="1" applyBorder="1" applyAlignment="1">
      <alignment horizontal="righ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zoomScale="50" zoomScaleNormal="50" workbookViewId="0">
      <selection activeCell="T13" sqref="T13"/>
    </sheetView>
  </sheetViews>
  <sheetFormatPr baseColWidth="10" defaultColWidth="11.25" defaultRowHeight="14.25" x14ac:dyDescent="0.2"/>
  <cols>
    <col min="1" max="1" width="6.375" style="1" customWidth="1"/>
    <col min="2" max="3" width="23.125" style="1" customWidth="1"/>
    <col min="4" max="4" width="21.125" style="1" customWidth="1"/>
    <col min="5" max="6" width="43.125" style="1" customWidth="1"/>
    <col min="7" max="7" width="17.125" style="1" customWidth="1"/>
    <col min="8" max="8" width="48.25" style="1" customWidth="1"/>
    <col min="9" max="9" width="50.625" style="1" customWidth="1"/>
    <col min="10" max="10" width="12.375" style="44" customWidth="1"/>
    <col min="11" max="11" width="16" style="44" customWidth="1"/>
    <col min="12" max="13" width="12.5" style="1" customWidth="1"/>
    <col min="14" max="14" width="13.25" style="1" customWidth="1"/>
    <col min="15" max="15" width="38.75" style="1" customWidth="1"/>
    <col min="16" max="20" width="16.25" style="1" customWidth="1"/>
    <col min="21" max="21" width="22.375" style="1" customWidth="1"/>
    <col min="22" max="22" width="18.875" style="1" customWidth="1"/>
    <col min="23" max="26" width="15.875" style="1" customWidth="1"/>
    <col min="27" max="27" width="22.875" style="1" customWidth="1"/>
    <col min="28" max="28" width="16.25" style="1" customWidth="1"/>
    <col min="29" max="29" width="18.75" style="1" customWidth="1"/>
    <col min="30" max="31" width="18" style="1" customWidth="1"/>
    <col min="32" max="16384" width="11.25" style="1"/>
  </cols>
  <sheetData>
    <row r="1" spans="1:31" ht="15" x14ac:dyDescent="0.2">
      <c r="A1" s="49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 t="s">
        <v>63</v>
      </c>
      <c r="AD1" s="61"/>
      <c r="AE1" s="61"/>
    </row>
    <row r="2" spans="1:31" ht="15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62" t="s">
        <v>37</v>
      </c>
      <c r="AD2" s="62"/>
      <c r="AE2" s="62"/>
    </row>
    <row r="3" spans="1:31" ht="15" x14ac:dyDescent="0.2">
      <c r="A3" s="49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62" t="s">
        <v>34</v>
      </c>
      <c r="AD3" s="62"/>
      <c r="AE3" s="62"/>
    </row>
    <row r="4" spans="1:31" ht="15" x14ac:dyDescent="0.2">
      <c r="A4" s="49"/>
      <c r="B4" s="52"/>
      <c r="C4" s="52"/>
      <c r="D4" s="52"/>
      <c r="E4" s="52"/>
      <c r="F4" s="52"/>
      <c r="G4" s="52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62" t="s">
        <v>33</v>
      </c>
      <c r="AD4" s="62"/>
      <c r="AE4" s="62"/>
    </row>
    <row r="5" spans="1:31" ht="15" x14ac:dyDescent="0.2">
      <c r="A5" s="50" t="s">
        <v>31</v>
      </c>
      <c r="B5" s="50"/>
      <c r="C5" s="50"/>
      <c r="D5" s="54">
        <v>44715</v>
      </c>
      <c r="E5" s="54"/>
      <c r="F5" s="54"/>
      <c r="G5" s="54"/>
      <c r="H5" s="40"/>
      <c r="I5" s="40"/>
      <c r="J5" s="42"/>
      <c r="K5" s="42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51" t="s">
        <v>32</v>
      </c>
      <c r="B6" s="51"/>
      <c r="C6" s="51"/>
      <c r="D6" s="54" t="s">
        <v>70</v>
      </c>
      <c r="E6" s="54"/>
      <c r="F6" s="54"/>
      <c r="G6" s="54"/>
      <c r="H6" s="40"/>
      <c r="I6" s="40"/>
      <c r="J6" s="42"/>
      <c r="K6" s="42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41"/>
      <c r="B7" s="48" t="s">
        <v>10</v>
      </c>
      <c r="C7" s="48"/>
      <c r="D7" s="48"/>
      <c r="E7" s="48"/>
      <c r="F7" s="48"/>
      <c r="G7" s="48" t="s">
        <v>11</v>
      </c>
      <c r="H7" s="48"/>
      <c r="I7" s="48"/>
      <c r="J7" s="48"/>
      <c r="K7" s="48"/>
      <c r="L7" s="48" t="s">
        <v>26</v>
      </c>
      <c r="M7" s="48"/>
      <c r="N7" s="48"/>
      <c r="O7" s="48" t="s">
        <v>24</v>
      </c>
      <c r="P7" s="48"/>
      <c r="Q7" s="48"/>
      <c r="R7" s="48"/>
      <c r="S7" s="48"/>
      <c r="T7" s="48"/>
      <c r="U7" s="48"/>
      <c r="V7" s="48" t="s">
        <v>18</v>
      </c>
      <c r="W7" s="48"/>
      <c r="X7" s="48"/>
      <c r="Y7" s="48"/>
      <c r="Z7" s="48"/>
      <c r="AA7" s="48"/>
      <c r="AB7" s="59" t="s">
        <v>19</v>
      </c>
      <c r="AC7" s="59" t="s">
        <v>27</v>
      </c>
      <c r="AD7" s="59" t="s">
        <v>25</v>
      </c>
      <c r="AE7" s="59"/>
    </row>
    <row r="8" spans="1:31" ht="45" x14ac:dyDescent="0.2">
      <c r="A8" s="6" t="s">
        <v>30</v>
      </c>
      <c r="B8" s="16" t="s">
        <v>1</v>
      </c>
      <c r="C8" s="6" t="s">
        <v>6</v>
      </c>
      <c r="D8" s="6" t="s">
        <v>2</v>
      </c>
      <c r="E8" s="6" t="s">
        <v>7</v>
      </c>
      <c r="F8" s="16" t="s">
        <v>20</v>
      </c>
      <c r="G8" s="39" t="s">
        <v>15</v>
      </c>
      <c r="H8" s="39" t="s">
        <v>3</v>
      </c>
      <c r="I8" s="39" t="s">
        <v>16</v>
      </c>
      <c r="J8" s="39" t="s">
        <v>22</v>
      </c>
      <c r="K8" s="39" t="s">
        <v>23</v>
      </c>
      <c r="L8" s="39" t="s">
        <v>4</v>
      </c>
      <c r="M8" s="39" t="s">
        <v>5</v>
      </c>
      <c r="N8" s="39" t="s">
        <v>0</v>
      </c>
      <c r="O8" s="6" t="s">
        <v>9</v>
      </c>
      <c r="P8" s="16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60"/>
      <c r="AC8" s="60"/>
      <c r="AD8" s="16" t="s">
        <v>13</v>
      </c>
      <c r="AE8" s="16" t="s">
        <v>14</v>
      </c>
    </row>
    <row r="9" spans="1:31" ht="85.5" x14ac:dyDescent="0.2">
      <c r="A9" s="17">
        <v>280</v>
      </c>
      <c r="B9" s="18" t="s">
        <v>64</v>
      </c>
      <c r="C9" s="18" t="s">
        <v>39</v>
      </c>
      <c r="D9" s="19" t="s">
        <v>40</v>
      </c>
      <c r="E9" s="20" t="s">
        <v>41</v>
      </c>
      <c r="F9" s="21" t="s">
        <v>42</v>
      </c>
      <c r="G9" s="37">
        <v>20200680010087</v>
      </c>
      <c r="H9" s="38" t="s">
        <v>43</v>
      </c>
      <c r="I9" s="33" t="s">
        <v>60</v>
      </c>
      <c r="J9" s="22">
        <v>44566</v>
      </c>
      <c r="K9" s="22">
        <v>44926</v>
      </c>
      <c r="L9" s="23">
        <v>1</v>
      </c>
      <c r="M9" s="47">
        <v>0.45</v>
      </c>
      <c r="N9" s="24">
        <f>IFERROR(IF(M9/L9&gt;100%,100%,M9/L9),"-")</f>
        <v>0.45</v>
      </c>
      <c r="O9" s="25" t="s">
        <v>66</v>
      </c>
      <c r="P9" s="75">
        <f>21000000+17500000</f>
        <v>38500000</v>
      </c>
      <c r="Q9" s="76"/>
      <c r="R9" s="76"/>
      <c r="S9" s="76"/>
      <c r="T9" s="77"/>
      <c r="U9" s="82">
        <f>SUM(P9:S9)</f>
        <v>38500000</v>
      </c>
      <c r="V9" s="80">
        <v>21000000</v>
      </c>
      <c r="W9" s="76"/>
      <c r="X9" s="76"/>
      <c r="Y9" s="77"/>
      <c r="Z9" s="76"/>
      <c r="AA9" s="82">
        <f>SUM(V9:Z9)</f>
        <v>21000000</v>
      </c>
      <c r="AB9" s="27">
        <f t="shared" ref="AB9:AB12" si="0">IFERROR(AA9/U9,"-")</f>
        <v>0.54545454545454541</v>
      </c>
      <c r="AC9" s="26"/>
      <c r="AD9" s="28" t="s">
        <v>44</v>
      </c>
      <c r="AE9" s="29" t="s">
        <v>59</v>
      </c>
    </row>
    <row r="10" spans="1:31" ht="71.25" x14ac:dyDescent="0.2">
      <c r="A10" s="17">
        <v>281</v>
      </c>
      <c r="B10" s="18" t="s">
        <v>64</v>
      </c>
      <c r="C10" s="18" t="s">
        <v>39</v>
      </c>
      <c r="D10" s="19" t="s">
        <v>40</v>
      </c>
      <c r="E10" s="20" t="s">
        <v>45</v>
      </c>
      <c r="F10" s="21" t="s">
        <v>46</v>
      </c>
      <c r="G10" s="37">
        <v>20200680010087</v>
      </c>
      <c r="H10" s="38" t="s">
        <v>43</v>
      </c>
      <c r="I10" s="33" t="s">
        <v>67</v>
      </c>
      <c r="J10" s="22">
        <v>44566</v>
      </c>
      <c r="K10" s="22">
        <v>44926</v>
      </c>
      <c r="L10" s="23">
        <v>1</v>
      </c>
      <c r="M10" s="35">
        <v>0.45</v>
      </c>
      <c r="N10" s="24">
        <f>IFERROR(IF(M10/L10&gt;100%,100%,M10/L10),"-")</f>
        <v>0.45</v>
      </c>
      <c r="O10" s="25" t="s">
        <v>66</v>
      </c>
      <c r="P10" s="75">
        <f>21000000+17500000</f>
        <v>38500000</v>
      </c>
      <c r="Q10" s="76"/>
      <c r="R10" s="76"/>
      <c r="S10" s="76"/>
      <c r="T10" s="77"/>
      <c r="U10" s="82">
        <f>SUM(P10:S10)</f>
        <v>38500000</v>
      </c>
      <c r="V10" s="80">
        <v>21000000</v>
      </c>
      <c r="W10" s="76"/>
      <c r="X10" s="76"/>
      <c r="Y10" s="77"/>
      <c r="Z10" s="76"/>
      <c r="AA10" s="82">
        <f>SUM(V10:Z10)</f>
        <v>21000000</v>
      </c>
      <c r="AB10" s="27">
        <f t="shared" si="0"/>
        <v>0.54545454545454541</v>
      </c>
      <c r="AC10" s="26"/>
      <c r="AD10" s="28" t="s">
        <v>44</v>
      </c>
      <c r="AE10" s="34" t="s">
        <v>59</v>
      </c>
    </row>
    <row r="11" spans="1:31" ht="71.25" x14ac:dyDescent="0.2">
      <c r="A11" s="17">
        <v>282</v>
      </c>
      <c r="B11" s="18" t="s">
        <v>64</v>
      </c>
      <c r="C11" s="18" t="s">
        <v>39</v>
      </c>
      <c r="D11" s="19" t="s">
        <v>40</v>
      </c>
      <c r="E11" s="20" t="s">
        <v>47</v>
      </c>
      <c r="F11" s="21" t="s">
        <v>48</v>
      </c>
      <c r="G11" s="37"/>
      <c r="H11" s="38" t="s">
        <v>68</v>
      </c>
      <c r="I11" s="33"/>
      <c r="J11" s="22">
        <v>44566</v>
      </c>
      <c r="K11" s="22">
        <v>44926</v>
      </c>
      <c r="L11" s="23">
        <v>0</v>
      </c>
      <c r="M11" s="30"/>
      <c r="N11" s="24" t="str">
        <f>IFERROR(IF(M11/L11&gt;100%,100%,M11/L11),"-")</f>
        <v>-</v>
      </c>
      <c r="O11" s="25"/>
      <c r="P11" s="75"/>
      <c r="Q11" s="76"/>
      <c r="R11" s="76"/>
      <c r="S11" s="76"/>
      <c r="T11" s="77"/>
      <c r="U11" s="82">
        <f>SUM(P11:S11)</f>
        <v>0</v>
      </c>
      <c r="V11" s="80"/>
      <c r="W11" s="76"/>
      <c r="X11" s="76"/>
      <c r="Y11" s="77"/>
      <c r="Z11" s="76"/>
      <c r="AA11" s="82">
        <f>SUM(V11:Z11)</f>
        <v>0</v>
      </c>
      <c r="AB11" s="27" t="str">
        <f t="shared" si="0"/>
        <v>-</v>
      </c>
      <c r="AC11" s="26"/>
      <c r="AD11" s="28" t="s">
        <v>44</v>
      </c>
      <c r="AE11" s="34" t="s">
        <v>59</v>
      </c>
    </row>
    <row r="12" spans="1:31" ht="71.25" x14ac:dyDescent="0.2">
      <c r="A12" s="17">
        <v>313</v>
      </c>
      <c r="B12" s="18" t="s">
        <v>64</v>
      </c>
      <c r="C12" s="18" t="s">
        <v>49</v>
      </c>
      <c r="D12" s="19" t="s">
        <v>50</v>
      </c>
      <c r="E12" s="20" t="s">
        <v>51</v>
      </c>
      <c r="F12" s="21" t="s">
        <v>52</v>
      </c>
      <c r="G12" s="37">
        <v>20200680010071</v>
      </c>
      <c r="H12" s="38" t="s">
        <v>53</v>
      </c>
      <c r="I12" s="33" t="s">
        <v>54</v>
      </c>
      <c r="J12" s="22">
        <v>44566</v>
      </c>
      <c r="K12" s="22">
        <v>44926</v>
      </c>
      <c r="L12" s="67">
        <v>1</v>
      </c>
      <c r="M12" s="69">
        <v>0.45</v>
      </c>
      <c r="N12" s="71">
        <f>IFERROR(IF(M12/L12&gt;100%,100%,M12/L12),"-")</f>
        <v>0.45</v>
      </c>
      <c r="O12" s="25" t="s">
        <v>65</v>
      </c>
      <c r="P12" s="75">
        <v>61500000</v>
      </c>
      <c r="Q12" s="76"/>
      <c r="R12" s="76"/>
      <c r="S12" s="76"/>
      <c r="T12" s="77"/>
      <c r="U12" s="83">
        <f>SUM(P12:T13)</f>
        <v>242000000</v>
      </c>
      <c r="V12" s="80">
        <v>33000000</v>
      </c>
      <c r="W12" s="76"/>
      <c r="X12" s="76"/>
      <c r="Y12" s="77"/>
      <c r="Z12" s="76"/>
      <c r="AA12" s="83">
        <f>SUM(V12:Z13)</f>
        <v>151041666</v>
      </c>
      <c r="AB12" s="63">
        <f t="shared" si="0"/>
        <v>0.62413911570247937</v>
      </c>
      <c r="AC12" s="65"/>
      <c r="AD12" s="55" t="s">
        <v>44</v>
      </c>
      <c r="AE12" s="57" t="s">
        <v>59</v>
      </c>
    </row>
    <row r="13" spans="1:31" ht="71.25" x14ac:dyDescent="0.2">
      <c r="A13" s="36">
        <v>313</v>
      </c>
      <c r="B13" s="18" t="s">
        <v>64</v>
      </c>
      <c r="C13" s="18" t="s">
        <v>49</v>
      </c>
      <c r="D13" s="19" t="s">
        <v>50</v>
      </c>
      <c r="E13" s="20" t="s">
        <v>51</v>
      </c>
      <c r="F13" s="21" t="s">
        <v>52</v>
      </c>
      <c r="G13" s="37">
        <v>20210680010039</v>
      </c>
      <c r="H13" s="38" t="s">
        <v>57</v>
      </c>
      <c r="I13" s="33" t="s">
        <v>62</v>
      </c>
      <c r="J13" s="22">
        <v>44566</v>
      </c>
      <c r="K13" s="22">
        <v>44926</v>
      </c>
      <c r="L13" s="68"/>
      <c r="M13" s="70"/>
      <c r="N13" s="72"/>
      <c r="O13" s="25" t="s">
        <v>69</v>
      </c>
      <c r="P13" s="75">
        <f>167000000+13500000</f>
        <v>180500000</v>
      </c>
      <c r="Q13" s="76"/>
      <c r="R13" s="76"/>
      <c r="S13" s="76"/>
      <c r="T13" s="77"/>
      <c r="U13" s="84"/>
      <c r="V13" s="80">
        <v>118041666</v>
      </c>
      <c r="W13" s="76"/>
      <c r="X13" s="76"/>
      <c r="Y13" s="77"/>
      <c r="Z13" s="76"/>
      <c r="AA13" s="84"/>
      <c r="AB13" s="64"/>
      <c r="AC13" s="66"/>
      <c r="AD13" s="56"/>
      <c r="AE13" s="58"/>
    </row>
    <row r="14" spans="1:31" ht="71.25" x14ac:dyDescent="0.2">
      <c r="A14" s="17">
        <v>314</v>
      </c>
      <c r="B14" s="18" t="s">
        <v>64</v>
      </c>
      <c r="C14" s="18" t="s">
        <v>49</v>
      </c>
      <c r="D14" s="19" t="s">
        <v>50</v>
      </c>
      <c r="E14" s="31" t="s">
        <v>55</v>
      </c>
      <c r="F14" s="32" t="s">
        <v>56</v>
      </c>
      <c r="G14" s="37">
        <v>20210680010039</v>
      </c>
      <c r="H14" s="38" t="s">
        <v>57</v>
      </c>
      <c r="I14" s="33" t="s">
        <v>58</v>
      </c>
      <c r="J14" s="22">
        <v>44566</v>
      </c>
      <c r="K14" s="22">
        <v>44926</v>
      </c>
      <c r="L14" s="67">
        <v>1</v>
      </c>
      <c r="M14" s="73">
        <v>0.45</v>
      </c>
      <c r="N14" s="71">
        <f>IFERROR(IF(M14/L14&gt;100%,100%,M14/L14),"-")</f>
        <v>0.45</v>
      </c>
      <c r="O14" s="25" t="s">
        <v>69</v>
      </c>
      <c r="P14" s="75">
        <f>167000000+13500000</f>
        <v>180500000</v>
      </c>
      <c r="Q14" s="76"/>
      <c r="R14" s="76"/>
      <c r="S14" s="76"/>
      <c r="T14" s="77"/>
      <c r="U14" s="83">
        <f>SUM(P14:T15)</f>
        <v>242000000</v>
      </c>
      <c r="V14" s="80">
        <v>118041667</v>
      </c>
      <c r="W14" s="76"/>
      <c r="X14" s="76"/>
      <c r="Y14" s="77"/>
      <c r="Z14" s="76"/>
      <c r="AA14" s="83">
        <f>SUM(V14:Z15)</f>
        <v>151041667</v>
      </c>
      <c r="AB14" s="63">
        <f>IFERROR(AA14/U14,"-")</f>
        <v>0.62413911983471071</v>
      </c>
      <c r="AC14" s="65"/>
      <c r="AD14" s="55" t="s">
        <v>44</v>
      </c>
      <c r="AE14" s="57" t="s">
        <v>59</v>
      </c>
    </row>
    <row r="15" spans="1:31" ht="71.25" x14ac:dyDescent="0.2">
      <c r="A15" s="36">
        <v>314</v>
      </c>
      <c r="B15" s="18" t="s">
        <v>64</v>
      </c>
      <c r="C15" s="18" t="s">
        <v>49</v>
      </c>
      <c r="D15" s="19" t="s">
        <v>50</v>
      </c>
      <c r="E15" s="31" t="s">
        <v>55</v>
      </c>
      <c r="F15" s="32" t="s">
        <v>56</v>
      </c>
      <c r="G15" s="37">
        <v>20200680010071</v>
      </c>
      <c r="H15" s="38" t="s">
        <v>53</v>
      </c>
      <c r="I15" s="33" t="s">
        <v>61</v>
      </c>
      <c r="J15" s="22">
        <v>44566</v>
      </c>
      <c r="K15" s="22">
        <v>44926</v>
      </c>
      <c r="L15" s="68"/>
      <c r="M15" s="74"/>
      <c r="N15" s="72"/>
      <c r="O15" s="25" t="s">
        <v>65</v>
      </c>
      <c r="P15" s="75">
        <v>61500000</v>
      </c>
      <c r="Q15" s="78"/>
      <c r="R15" s="78"/>
      <c r="S15" s="78"/>
      <c r="T15" s="79"/>
      <c r="U15" s="84"/>
      <c r="V15" s="81">
        <v>33000000</v>
      </c>
      <c r="W15" s="78"/>
      <c r="X15" s="78"/>
      <c r="Y15" s="79"/>
      <c r="Z15" s="78"/>
      <c r="AA15" s="84"/>
      <c r="AB15" s="64"/>
      <c r="AC15" s="66"/>
      <c r="AD15" s="56"/>
      <c r="AE15" s="58"/>
    </row>
    <row r="16" spans="1:31" ht="15" x14ac:dyDescent="0.2">
      <c r="A16" s="7">
        <f>SUM(--(FREQUENCY(A9:A14,A9:A15)&gt;0))</f>
        <v>5</v>
      </c>
      <c r="B16" s="8"/>
      <c r="C16" s="9"/>
      <c r="D16" s="9"/>
      <c r="E16" s="9"/>
      <c r="F16" s="9"/>
      <c r="G16" s="9"/>
      <c r="H16" s="9"/>
      <c r="I16" s="9"/>
      <c r="J16" s="43"/>
      <c r="K16" s="10"/>
      <c r="L16" s="10"/>
      <c r="M16" s="11" t="s">
        <v>17</v>
      </c>
      <c r="N16" s="10">
        <f>IFERROR(AVERAGE(N9:N14),"-")</f>
        <v>0.45</v>
      </c>
      <c r="O16" s="12"/>
      <c r="P16" s="13">
        <f>SUM(P9:P15)</f>
        <v>561000000</v>
      </c>
      <c r="Q16" s="13">
        <f t="shared" ref="Q16:T16" si="1">SUM(Q9:Q15)</f>
        <v>0</v>
      </c>
      <c r="R16" s="13">
        <f t="shared" si="1"/>
        <v>0</v>
      </c>
      <c r="S16" s="13">
        <f t="shared" si="1"/>
        <v>0</v>
      </c>
      <c r="T16" s="13">
        <f t="shared" si="1"/>
        <v>0</v>
      </c>
      <c r="U16" s="15">
        <f>SUM(U9:U15)</f>
        <v>561000000</v>
      </c>
      <c r="V16" s="13">
        <f>SUM(V9:V15)</f>
        <v>344083333</v>
      </c>
      <c r="W16" s="13">
        <f t="shared" ref="W16:Z16" si="2">SUM(W9:W15)</f>
        <v>0</v>
      </c>
      <c r="X16" s="13">
        <f t="shared" si="2"/>
        <v>0</v>
      </c>
      <c r="Y16" s="13">
        <f t="shared" si="2"/>
        <v>0</v>
      </c>
      <c r="Z16" s="13">
        <f t="shared" si="2"/>
        <v>0</v>
      </c>
      <c r="AA16" s="15">
        <f>SUM(AA9:AA15)</f>
        <v>344083333</v>
      </c>
      <c r="AB16" s="14">
        <f>IFERROR(AA16/U16,"-")</f>
        <v>0.61333927450980397</v>
      </c>
      <c r="AC16" s="15">
        <f>SUM(AC9:AC14)</f>
        <v>0</v>
      </c>
      <c r="AD16" s="12"/>
      <c r="AE16" s="12"/>
    </row>
    <row r="19" spans="22:22" x14ac:dyDescent="0.2">
      <c r="V19"/>
    </row>
    <row r="20" spans="22:22" x14ac:dyDescent="0.2">
      <c r="V20" s="45"/>
    </row>
    <row r="21" spans="22:22" x14ac:dyDescent="0.2">
      <c r="V21" s="46"/>
    </row>
    <row r="22" spans="22:22" x14ac:dyDescent="0.2">
      <c r="V22" s="46"/>
    </row>
    <row r="23" spans="22:22" x14ac:dyDescent="0.2">
      <c r="V23" s="45"/>
    </row>
  </sheetData>
  <mergeCells count="36"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  <mergeCell ref="AC1:AE1"/>
    <mergeCell ref="AC2:AE2"/>
    <mergeCell ref="AC3:AE3"/>
    <mergeCell ref="AC4:AE4"/>
    <mergeCell ref="AC7:AC8"/>
    <mergeCell ref="AD7:AE7"/>
    <mergeCell ref="AD12:AD13"/>
    <mergeCell ref="AE12:AE13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B1:AB4"/>
    <mergeCell ref="D5:G5"/>
    <mergeCell ref="D6:G6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2022-06-13T21:38:33Z</dcterms:modified>
</cp:coreProperties>
</file>