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4 - Abril\Publicados\"/>
    </mc:Choice>
  </mc:AlternateContent>
  <xr:revisionPtr revIDLastSave="0" documentId="13_ncr:1_{FA6B121D-14E4-4052-BEDA-D9D1D8D44973}"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2022'!$A$8:$AA$14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13" i="14" l="1"/>
  <c r="N12" i="14"/>
  <c r="N11" i="14"/>
  <c r="N10" i="14"/>
  <c r="N14" i="14" l="1"/>
  <c r="AC14" i="14" l="1"/>
  <c r="M9" i="14"/>
  <c r="U11" i="14"/>
  <c r="U10" i="14"/>
  <c r="U9" i="14"/>
  <c r="V14" i="14"/>
  <c r="N9" i="14" l="1"/>
  <c r="A14" i="14"/>
  <c r="U14" i="14"/>
  <c r="U13" i="14"/>
  <c r="W14" i="14"/>
  <c r="X14" i="14"/>
  <c r="Y14" i="14"/>
  <c r="Z14" i="14"/>
  <c r="S14" i="14"/>
  <c r="AA14" i="14"/>
  <c r="Q14" i="14"/>
  <c r="R14" i="14"/>
  <c r="T14" i="14"/>
  <c r="P14" i="14"/>
  <c r="AB14" i="14" l="1"/>
</calcChain>
</file>

<file path=xl/sharedStrings.xml><?xml version="1.0" encoding="utf-8"?>
<sst xmlns="http://schemas.openxmlformats.org/spreadsheetml/2006/main" count="93" uniqueCount="67">
  <si>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</si>
  <si>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</si>
  <si>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</si>
  <si>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</si>
  <si>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</si>
  <si>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</si>
  <si>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</si>
  <si>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</si>
  <si>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</si>
  <si>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</si>
  <si>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</si>
  <si>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</si>
  <si>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</si>
  <si>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</si>
  <si>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</si>
  <si>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</si>
  <si>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</si>
  <si>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</si>
  <si>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</si>
  <si>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</si>
  <si>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</si>
  <si>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</si>
  <si>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</si>
  <si>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</si>
  <si>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</si>
  <si>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</si>
  <si>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</si>
  <si>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</si>
  <si>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</si>
  <si>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</si>
  <si>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</si>
  <si>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</si>
  <si>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</si>
  <si>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</si>
  <si>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</si>
  <si>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</si>
  <si>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</si>
  <si>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</si>
  <si>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</si>
  <si>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</si>
  <si>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</si>
  <si>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</si>
  <si>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</si>
  <si>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</si>
  <si>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</si>
  <si>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</si>
  <si>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</si>
  <si>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</si>
  <si>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</si>
  <si>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</si>
  <si>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</si>
  <si>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</si>
  <si>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 xml:space="preserve"> PLAN DE ACCIÓN - PLAN DE DESARROLLO MUNICIPAL
METROLÍNEA S.A.</t>
  </si>
  <si>
    <t>2.3.2.02.02.006.2408037.201</t>
  </si>
  <si>
    <t>2.3.2.02.02.006.2409004.201</t>
  </si>
  <si>
    <t>IMPLEMENTACIÓN Y ACTUALIZACIÓN DE UNA HERRAMIENTA DIGITAL APP QUE FACILITE A LOS USUARIOS LA PLANIFICACIÓN DE LOS VIAJES EN EL SITM METROLINEA EN EL MUNICIPIO DE BUCARAMANGA</t>
  </si>
  <si>
    <t>CONTRIBUCIÓN AL ESTIMULO DE LA DEMANDA DE USUARIOS EN EL SISTEMA INTEGRADO DE TRANSPORTE MASIVO METROLINEA - SITM EN EL MUNICIPIO DE BUCARAMANGA</t>
  </si>
  <si>
    <t>IMPLEMENTACIÓN ESTRATEGIA INTEGRADA DE COMPLEMENTARIEDAD, MULTIMODALIDAD ENFOCADA EN LA INCLUSIÓN DE BUSES (BAJA O CERO EMISIONES) REQUERIDA DE ACUERDO A LA NORMATIVIDAD NACIONAL Y LOCAL VIGENTE  BUCARAMANGA</t>
  </si>
  <si>
    <r>
      <t xml:space="preserve">Código:  </t>
    </r>
    <r>
      <rPr>
        <sz val="11"/>
        <rFont val="Arial"/>
        <family val="2"/>
      </rPr>
      <t>F-DPM-1210-238,37-030</t>
    </r>
  </si>
  <si>
    <t>Código BPIN</t>
  </si>
  <si>
    <t>Implementar estrategia para el estímulo de demanda de pasajeros en el SITM Metrolínea a traves del proyecto de tarifas diferenciadas.</t>
  </si>
  <si>
    <t>Realizar la gestión de los recursos programada ante la Alcaldía Bucaramanga.
Empleo por parte del ente gestor, de los recursos entregados por la Alcaldía de Bucaramanga durante la vigencia, de conformidad con la destinación aprobada para los mismos.</t>
  </si>
  <si>
    <t>Presentar y divulgar, a la ciudadanía y usuarios del Sistema, la APP implementada.
Actualizar y mantener la APP de Metrolínea.</t>
  </si>
  <si>
    <t>Realizar el piloto de ruta de bus eléctrico en el SITM Metrolínea
Elaborar la evaluación del resultado del piloto de ruta de bus eléctrico</t>
  </si>
  <si>
    <t>2.3.2.02.02.006.2408004.64114.2</t>
  </si>
  <si>
    <t>Sostenimiento de la operación del Sistema Público de Bicicletas CLOBI</t>
  </si>
  <si>
    <t>2.3.2.02.02.006.2408037.64112.201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</si>
</sst>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d/mm/yyyy;@"/>
    <numFmt numFmtId="165" formatCode="_-&quot;$&quot;\ * #,##0_-;\-&quot;$&quot;\ * #,##0_-;_-&quot;$&quot;\ * &quot;-&quot;??_-;_-@_-"/>
    <numFmt numFmtId="166" formatCode="&quot;$&quot;\ #,##0"/>
    <numFmt numFmtId="167" formatCode="#,##0.0"/>
  </numFmts>
  <fonts count="10"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7">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9" fontId="7" fillId="2" borderId="2" xfId="0" applyNumberFormat="1" applyFont="1" applyFill="1" applyBorder="1" applyAlignment="1">
      <alignment horizontal="center"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0" fillId="0" borderId="2" xfId="0" applyNumberFormat="1" applyFont="1" applyBorder="1" applyAlignment="1">
      <alignment horizontal="justify" vertical="center" wrapText="1"/>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 fontId="0" fillId="0" borderId="2" xfId="0" applyNumberFormat="1" applyFont="1" applyBorder="1" applyAlignment="1">
      <alignment vertical="center"/>
    </xf>
    <xf numFmtId="0" fontId="9" fillId="0" borderId="1" xfId="0" applyFont="1" applyBorder="1" applyAlignment="1">
      <alignment horizontal="justify"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0" fillId="2" borderId="2" xfId="0" applyFont="1" applyFill="1" applyBorder="1" applyAlignment="1">
      <alignment vertical="center"/>
    </xf>
    <xf numFmtId="14" fontId="0" fillId="3" borderId="0" xfId="0" applyNumberFormat="1" applyFont="1" applyFill="1" applyBorder="1" applyAlignment="1">
      <alignment vertical="top"/>
    </xf>
    <xf numFmtId="0" fontId="7" fillId="2" borderId="3" xfId="0" applyFont="1" applyFill="1" applyBorder="1" applyAlignment="1">
      <alignment horizontal="center" vertical="center"/>
    </xf>
    <xf numFmtId="0" fontId="7" fillId="2" borderId="4" xfId="0" applyFont="1" applyFill="1" applyBorder="1" applyAlignment="1">
      <alignment horizontal="justify"/>
    </xf>
    <xf numFmtId="0" fontId="7" fillId="2" borderId="5" xfId="0" applyFont="1" applyFill="1" applyBorder="1"/>
    <xf numFmtId="0" fontId="7" fillId="2" borderId="2" xfId="0" applyFont="1" applyFill="1" applyBorder="1" applyAlignment="1">
      <alignment vertical="center"/>
    </xf>
    <xf numFmtId="0" fontId="4" fillId="0" borderId="0" xfId="0" applyFont="1"/>
    <xf numFmtId="3" fontId="8" fillId="0"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164" fontId="0" fillId="0" borderId="2" xfId="0" applyNumberFormat="1" applyBorder="1" applyAlignment="1">
      <alignment horizontal="center" vertical="center" wrapText="1"/>
    </xf>
    <xf numFmtId="3" fontId="8" fillId="0" borderId="2" xfId="0" applyNumberFormat="1" applyFont="1" applyBorder="1" applyAlignment="1">
      <alignment horizontal="center" vertical="center" wrapText="1"/>
    </xf>
    <xf numFmtId="9" fontId="0" fillId="0" borderId="2" xfId="0" applyNumberFormat="1" applyBorder="1" applyAlignment="1">
      <alignment horizontal="center" vertical="center"/>
    </xf>
    <xf numFmtId="49" fontId="0" fillId="0" borderId="2" xfId="0" applyNumberFormat="1" applyBorder="1" applyAlignment="1">
      <alignment horizontal="center" vertical="center" wrapText="1"/>
    </xf>
    <xf numFmtId="0" fontId="0" fillId="0" borderId="2" xfId="0" applyBorder="1" applyAlignment="1">
      <alignment horizontal="right"/>
    </xf>
    <xf numFmtId="0" fontId="0" fillId="0" borderId="2" xfId="0" applyBorder="1" applyAlignment="1">
      <alignment horizontal="center" vertical="center" wrapText="1"/>
    </xf>
    <xf numFmtId="4" fontId="8" fillId="2" borderId="1" xfId="0" applyNumberFormat="1" applyFont="1" applyFill="1" applyBorder="1" applyAlignment="1">
      <alignment horizontal="center" vertical="center" wrapText="1"/>
    </xf>
    <xf numFmtId="9" fontId="6" fillId="0" borderId="2" xfId="107" applyNumberFormat="1" applyFont="1" applyFill="1" applyBorder="1" applyAlignment="1">
      <alignment horizontal="center" vertical="center" wrapText="1"/>
    </xf>
    <xf numFmtId="9" fontId="6" fillId="0" borderId="1" xfId="107" applyFont="1" applyBorder="1" applyAlignment="1">
      <alignment horizontal="center" vertical="center" wrapText="1"/>
    </xf>
    <xf numFmtId="9" fontId="6" fillId="0" borderId="7" xfId="107" applyFont="1" applyBorder="1" applyAlignment="1">
      <alignment horizontal="center" vertical="center" wrapText="1"/>
    </xf>
    <xf numFmtId="166" fontId="6" fillId="0" borderId="1" xfId="0" applyNumberFormat="1" applyFont="1" applyBorder="1" applyAlignment="1">
      <alignment vertical="center" wrapText="1"/>
    </xf>
    <xf numFmtId="166" fontId="6" fillId="0" borderId="7" xfId="0" applyNumberFormat="1" applyFont="1" applyBorder="1" applyAlignment="1">
      <alignment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166" fontId="7" fillId="2" borderId="1" xfId="108" applyNumberFormat="1" applyFont="1" applyFill="1" applyBorder="1" applyAlignment="1">
      <alignment horizontal="right" vertical="center" wrapText="1"/>
    </xf>
    <xf numFmtId="166" fontId="7" fillId="2" borderId="7" xfId="108" applyNumberFormat="1" applyFont="1" applyFill="1" applyBorder="1" applyAlignment="1">
      <alignment horizontal="right" vertical="center" wrapText="1"/>
    </xf>
    <xf numFmtId="0" fontId="7" fillId="2" borderId="2" xfId="0" applyFont="1" applyFill="1" applyBorder="1" applyAlignment="1">
      <alignment horizontal="center"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4" xfId="0" applyNumberFormat="1" applyFont="1" applyFill="1" applyBorder="1" applyAlignment="1">
      <alignment horizontal="center" vertical="top"/>
    </xf>
    <xf numFmtId="14" fontId="0" fillId="0" borderId="5" xfId="0" applyNumberFormat="1" applyFont="1" applyFill="1" applyBorder="1" applyAlignment="1">
      <alignment horizontal="center" vertical="top"/>
    </xf>
    <xf numFmtId="14" fontId="0" fillId="0" borderId="3" xfId="0" applyNumberFormat="1" applyFont="1" applyFill="1" applyBorder="1" applyAlignment="1">
      <alignment horizontal="center" vertical="top"/>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12">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552285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topLeftCell="D2" zoomScale="60" zoomScaleNormal="60" workbookViewId="0">
      <selection activeCell="N15" sqref="N15"/>
    </sheetView>
  </sheetViews>
  <sheetFormatPr baseColWidth="10" defaultColWidth="11.09765625" defaultRowHeight="13.8" x14ac:dyDescent="0.25"/>
  <cols>
    <col min="1" max="1" width="6.8984375" style="1" customWidth="1"/>
    <col min="2" max="4" width="19.8984375" style="1" customWidth="1"/>
    <col min="5" max="5" width="41.8984375" style="1" customWidth="1"/>
    <col min="6" max="6" width="41.3984375" style="1" customWidth="1"/>
    <col min="7" max="7" width="16.59765625" style="1" customWidth="1"/>
    <col min="8" max="8" width="43.3984375" style="1" customWidth="1"/>
    <col min="9" max="9" width="52.59765625" style="1" customWidth="1"/>
    <col min="10" max="10" width="11.3984375" style="1" bestFit="1" customWidth="1"/>
    <col min="11" max="11" width="16" style="1" customWidth="1"/>
    <col min="12" max="13" width="14.8984375" style="1" customWidth="1"/>
    <col min="14" max="14" width="11.3984375" style="1" bestFit="1" customWidth="1"/>
    <col min="15" max="15" width="25.5" style="1" customWidth="1"/>
    <col min="16" max="16" width="20.3984375" style="1" customWidth="1"/>
    <col min="17" max="20" width="16.3984375" style="1" customWidth="1"/>
    <col min="21" max="21" width="20.8984375" style="1" customWidth="1"/>
    <col min="22" max="22" width="21.69921875" style="1" customWidth="1"/>
    <col min="23" max="26" width="16.8984375" style="1" customWidth="1"/>
    <col min="27" max="27" width="20.8984375" style="1" customWidth="1"/>
    <col min="28" max="28" width="13.59765625" style="1" customWidth="1"/>
    <col min="29" max="29" width="20.59765625" style="1" customWidth="1"/>
    <col min="30" max="30" width="18.19921875" style="1" customWidth="1"/>
    <col min="31" max="31" width="15.3984375" style="1" customWidth="1"/>
    <col min="32" max="16384" width="11.09765625" style="1"/>
  </cols>
  <sheetData>
    <row r="1" spans="1:31" x14ac:dyDescent="0.25">
      <c r="A1" s="71"/>
      <c r="B1" s="66" t="s">
        <v>52</v>
      </c>
      <c r="C1" s="66"/>
      <c r="D1" s="66"/>
      <c r="E1" s="66"/>
      <c r="F1" s="66"/>
      <c r="G1" s="66"/>
      <c r="H1" s="66"/>
      <c r="I1" s="66"/>
      <c r="J1" s="66"/>
      <c r="K1" s="66"/>
      <c r="L1" s="66"/>
      <c r="M1" s="66"/>
      <c r="N1" s="66"/>
      <c r="O1" s="66"/>
      <c r="P1" s="66"/>
      <c r="Q1" s="66"/>
      <c r="R1" s="66"/>
      <c r="S1" s="66"/>
      <c r="T1" s="66"/>
      <c r="U1" s="66"/>
      <c r="V1" s="66"/>
      <c r="W1" s="66"/>
      <c r="X1" s="66"/>
      <c r="Y1" s="66"/>
      <c r="Z1" s="66"/>
      <c r="AA1" s="66"/>
      <c r="AB1" s="66"/>
      <c r="AC1" s="69" t="s">
        <v>58</v>
      </c>
      <c r="AD1" s="69"/>
      <c r="AE1" s="69"/>
    </row>
    <row r="2" spans="1:31" x14ac:dyDescent="0.25">
      <c r="A2" s="71"/>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70" t="s">
        <v>36</v>
      </c>
      <c r="AD2" s="70"/>
      <c r="AE2" s="70"/>
    </row>
    <row r="3" spans="1:31" x14ac:dyDescent="0.25">
      <c r="A3" s="7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70" t="s">
        <v>33</v>
      </c>
      <c r="AD3" s="70"/>
      <c r="AE3" s="70"/>
    </row>
    <row r="4" spans="1:31" x14ac:dyDescent="0.25">
      <c r="A4" s="71"/>
      <c r="B4" s="66"/>
      <c r="C4" s="66"/>
      <c r="D4" s="66"/>
      <c r="E4" s="66"/>
      <c r="F4" s="66"/>
      <c r="G4" s="66"/>
      <c r="H4" s="67"/>
      <c r="I4" s="67"/>
      <c r="J4" s="67"/>
      <c r="K4" s="67"/>
      <c r="L4" s="67"/>
      <c r="M4" s="67"/>
      <c r="N4" s="67"/>
      <c r="O4" s="67"/>
      <c r="P4" s="67"/>
      <c r="Q4" s="67"/>
      <c r="R4" s="67"/>
      <c r="S4" s="67"/>
      <c r="T4" s="67"/>
      <c r="U4" s="67"/>
      <c r="V4" s="67"/>
      <c r="W4" s="67"/>
      <c r="X4" s="67"/>
      <c r="Y4" s="67"/>
      <c r="Z4" s="67"/>
      <c r="AA4" s="67"/>
      <c r="AB4" s="67"/>
      <c r="AC4" s="70" t="s">
        <v>32</v>
      </c>
      <c r="AD4" s="70"/>
      <c r="AE4" s="70"/>
    </row>
    <row r="5" spans="1:31" ht="15" customHeight="1" x14ac:dyDescent="0.25">
      <c r="A5" s="72" t="s">
        <v>30</v>
      </c>
      <c r="B5" s="72"/>
      <c r="C5" s="72"/>
      <c r="D5" s="74">
        <v>44624</v>
      </c>
      <c r="E5" s="75"/>
      <c r="F5" s="75"/>
      <c r="G5" s="76"/>
      <c r="H5" s="39"/>
      <c r="I5" s="39"/>
      <c r="J5" s="39"/>
      <c r="K5" s="39"/>
      <c r="L5" s="39"/>
      <c r="M5" s="2"/>
      <c r="N5" s="2"/>
      <c r="O5" s="2"/>
      <c r="P5" s="2"/>
      <c r="Q5" s="2"/>
      <c r="R5" s="2"/>
      <c r="S5" s="2"/>
      <c r="T5" s="2"/>
      <c r="U5" s="2"/>
      <c r="V5" s="2"/>
      <c r="W5" s="2"/>
      <c r="X5" s="2"/>
      <c r="Y5" s="2"/>
      <c r="Z5" s="2"/>
      <c r="AA5" s="2"/>
      <c r="AB5" s="2"/>
      <c r="AC5" s="2"/>
      <c r="AD5" s="2"/>
      <c r="AE5" s="3"/>
    </row>
    <row r="6" spans="1:31" x14ac:dyDescent="0.25">
      <c r="A6" s="73" t="s">
        <v>31</v>
      </c>
      <c r="B6" s="73"/>
      <c r="C6" s="73"/>
      <c r="D6" s="74">
        <v>44620</v>
      </c>
      <c r="E6" s="75"/>
      <c r="F6" s="75"/>
      <c r="G6" s="76"/>
      <c r="H6" s="39"/>
      <c r="I6" s="39"/>
      <c r="J6" s="39"/>
      <c r="K6" s="39"/>
      <c r="L6" s="39"/>
      <c r="M6" s="2"/>
      <c r="N6" s="2"/>
      <c r="O6" s="2"/>
      <c r="P6" s="2"/>
      <c r="Q6" s="2"/>
      <c r="R6" s="2"/>
      <c r="S6" s="2"/>
      <c r="T6" s="2"/>
      <c r="U6" s="2"/>
      <c r="V6" s="2"/>
      <c r="W6" s="2"/>
      <c r="X6" s="2"/>
      <c r="Y6" s="2"/>
      <c r="Z6" s="2"/>
      <c r="AA6" s="2"/>
      <c r="AB6" s="2"/>
      <c r="AC6" s="2"/>
      <c r="AD6" s="4"/>
      <c r="AE6" s="5"/>
    </row>
    <row r="7" spans="1:31" x14ac:dyDescent="0.25">
      <c r="A7" s="38"/>
      <c r="B7" s="65" t="s">
        <v>10</v>
      </c>
      <c r="C7" s="65"/>
      <c r="D7" s="65"/>
      <c r="E7" s="65"/>
      <c r="F7" s="65"/>
      <c r="G7" s="65" t="s">
        <v>11</v>
      </c>
      <c r="H7" s="65"/>
      <c r="I7" s="65"/>
      <c r="J7" s="65"/>
      <c r="K7" s="65"/>
      <c r="L7" s="65" t="s">
        <v>25</v>
      </c>
      <c r="M7" s="65"/>
      <c r="N7" s="65"/>
      <c r="O7" s="65" t="s">
        <v>23</v>
      </c>
      <c r="P7" s="65"/>
      <c r="Q7" s="65"/>
      <c r="R7" s="65"/>
      <c r="S7" s="65"/>
      <c r="T7" s="65"/>
      <c r="U7" s="65"/>
      <c r="V7" s="65" t="s">
        <v>17</v>
      </c>
      <c r="W7" s="65"/>
      <c r="X7" s="65"/>
      <c r="Y7" s="65"/>
      <c r="Z7" s="65"/>
      <c r="AA7" s="65"/>
      <c r="AB7" s="68" t="s">
        <v>18</v>
      </c>
      <c r="AC7" s="68" t="s">
        <v>26</v>
      </c>
      <c r="AD7" s="68" t="s">
        <v>24</v>
      </c>
      <c r="AE7" s="68"/>
    </row>
    <row r="8" spans="1:31" ht="41.4" x14ac:dyDescent="0.25">
      <c r="A8" s="32" t="s">
        <v>29</v>
      </c>
      <c r="B8" s="33" t="s">
        <v>1</v>
      </c>
      <c r="C8" s="32" t="s">
        <v>6</v>
      </c>
      <c r="D8" s="32" t="s">
        <v>2</v>
      </c>
      <c r="E8" s="32" t="s">
        <v>7</v>
      </c>
      <c r="F8" s="33" t="s">
        <v>19</v>
      </c>
      <c r="G8" s="36" t="s">
        <v>59</v>
      </c>
      <c r="H8" s="36" t="s">
        <v>3</v>
      </c>
      <c r="I8" s="36" t="s">
        <v>15</v>
      </c>
      <c r="J8" s="36" t="s">
        <v>21</v>
      </c>
      <c r="K8" s="36" t="s">
        <v>22</v>
      </c>
      <c r="L8" s="36" t="s">
        <v>4</v>
      </c>
      <c r="M8" s="36" t="s">
        <v>5</v>
      </c>
      <c r="N8" s="36" t="s">
        <v>0</v>
      </c>
      <c r="O8" s="32" t="s">
        <v>9</v>
      </c>
      <c r="P8" s="33" t="s">
        <v>35</v>
      </c>
      <c r="Q8" s="33" t="s">
        <v>8</v>
      </c>
      <c r="R8" s="33" t="s">
        <v>27</v>
      </c>
      <c r="S8" s="33" t="s">
        <v>34</v>
      </c>
      <c r="T8" s="33" t="s">
        <v>12</v>
      </c>
      <c r="U8" s="33" t="s">
        <v>20</v>
      </c>
      <c r="V8" s="33" t="s">
        <v>35</v>
      </c>
      <c r="W8" s="33" t="s">
        <v>8</v>
      </c>
      <c r="X8" s="33" t="s">
        <v>27</v>
      </c>
      <c r="Y8" s="33" t="s">
        <v>34</v>
      </c>
      <c r="Z8" s="33" t="s">
        <v>12</v>
      </c>
      <c r="AA8" s="33" t="s">
        <v>28</v>
      </c>
      <c r="AB8" s="68"/>
      <c r="AC8" s="68"/>
      <c r="AD8" s="33" t="s">
        <v>13</v>
      </c>
      <c r="AE8" s="33" t="s">
        <v>14</v>
      </c>
    </row>
    <row r="9" spans="1:31" ht="99" customHeight="1" x14ac:dyDescent="0.25">
      <c r="A9" s="9">
        <v>276</v>
      </c>
      <c r="B9" s="16" t="s">
        <v>37</v>
      </c>
      <c r="C9" s="16" t="s">
        <v>38</v>
      </c>
      <c r="D9" s="18" t="s">
        <v>39</v>
      </c>
      <c r="E9" s="19" t="s">
        <v>40</v>
      </c>
      <c r="F9" s="20" t="s">
        <v>41</v>
      </c>
      <c r="G9" s="34">
        <v>2020680010073</v>
      </c>
      <c r="H9" s="13" t="s">
        <v>42</v>
      </c>
      <c r="I9" s="13" t="s">
        <v>61</v>
      </c>
      <c r="J9" s="47">
        <v>44562</v>
      </c>
      <c r="K9" s="47">
        <v>44926</v>
      </c>
      <c r="L9" s="48">
        <v>1</v>
      </c>
      <c r="M9" s="46">
        <f>0.5</f>
        <v>0.5</v>
      </c>
      <c r="N9" s="49">
        <f>IF(M9/L9&gt;100%,100%,M9/L9)</f>
        <v>0.5</v>
      </c>
      <c r="O9" s="50" t="s">
        <v>54</v>
      </c>
      <c r="P9" s="27">
        <v>4022109123</v>
      </c>
      <c r="Q9" s="27"/>
      <c r="R9" s="27"/>
      <c r="S9" s="27"/>
      <c r="T9" s="27"/>
      <c r="U9" s="28">
        <f>SUM(P9:T9)</f>
        <v>4022109123</v>
      </c>
      <c r="V9" s="27">
        <v>4022109123</v>
      </c>
      <c r="W9" s="27"/>
      <c r="X9" s="27"/>
      <c r="Y9" s="27"/>
      <c r="Z9" s="51"/>
      <c r="AA9" s="28">
        <v>4040109123</v>
      </c>
      <c r="AB9" s="54">
        <v>1</v>
      </c>
      <c r="AC9" s="27"/>
      <c r="AD9" s="37" t="s">
        <v>43</v>
      </c>
      <c r="AE9" s="52" t="s">
        <v>44</v>
      </c>
    </row>
    <row r="10" spans="1:31" ht="92.4" customHeight="1" x14ac:dyDescent="0.25">
      <c r="A10" s="9">
        <v>277</v>
      </c>
      <c r="B10" s="23" t="s">
        <v>37</v>
      </c>
      <c r="C10" s="23" t="s">
        <v>38</v>
      </c>
      <c r="D10" s="24" t="s">
        <v>39</v>
      </c>
      <c r="E10" s="25" t="s">
        <v>45</v>
      </c>
      <c r="F10" s="24" t="s">
        <v>46</v>
      </c>
      <c r="G10" s="34">
        <v>2021680010171</v>
      </c>
      <c r="H10" s="17" t="s">
        <v>55</v>
      </c>
      <c r="I10" s="17" t="s">
        <v>62</v>
      </c>
      <c r="J10" s="26">
        <v>44562</v>
      </c>
      <c r="K10" s="26">
        <v>44926</v>
      </c>
      <c r="L10" s="29">
        <v>1</v>
      </c>
      <c r="M10" s="46">
        <v>0.33</v>
      </c>
      <c r="N10" s="49">
        <f t="shared" ref="N10:N13" si="0">IF(M10/L10&gt;100%,100%,M10/L10)</f>
        <v>0.33</v>
      </c>
      <c r="O10" s="22" t="s">
        <v>53</v>
      </c>
      <c r="P10" s="27">
        <v>8000000</v>
      </c>
      <c r="Q10" s="27"/>
      <c r="R10" s="27"/>
      <c r="S10" s="27"/>
      <c r="T10" s="27"/>
      <c r="U10" s="28">
        <f>SUM(P10:T10)</f>
        <v>8000000</v>
      </c>
      <c r="V10" s="27">
        <v>8000000</v>
      </c>
      <c r="W10" s="27"/>
      <c r="X10" s="27"/>
      <c r="Y10" s="27"/>
      <c r="Z10" s="15"/>
      <c r="AA10" s="28">
        <v>8000000</v>
      </c>
      <c r="AB10" s="31">
        <v>1</v>
      </c>
      <c r="AC10" s="27"/>
      <c r="AD10" s="37" t="s">
        <v>43</v>
      </c>
      <c r="AE10" s="14" t="s">
        <v>44</v>
      </c>
    </row>
    <row r="11" spans="1:31" ht="119.4" customHeight="1" x14ac:dyDescent="0.25">
      <c r="A11" s="9">
        <v>278</v>
      </c>
      <c r="B11" s="23" t="s">
        <v>37</v>
      </c>
      <c r="C11" s="23" t="s">
        <v>38</v>
      </c>
      <c r="D11" s="24" t="s">
        <v>39</v>
      </c>
      <c r="E11" s="25" t="s">
        <v>47</v>
      </c>
      <c r="F11" s="24" t="s">
        <v>48</v>
      </c>
      <c r="G11" s="34">
        <v>2021680010020</v>
      </c>
      <c r="H11" s="13" t="s">
        <v>49</v>
      </c>
      <c r="I11" s="17" t="s">
        <v>65</v>
      </c>
      <c r="J11" s="21">
        <v>44562</v>
      </c>
      <c r="K11" s="21">
        <v>44926</v>
      </c>
      <c r="L11" s="45">
        <v>1</v>
      </c>
      <c r="M11" s="46">
        <v>0.33</v>
      </c>
      <c r="N11" s="49">
        <f t="shared" si="0"/>
        <v>0.33</v>
      </c>
      <c r="O11" s="22" t="s">
        <v>64</v>
      </c>
      <c r="P11" s="27">
        <v>350000000</v>
      </c>
      <c r="Q11" s="27"/>
      <c r="R11" s="27"/>
      <c r="S11" s="27"/>
      <c r="T11" s="27"/>
      <c r="U11" s="63">
        <f>SUM(P11:T12)</f>
        <v>360000000</v>
      </c>
      <c r="V11" s="27">
        <v>350000000</v>
      </c>
      <c r="W11" s="27"/>
      <c r="X11" s="27"/>
      <c r="Y11" s="27"/>
      <c r="Z11" s="15"/>
      <c r="AA11" s="63">
        <v>360000000</v>
      </c>
      <c r="AB11" s="55">
        <v>1</v>
      </c>
      <c r="AC11" s="57"/>
      <c r="AD11" s="59" t="s">
        <v>43</v>
      </c>
      <c r="AE11" s="61" t="s">
        <v>44</v>
      </c>
    </row>
    <row r="12" spans="1:31" ht="119.4" customHeight="1" x14ac:dyDescent="0.25">
      <c r="A12" s="9">
        <v>278</v>
      </c>
      <c r="B12" s="23" t="s">
        <v>37</v>
      </c>
      <c r="C12" s="23" t="s">
        <v>38</v>
      </c>
      <c r="D12" s="24" t="s">
        <v>39</v>
      </c>
      <c r="E12" s="25" t="s">
        <v>47</v>
      </c>
      <c r="F12" s="24" t="s">
        <v>48</v>
      </c>
      <c r="G12" s="34">
        <v>2021680010177</v>
      </c>
      <c r="H12" s="35" t="s">
        <v>57</v>
      </c>
      <c r="I12" s="17" t="s">
        <v>63</v>
      </c>
      <c r="J12" s="21">
        <v>44562</v>
      </c>
      <c r="K12" s="21">
        <v>44773</v>
      </c>
      <c r="L12" s="45">
        <v>1</v>
      </c>
      <c r="M12" s="53">
        <v>0.56999999999999995</v>
      </c>
      <c r="N12" s="49">
        <f t="shared" si="0"/>
        <v>0.56999999999999995</v>
      </c>
      <c r="O12" s="22" t="s">
        <v>54</v>
      </c>
      <c r="P12" s="27">
        <v>10000000</v>
      </c>
      <c r="Q12" s="27"/>
      <c r="R12" s="27"/>
      <c r="S12" s="27"/>
      <c r="T12" s="27"/>
      <c r="U12" s="64"/>
      <c r="V12" s="27">
        <v>10000000</v>
      </c>
      <c r="W12" s="27"/>
      <c r="X12" s="27"/>
      <c r="Y12" s="27"/>
      <c r="Z12" s="15"/>
      <c r="AA12" s="64"/>
      <c r="AB12" s="56"/>
      <c r="AC12" s="58"/>
      <c r="AD12" s="60"/>
      <c r="AE12" s="62"/>
    </row>
    <row r="13" spans="1:31" ht="110.4" customHeight="1" x14ac:dyDescent="0.25">
      <c r="A13" s="9">
        <v>279</v>
      </c>
      <c r="B13" s="23" t="s">
        <v>37</v>
      </c>
      <c r="C13" s="23" t="s">
        <v>38</v>
      </c>
      <c r="D13" s="24" t="s">
        <v>39</v>
      </c>
      <c r="E13" s="25" t="s">
        <v>50</v>
      </c>
      <c r="F13" s="24" t="s">
        <v>51</v>
      </c>
      <c r="G13" s="34">
        <v>2021680010128</v>
      </c>
      <c r="H13" s="17" t="s">
        <v>56</v>
      </c>
      <c r="I13" s="17" t="s">
        <v>60</v>
      </c>
      <c r="J13" s="26">
        <v>44562</v>
      </c>
      <c r="K13" s="26">
        <v>44926</v>
      </c>
      <c r="L13" s="29">
        <v>1</v>
      </c>
      <c r="M13" s="30">
        <v>0.33</v>
      </c>
      <c r="N13" s="49">
        <f t="shared" si="0"/>
        <v>0.33</v>
      </c>
      <c r="O13" s="22" t="s">
        <v>66</v>
      </c>
      <c r="P13" s="27">
        <v>810107401</v>
      </c>
      <c r="Q13" s="27"/>
      <c r="R13" s="27"/>
      <c r="S13" s="27"/>
      <c r="T13" s="27"/>
      <c r="U13" s="28">
        <f t="shared" ref="U13" si="1">SUM(P13:T13)</f>
        <v>810107401</v>
      </c>
      <c r="V13" s="27"/>
      <c r="W13" s="27"/>
      <c r="X13" s="27"/>
      <c r="Y13" s="27"/>
      <c r="Z13" s="15"/>
      <c r="AA13" s="28"/>
      <c r="AB13" s="31">
        <v>0</v>
      </c>
      <c r="AC13" s="27">
        <v>0</v>
      </c>
      <c r="AD13" s="37" t="s">
        <v>43</v>
      </c>
      <c r="AE13" s="14" t="s">
        <v>44</v>
      </c>
    </row>
    <row r="14" spans="1:31" s="44" customFormat="1" ht="20.100000000000001" customHeight="1" x14ac:dyDescent="0.25">
      <c r="A14" s="10">
        <f>SUM(--(FREQUENCY(A9:A13,A9:A13)&gt;0))</f>
        <v>4</v>
      </c>
      <c r="B14" s="41"/>
      <c r="C14" s="42"/>
      <c r="D14" s="42"/>
      <c r="E14" s="42"/>
      <c r="F14" s="42"/>
      <c r="G14" s="42"/>
      <c r="H14" s="42"/>
      <c r="I14" s="42"/>
      <c r="J14" s="42"/>
      <c r="K14" s="11"/>
      <c r="L14" s="12"/>
      <c r="M14" s="40" t="s">
        <v>16</v>
      </c>
      <c r="N14" s="6">
        <f>IFERROR(AVERAGE(N9:N13),"-")</f>
        <v>0.41200000000000003</v>
      </c>
      <c r="O14" s="43"/>
      <c r="P14" s="7">
        <f>SUM(P9:P13)</f>
        <v>5200216524</v>
      </c>
      <c r="Q14" s="7">
        <f t="shared" ref="Q14:T14" si="2">SUM(Q9:Q13)</f>
        <v>0</v>
      </c>
      <c r="R14" s="7">
        <f t="shared" si="2"/>
        <v>0</v>
      </c>
      <c r="S14" s="7">
        <f>SUM(S9:S13)</f>
        <v>0</v>
      </c>
      <c r="T14" s="7">
        <f t="shared" si="2"/>
        <v>0</v>
      </c>
      <c r="U14" s="7">
        <f>SUM(U9:U13)</f>
        <v>5200216524</v>
      </c>
      <c r="V14" s="7">
        <f>SUM(V9:V13)</f>
        <v>4390109123</v>
      </c>
      <c r="W14" s="7">
        <f t="shared" ref="W14:Z14" si="3">SUM(W9:W13)</f>
        <v>0</v>
      </c>
      <c r="X14" s="7">
        <f t="shared" si="3"/>
        <v>0</v>
      </c>
      <c r="Y14" s="7">
        <f t="shared" si="3"/>
        <v>0</v>
      </c>
      <c r="Z14" s="7">
        <f t="shared" si="3"/>
        <v>0</v>
      </c>
      <c r="AA14" s="7">
        <f>SUM(AA9:AA13)</f>
        <v>4408109123</v>
      </c>
      <c r="AB14" s="8">
        <f>IFERROR(AA14/U14,"-")</f>
        <v>0.84767799622491258</v>
      </c>
      <c r="AC14" s="7">
        <f>SUM(AC9:AC13)</f>
        <v>0</v>
      </c>
      <c r="AD14" s="43"/>
      <c r="AE14" s="43"/>
    </row>
  </sheetData>
  <mergeCells count="24">
    <mergeCell ref="A1:A4"/>
    <mergeCell ref="A5:C5"/>
    <mergeCell ref="A6:C6"/>
    <mergeCell ref="D5:G5"/>
    <mergeCell ref="D6:G6"/>
    <mergeCell ref="AC1:AE1"/>
    <mergeCell ref="AC2:AE2"/>
    <mergeCell ref="AC3:AE3"/>
    <mergeCell ref="AC4:AE4"/>
    <mergeCell ref="AC7:AC8"/>
    <mergeCell ref="AD7:AE7"/>
    <mergeCell ref="B7:F7"/>
    <mergeCell ref="G7:K7"/>
    <mergeCell ref="B1:AB4"/>
    <mergeCell ref="L7:N7"/>
    <mergeCell ref="O7:U7"/>
    <mergeCell ref="V7:AA7"/>
    <mergeCell ref="AB7:AB8"/>
    <mergeCell ref="AB11:AB12"/>
    <mergeCell ref="AC11:AC12"/>
    <mergeCell ref="AD11:AD12"/>
    <mergeCell ref="AE11:AE12"/>
    <mergeCell ref="U11:U12"/>
    <mergeCell ref="AA11:AA12"/>
  </mergeCells>
  <conditionalFormatting sqref="N9">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N10:N13">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rintOptions horizontalCentered="1" verticalCentered="1"/>
  <pageMargins left="0.70866141732283472" right="0.70866141732283472" top="0.74803149606299213" bottom="0.74803149606299213" header="0.31496062992125984" footer="0.31496062992125984"/>
  <pageSetup paperSize="5" scale="28" orientation="landscape" r:id="rId1"/>
  <ignoredErrors>
    <ignoredError sqref="U1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2022-02-01T20:57:22Z</cp:lastPrinted>
  <dcterms:created xsi:type="dcterms:W3CDTF">2008-07-08T21:30:46Z</dcterms:created>
  <dcterms:modified xsi:type="dcterms:W3CDTF">2022-05-27T15:25:44Z</dcterms:modified>
</cp:coreProperties>
</file>