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98AB2A1C-1B04-45C3-B1E5-876F0DC5B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1" l="1"/>
  <c r="AB16" i="1"/>
  <c r="AB14" i="1"/>
  <c r="AB12" i="1"/>
  <c r="AB11" i="1"/>
  <c r="AB9" i="1"/>
  <c r="AA16" i="1"/>
  <c r="AA14" i="1"/>
  <c r="AA12" i="1"/>
  <c r="AA11" i="1"/>
  <c r="AA9" i="1"/>
  <c r="N17" i="1"/>
  <c r="N16" i="1"/>
  <c r="N14" i="1"/>
  <c r="N12" i="1"/>
  <c r="N11" i="1"/>
  <c r="N9" i="1"/>
  <c r="AA17" i="1"/>
  <c r="U17" i="1"/>
  <c r="U16" i="1"/>
  <c r="U14" i="1"/>
  <c r="U12" i="1"/>
  <c r="U11" i="1"/>
  <c r="U9" i="1"/>
  <c r="P17" i="1"/>
  <c r="AC17" i="1"/>
  <c r="Z17" i="1"/>
  <c r="Y17" i="1"/>
  <c r="X17" i="1"/>
  <c r="W17" i="1"/>
  <c r="T17" i="1"/>
  <c r="S17" i="1"/>
  <c r="R17" i="1"/>
  <c r="Q17" i="1"/>
  <c r="A17" i="1"/>
  <c r="V17" i="1"/>
</calcChain>
</file>

<file path=xl/sharedStrings.xml><?xml version="1.0" encoding="utf-8"?>
<sst xmlns="http://schemas.openxmlformats.org/spreadsheetml/2006/main" count="119" uniqueCount="78">
  <si>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</si>
  <si>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</si>
  <si>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</si>
  <si>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</si>
  <si>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</si>
  <si>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</si>
  <si>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</si>
  <si>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</si>
  <si>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</si>
  <si>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</si>
  <si>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</si>
  <si>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</si>
  <si>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</si>
  <si>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</si>
  <si>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</si>
  <si>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</si>
  <si>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</si>
  <si>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</si>
  <si>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</si>
  <si>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</si>
  <si>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</si>
  <si>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</si>
  <si>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</si>
  <si>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</si>
  <si>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</si>
  <si>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</si>
  <si>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</si>
  <si>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</si>
  <si>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</si>
  <si>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</si>
  <si>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</si>
  <si>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</si>
  <si>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</si>
  <si>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</si>
  <si>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</si>
  <si>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</si>
  <si>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</si>
  <si>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</si>
  <si>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</si>
  <si>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</si>
  <si>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</si>
  <si>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</si>
  <si>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</si>
  <si>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</si>
  <si>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</si>
  <si>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</si>
  <si>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</si>
  <si>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</si>
  <si>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</si>
  <si>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</si>
  <si>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</si>
  <si>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</si>
  <si>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</si>
  <si>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</si>
  <si>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</si>
  <si>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</si>
  <si>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</si>
  <si>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</si>
  <si>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</si>
  <si>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</si>
  <si>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</si>
  <si>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</si>
  <si>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</si>
  <si>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</si>
  <si>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2.3.2.02.02.005.4001042.201 $442.700.000
2.3.2.02.02.009.4001042.201   $88.900.000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</si>
  <si>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</si>
  <si>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</si>
  <si>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</si>
  <si>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</si>
  <si>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</si>
  <si>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</si>
  <si>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</si>
  <si>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2.3.2.02.02.005.4001031.201 $830.991.561
2.3.2.02.02.009.4001031.201 $148.500.000</t>
  </si>
  <si>
    <t>2.3.2.02.02.009.4103050.201 $455.300.000
2.3.2.02.02.009.4103052.201   $63.500.000</t>
  </si>
  <si>
    <t>2.3.2.02.02.009.4103050.201 </t>
  </si>
  <si>
    <t>2.3.2.02.02.005.4001041.201 </t>
  </si>
  <si>
    <t>2.3.2.02.02.005.4001031.201 </t>
  </si>
  <si>
    <t>Pendiente por incluir en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</si>
</sst>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94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2" applyFont="1" applyBorder="1"/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0" fontId="4" fillId="0" borderId="2" xfId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 wrapText="1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ont="1" applyFill="1" applyBorder="1" applyAlignment="1">
      <alignment vertical="top"/>
    </xf>
    <xf numFmtId="14" fontId="5" fillId="2" borderId="0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10" fontId="3" fillId="3" borderId="1" xfId="4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14" fontId="4" fillId="0" borderId="6" xfId="2" applyNumberFormat="1" applyFont="1" applyBorder="1" applyAlignment="1">
      <alignment horizontal="center" vertical="top"/>
    </xf>
    <xf numFmtId="14" fontId="4" fillId="0" borderId="7" xfId="2" applyNumberFormat="1" applyFont="1" applyBorder="1" applyAlignment="1">
      <alignment horizontal="center" vertical="top"/>
    </xf>
    <xf numFmtId="14" fontId="4" fillId="0" borderId="4" xfId="2" applyNumberFormat="1" applyFont="1" applyBorder="1" applyAlignment="1">
      <alignment horizontal="center" vertical="top"/>
    </xf>
    <xf numFmtId="14" fontId="4" fillId="0" borderId="6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Border="1" applyAlignment="1">
      <alignment horizontal="right"/>
    </xf>
    <xf numFmtId="0" fontId="4" fillId="0" borderId="0" xfId="2"/>
    <xf numFmtId="1" fontId="4" fillId="0" borderId="2" xfId="1" applyNumberFormat="1" applyFont="1" applyFill="1" applyBorder="1" applyAlignment="1">
      <alignment horizontal="right" vertical="center"/>
    </xf>
  </cellXfs>
  <cellStyles count="12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2" xfId="11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390995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9"/>
  <sheetViews>
    <sheetView tabSelected="1" zoomScale="70" zoomScaleNormal="70" workbookViewId="0">
      <selection activeCell="G11" sqref="G11"/>
    </sheetView>
  </sheetViews>
  <sheetFormatPr baseColWidth="10" defaultColWidth="12.85546875" defaultRowHeight="14.25" x14ac:dyDescent="0.2"/>
  <cols>
    <col min="1" max="1" width="10.28515625" style="24" customWidth="1"/>
    <col min="2" max="2" width="22.5703125" style="24" customWidth="1"/>
    <col min="3" max="3" width="21.140625" style="24" customWidth="1"/>
    <col min="4" max="4" width="17.42578125" style="24" customWidth="1"/>
    <col min="5" max="6" width="47.28515625" style="24" customWidth="1"/>
    <col min="7" max="7" width="19.28515625" style="24" customWidth="1"/>
    <col min="8" max="8" width="55.140625" style="24" customWidth="1"/>
    <col min="9" max="9" width="35.140625" style="24" customWidth="1"/>
    <col min="10" max="10" width="15.28515625" style="24" customWidth="1"/>
    <col min="11" max="11" width="15.7109375" style="24" customWidth="1"/>
    <col min="12" max="12" width="17" style="24" customWidth="1"/>
    <col min="13" max="13" width="14.85546875" style="24" customWidth="1"/>
    <col min="14" max="14" width="12.85546875" style="24" customWidth="1"/>
    <col min="15" max="15" width="42.140625" style="24" customWidth="1"/>
    <col min="16" max="18" width="19.28515625" style="24" customWidth="1"/>
    <col min="19" max="19" width="23.140625" style="24" customWidth="1"/>
    <col min="20" max="20" width="22.28515625" style="24" customWidth="1"/>
    <col min="21" max="21" width="23.85546875" style="24" customWidth="1"/>
    <col min="22" max="26" width="18.28515625" style="24" customWidth="1"/>
    <col min="27" max="27" width="22" style="24" customWidth="1"/>
    <col min="28" max="28" width="15.7109375" style="24" customWidth="1"/>
    <col min="29" max="29" width="19.28515625" style="24" customWidth="1"/>
    <col min="30" max="31" width="17.5703125" style="24" customWidth="1"/>
    <col min="32" max="16384" width="12.85546875" style="24"/>
  </cols>
  <sheetData>
    <row r="1" spans="1:31" ht="15" x14ac:dyDescent="0.2">
      <c r="A1" s="59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2" t="s">
        <v>68</v>
      </c>
      <c r="AD1" s="62"/>
      <c r="AE1" s="62"/>
    </row>
    <row r="2" spans="1:31" ht="15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2" t="s">
        <v>1</v>
      </c>
      <c r="AD2" s="62"/>
      <c r="AE2" s="62"/>
    </row>
    <row r="3" spans="1:31" ht="15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2" t="s">
        <v>2</v>
      </c>
      <c r="AD3" s="62"/>
      <c r="AE3" s="62"/>
    </row>
    <row r="4" spans="1:31" ht="15" x14ac:dyDescent="0.2">
      <c r="A4" s="59"/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 t="s">
        <v>3</v>
      </c>
      <c r="AD4" s="62"/>
      <c r="AE4" s="62"/>
    </row>
    <row r="5" spans="1:31" ht="15" customHeight="1" x14ac:dyDescent="0.2">
      <c r="A5" s="63" t="s">
        <v>4</v>
      </c>
      <c r="B5" s="63"/>
      <c r="C5" s="63"/>
      <c r="D5" s="65">
        <v>44717</v>
      </c>
      <c r="E5" s="66"/>
      <c r="F5" s="66"/>
      <c r="G5" s="67"/>
      <c r="H5" s="53"/>
      <c r="I5" s="53"/>
      <c r="J5" s="53"/>
      <c r="K5" s="53"/>
      <c r="L5" s="53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1" s="45" customFormat="1" ht="16.350000000000001" customHeight="1" x14ac:dyDescent="0.25">
      <c r="A6" s="63" t="s">
        <v>5</v>
      </c>
      <c r="B6" s="63"/>
      <c r="C6" s="63"/>
      <c r="D6" s="68">
        <v>44712</v>
      </c>
      <c r="E6" s="69"/>
      <c r="F6" s="69"/>
      <c r="G6" s="70"/>
      <c r="H6" s="54"/>
      <c r="I6" s="54"/>
      <c r="J6" s="54"/>
      <c r="K6" s="54"/>
      <c r="L6" s="54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ht="15" x14ac:dyDescent="0.2">
      <c r="A7" s="55"/>
      <c r="B7" s="64" t="s">
        <v>6</v>
      </c>
      <c r="C7" s="64"/>
      <c r="D7" s="64"/>
      <c r="E7" s="64"/>
      <c r="F7" s="64"/>
      <c r="G7" s="64" t="s">
        <v>7</v>
      </c>
      <c r="H7" s="64"/>
      <c r="I7" s="64"/>
      <c r="J7" s="64"/>
      <c r="K7" s="64"/>
      <c r="L7" s="64" t="s">
        <v>8</v>
      </c>
      <c r="M7" s="64"/>
      <c r="N7" s="64"/>
      <c r="O7" s="64" t="s">
        <v>9</v>
      </c>
      <c r="P7" s="64"/>
      <c r="Q7" s="64"/>
      <c r="R7" s="64"/>
      <c r="S7" s="64"/>
      <c r="T7" s="64"/>
      <c r="U7" s="64"/>
      <c r="V7" s="64" t="s">
        <v>10</v>
      </c>
      <c r="W7" s="64"/>
      <c r="X7" s="64"/>
      <c r="Y7" s="64"/>
      <c r="Z7" s="64"/>
      <c r="AA7" s="64"/>
      <c r="AB7" s="71" t="s">
        <v>11</v>
      </c>
      <c r="AC7" s="71" t="s">
        <v>12</v>
      </c>
      <c r="AD7" s="71" t="s">
        <v>13</v>
      </c>
      <c r="AE7" s="71"/>
    </row>
    <row r="8" spans="1:31" ht="45" x14ac:dyDescent="0.2">
      <c r="A8" s="35" t="s">
        <v>14</v>
      </c>
      <c r="B8" s="36" t="s">
        <v>15</v>
      </c>
      <c r="C8" s="35" t="s">
        <v>16</v>
      </c>
      <c r="D8" s="35" t="s">
        <v>17</v>
      </c>
      <c r="E8" s="35" t="s">
        <v>18</v>
      </c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5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29</v>
      </c>
      <c r="W8" s="36" t="s">
        <v>30</v>
      </c>
      <c r="X8" s="36" t="s">
        <v>31</v>
      </c>
      <c r="Y8" s="36" t="s">
        <v>32</v>
      </c>
      <c r="Z8" s="36" t="s">
        <v>33</v>
      </c>
      <c r="AA8" s="36" t="s">
        <v>35</v>
      </c>
      <c r="AB8" s="71"/>
      <c r="AC8" s="71"/>
      <c r="AD8" s="36" t="s">
        <v>36</v>
      </c>
      <c r="AE8" s="36" t="s">
        <v>37</v>
      </c>
    </row>
    <row r="9" spans="1:31" ht="71.25" x14ac:dyDescent="0.2">
      <c r="A9" s="1">
        <v>120</v>
      </c>
      <c r="B9" s="27" t="s">
        <v>38</v>
      </c>
      <c r="C9" s="27" t="s">
        <v>39</v>
      </c>
      <c r="D9" s="2" t="s">
        <v>40</v>
      </c>
      <c r="E9" s="33" t="s">
        <v>41</v>
      </c>
      <c r="F9" s="3" t="s">
        <v>42</v>
      </c>
      <c r="G9" s="93">
        <v>2020680010042</v>
      </c>
      <c r="H9" s="41" t="s">
        <v>43</v>
      </c>
      <c r="I9" s="28" t="s">
        <v>70</v>
      </c>
      <c r="J9" s="49">
        <v>44566</v>
      </c>
      <c r="K9" s="49">
        <v>44926</v>
      </c>
      <c r="L9" s="78">
        <v>165</v>
      </c>
      <c r="M9" s="76">
        <v>58</v>
      </c>
      <c r="N9" s="74">
        <f>IF(M9/L9&gt;100%,100%,M9/L9)</f>
        <v>0.3515151515151515</v>
      </c>
      <c r="O9" s="11" t="s">
        <v>72</v>
      </c>
      <c r="P9" s="42">
        <v>844120231.90799999</v>
      </c>
      <c r="Q9" s="42"/>
      <c r="R9" s="42"/>
      <c r="S9" s="42"/>
      <c r="T9" s="42"/>
      <c r="U9" s="80">
        <f>SUM(P9:T10)</f>
        <v>979491560.90799999</v>
      </c>
      <c r="V9" s="42">
        <v>294261326</v>
      </c>
      <c r="W9" s="5"/>
      <c r="X9" s="5"/>
      <c r="Y9" s="30"/>
      <c r="Z9" s="30"/>
      <c r="AA9" s="80">
        <f>SUM(V9:Z10)</f>
        <v>294261326</v>
      </c>
      <c r="AB9" s="82">
        <f>IFERROR(AA9/U9,"-")</f>
        <v>0.30042252301512057</v>
      </c>
      <c r="AC9" s="84"/>
      <c r="AD9" s="86" t="s">
        <v>44</v>
      </c>
      <c r="AE9" s="88" t="s">
        <v>69</v>
      </c>
    </row>
    <row r="10" spans="1:31" ht="71.25" x14ac:dyDescent="0.2">
      <c r="A10" s="1">
        <v>120</v>
      </c>
      <c r="B10" s="27" t="s">
        <v>38</v>
      </c>
      <c r="C10" s="27" t="s">
        <v>39</v>
      </c>
      <c r="D10" s="2" t="s">
        <v>40</v>
      </c>
      <c r="E10" s="33" t="s">
        <v>41</v>
      </c>
      <c r="F10" s="3" t="s">
        <v>42</v>
      </c>
      <c r="G10" s="93">
        <v>2020680010042</v>
      </c>
      <c r="H10" s="41" t="s">
        <v>43</v>
      </c>
      <c r="I10" s="28" t="s">
        <v>77</v>
      </c>
      <c r="J10" s="49">
        <v>44566</v>
      </c>
      <c r="K10" s="49">
        <v>44926</v>
      </c>
      <c r="L10" s="79"/>
      <c r="M10" s="77"/>
      <c r="N10" s="75"/>
      <c r="O10" s="11" t="s">
        <v>76</v>
      </c>
      <c r="P10" s="42">
        <v>135371329</v>
      </c>
      <c r="Q10" s="42"/>
      <c r="R10" s="42"/>
      <c r="S10" s="42"/>
      <c r="T10" s="42"/>
      <c r="U10" s="81"/>
      <c r="V10" s="42"/>
      <c r="W10" s="5"/>
      <c r="X10" s="5"/>
      <c r="Y10" s="30"/>
      <c r="Z10" s="30"/>
      <c r="AA10" s="81"/>
      <c r="AB10" s="83"/>
      <c r="AC10" s="85"/>
      <c r="AD10" s="87"/>
      <c r="AE10" s="89"/>
    </row>
    <row r="11" spans="1:31" ht="71.25" x14ac:dyDescent="0.2">
      <c r="A11" s="35">
        <v>121</v>
      </c>
      <c r="B11" s="7" t="s">
        <v>38</v>
      </c>
      <c r="C11" s="7" t="s">
        <v>39</v>
      </c>
      <c r="D11" s="7" t="s">
        <v>40</v>
      </c>
      <c r="E11" s="72" t="s">
        <v>45</v>
      </c>
      <c r="F11" s="73" t="s">
        <v>46</v>
      </c>
      <c r="G11" s="93">
        <v>2020680010042</v>
      </c>
      <c r="H11" s="41" t="s">
        <v>43</v>
      </c>
      <c r="I11" s="28" t="s">
        <v>71</v>
      </c>
      <c r="J11" s="49">
        <v>44566</v>
      </c>
      <c r="K11" s="49">
        <v>44926</v>
      </c>
      <c r="L11" s="38">
        <v>100</v>
      </c>
      <c r="M11" s="39">
        <v>76</v>
      </c>
      <c r="N11" s="46">
        <f>IF(M11/L11&gt;100%,100%,M11/L11)</f>
        <v>0.76</v>
      </c>
      <c r="O11" s="11" t="s">
        <v>64</v>
      </c>
      <c r="P11" s="42">
        <v>531600000</v>
      </c>
      <c r="Q11" s="42"/>
      <c r="R11" s="42"/>
      <c r="S11" s="42"/>
      <c r="T11" s="42"/>
      <c r="U11" s="40">
        <f>SUM(P11:T11)</f>
        <v>531600000</v>
      </c>
      <c r="V11" s="42">
        <v>452100375</v>
      </c>
      <c r="W11" s="5"/>
      <c r="X11" s="5"/>
      <c r="Y11" s="30"/>
      <c r="Z11" s="30"/>
      <c r="AA11" s="50">
        <f>SUM(V11:Z11)</f>
        <v>452100375</v>
      </c>
      <c r="AB11" s="47">
        <f>IFERROR(AA11/U11,"-")</f>
        <v>0.8504521726862303</v>
      </c>
      <c r="AC11" s="6"/>
      <c r="AD11" s="51" t="s">
        <v>44</v>
      </c>
      <c r="AE11" s="31" t="s">
        <v>69</v>
      </c>
    </row>
    <row r="12" spans="1:31" ht="71.25" x14ac:dyDescent="0.2">
      <c r="A12" s="56">
        <v>122</v>
      </c>
      <c r="B12" s="27" t="s">
        <v>38</v>
      </c>
      <c r="C12" s="27" t="s">
        <v>39</v>
      </c>
      <c r="D12" s="2" t="s">
        <v>47</v>
      </c>
      <c r="E12" s="33" t="s">
        <v>48</v>
      </c>
      <c r="F12" s="3" t="s">
        <v>49</v>
      </c>
      <c r="G12" s="93">
        <v>2021680010132</v>
      </c>
      <c r="H12" s="8" t="s">
        <v>67</v>
      </c>
      <c r="I12" s="32" t="s">
        <v>66</v>
      </c>
      <c r="J12" s="49">
        <v>44566</v>
      </c>
      <c r="K12" s="49">
        <v>44926</v>
      </c>
      <c r="L12" s="78">
        <v>185</v>
      </c>
      <c r="M12" s="76">
        <v>0</v>
      </c>
      <c r="N12" s="74">
        <f>IF(M12/L12&gt;100%,100%,M12/L12)</f>
        <v>0</v>
      </c>
      <c r="O12" s="11" t="s">
        <v>63</v>
      </c>
      <c r="P12" s="42">
        <v>5253479768</v>
      </c>
      <c r="Q12" s="42"/>
      <c r="R12" s="42"/>
      <c r="S12" s="42"/>
      <c r="T12" s="42"/>
      <c r="U12" s="80">
        <f>SUM(P12:T13)</f>
        <v>5454384748.5100002</v>
      </c>
      <c r="V12" s="4"/>
      <c r="W12" s="5"/>
      <c r="X12" s="5"/>
      <c r="Y12" s="30"/>
      <c r="Z12" s="30"/>
      <c r="AA12" s="80">
        <f>SUM(V12:Z13)</f>
        <v>0</v>
      </c>
      <c r="AB12" s="82">
        <f>IFERROR(AA12/U12,"-")</f>
        <v>0</v>
      </c>
      <c r="AC12" s="84"/>
      <c r="AD12" s="86" t="s">
        <v>44</v>
      </c>
      <c r="AE12" s="88" t="s">
        <v>69</v>
      </c>
    </row>
    <row r="13" spans="1:31" s="92" customFormat="1" ht="71.25" x14ac:dyDescent="0.2">
      <c r="A13" s="58">
        <v>122</v>
      </c>
      <c r="B13" s="27" t="s">
        <v>38</v>
      </c>
      <c r="C13" s="27" t="s">
        <v>39</v>
      </c>
      <c r="D13" s="2" t="s">
        <v>47</v>
      </c>
      <c r="E13" s="33" t="s">
        <v>48</v>
      </c>
      <c r="F13" s="3" t="s">
        <v>49</v>
      </c>
      <c r="G13" s="93">
        <v>2021680010132</v>
      </c>
      <c r="H13" s="8" t="s">
        <v>67</v>
      </c>
      <c r="I13" s="28" t="s">
        <v>77</v>
      </c>
      <c r="J13" s="49"/>
      <c r="K13" s="49"/>
      <c r="L13" s="79"/>
      <c r="M13" s="77"/>
      <c r="N13" s="75"/>
      <c r="O13" s="11" t="s">
        <v>75</v>
      </c>
      <c r="P13" s="42">
        <v>200904980.51000023</v>
      </c>
      <c r="Q13" s="42"/>
      <c r="R13" s="42"/>
      <c r="S13" s="42"/>
      <c r="T13" s="42"/>
      <c r="U13" s="81"/>
      <c r="V13" s="42"/>
      <c r="W13" s="90"/>
      <c r="X13" s="90"/>
      <c r="Y13" s="91"/>
      <c r="Z13" s="91"/>
      <c r="AA13" s="81"/>
      <c r="AB13" s="83"/>
      <c r="AC13" s="85"/>
      <c r="AD13" s="87"/>
      <c r="AE13" s="89"/>
    </row>
    <row r="14" spans="1:31" ht="71.25" x14ac:dyDescent="0.2">
      <c r="A14" s="56">
        <v>123</v>
      </c>
      <c r="B14" s="27" t="s">
        <v>38</v>
      </c>
      <c r="C14" s="27" t="s">
        <v>39</v>
      </c>
      <c r="D14" s="2" t="s">
        <v>50</v>
      </c>
      <c r="E14" s="33" t="s">
        <v>51</v>
      </c>
      <c r="F14" s="3" t="s">
        <v>52</v>
      </c>
      <c r="G14" s="93">
        <v>2020680010046</v>
      </c>
      <c r="H14" s="41" t="s">
        <v>53</v>
      </c>
      <c r="I14" s="28" t="s">
        <v>54</v>
      </c>
      <c r="J14" s="49">
        <v>44566</v>
      </c>
      <c r="K14" s="49">
        <v>44926</v>
      </c>
      <c r="L14" s="78">
        <v>3500</v>
      </c>
      <c r="M14" s="76">
        <v>3162</v>
      </c>
      <c r="N14" s="74">
        <f>IF(M14/L14&gt;100%,100%,M14/L14)</f>
        <v>0.90342857142857147</v>
      </c>
      <c r="O14" s="11" t="s">
        <v>73</v>
      </c>
      <c r="P14" s="42">
        <v>220800000</v>
      </c>
      <c r="Q14" s="42"/>
      <c r="R14" s="42"/>
      <c r="S14" s="42"/>
      <c r="T14" s="42"/>
      <c r="U14" s="80">
        <f>SUM(P14:T15)</f>
        <v>518800000</v>
      </c>
      <c r="V14" s="4">
        <v>138500000</v>
      </c>
      <c r="W14" s="5"/>
      <c r="X14" s="5"/>
      <c r="Y14" s="30"/>
      <c r="Z14" s="30"/>
      <c r="AA14" s="80">
        <f>SUM(V14:Z15)</f>
        <v>138500000</v>
      </c>
      <c r="AB14" s="82">
        <f>IFERROR(AA14/U14,"-")</f>
        <v>0.26696222050886659</v>
      </c>
      <c r="AC14" s="84"/>
      <c r="AD14" s="86" t="s">
        <v>44</v>
      </c>
      <c r="AE14" s="88" t="s">
        <v>69</v>
      </c>
    </row>
    <row r="15" spans="1:31" s="92" customFormat="1" ht="71.25" x14ac:dyDescent="0.2">
      <c r="A15" s="58">
        <v>123</v>
      </c>
      <c r="B15" s="27" t="s">
        <v>38</v>
      </c>
      <c r="C15" s="27" t="s">
        <v>39</v>
      </c>
      <c r="D15" s="2" t="s">
        <v>50</v>
      </c>
      <c r="E15" s="33" t="s">
        <v>51</v>
      </c>
      <c r="F15" s="3" t="s">
        <v>52</v>
      </c>
      <c r="G15" s="93">
        <v>2020680010046</v>
      </c>
      <c r="H15" s="41" t="s">
        <v>53</v>
      </c>
      <c r="I15" s="28" t="s">
        <v>77</v>
      </c>
      <c r="J15" s="49"/>
      <c r="K15" s="49"/>
      <c r="L15" s="79"/>
      <c r="M15" s="77"/>
      <c r="N15" s="75"/>
      <c r="O15" s="11" t="s">
        <v>74</v>
      </c>
      <c r="P15" s="42">
        <v>298000000</v>
      </c>
      <c r="Q15" s="42"/>
      <c r="R15" s="42"/>
      <c r="S15" s="42"/>
      <c r="T15" s="42"/>
      <c r="U15" s="81"/>
      <c r="V15" s="42"/>
      <c r="W15" s="90"/>
      <c r="X15" s="90"/>
      <c r="Y15" s="91"/>
      <c r="Z15" s="91"/>
      <c r="AA15" s="81"/>
      <c r="AB15" s="83"/>
      <c r="AC15" s="85"/>
      <c r="AD15" s="87"/>
      <c r="AE15" s="89"/>
    </row>
    <row r="16" spans="1:31" ht="57" x14ac:dyDescent="0.2">
      <c r="A16" s="35">
        <v>261</v>
      </c>
      <c r="B16" s="27" t="s">
        <v>55</v>
      </c>
      <c r="C16" s="27" t="s">
        <v>56</v>
      </c>
      <c r="D16" s="2" t="s">
        <v>57</v>
      </c>
      <c r="E16" s="33" t="s">
        <v>58</v>
      </c>
      <c r="F16" s="3" t="s">
        <v>59</v>
      </c>
      <c r="G16" s="93">
        <v>2021680010131</v>
      </c>
      <c r="H16" s="8" t="s">
        <v>61</v>
      </c>
      <c r="I16" s="28" t="s">
        <v>65</v>
      </c>
      <c r="J16" s="49">
        <v>44566</v>
      </c>
      <c r="K16" s="49">
        <v>44926</v>
      </c>
      <c r="L16" s="9">
        <v>0.85</v>
      </c>
      <c r="M16" s="10">
        <v>0</v>
      </c>
      <c r="N16" s="29">
        <f>IF(M16/L16&gt;100%,100%,M16/L16)</f>
        <v>0</v>
      </c>
      <c r="O16" s="11" t="s">
        <v>62</v>
      </c>
      <c r="P16" s="42">
        <v>650000000</v>
      </c>
      <c r="Q16" s="42"/>
      <c r="R16" s="42"/>
      <c r="S16" s="42"/>
      <c r="T16" s="42"/>
      <c r="U16" s="50">
        <f>SUM(P16:T16)</f>
        <v>650000000</v>
      </c>
      <c r="V16" s="4"/>
      <c r="W16" s="12"/>
      <c r="X16" s="12"/>
      <c r="Y16" s="30"/>
      <c r="Z16" s="30"/>
      <c r="AA16" s="50">
        <f>SUM(V16:Z16)</f>
        <v>0</v>
      </c>
      <c r="AB16" s="37">
        <f>IFERROR(AA16/U16,"-")</f>
        <v>0</v>
      </c>
      <c r="AC16" s="6"/>
      <c r="AD16" s="52" t="s">
        <v>44</v>
      </c>
      <c r="AE16" s="31" t="s">
        <v>69</v>
      </c>
    </row>
    <row r="17" spans="1:31" ht="21" customHeight="1" x14ac:dyDescent="0.2">
      <c r="A17" s="13">
        <f>SUM(--(FREQUENCY(A9:A16,A9:A16)&gt;0))</f>
        <v>5</v>
      </c>
      <c r="B17" s="14"/>
      <c r="C17" s="15"/>
      <c r="D17" s="15"/>
      <c r="E17" s="15"/>
      <c r="F17" s="15"/>
      <c r="G17" s="15"/>
      <c r="H17" s="15"/>
      <c r="I17" s="15"/>
      <c r="J17" s="15"/>
      <c r="K17" s="16"/>
      <c r="L17" s="17"/>
      <c r="M17" s="18" t="s">
        <v>60</v>
      </c>
      <c r="N17" s="19">
        <f>IFERROR(AVERAGE(N9:N16),"-")</f>
        <v>0.40298874458874467</v>
      </c>
      <c r="O17" s="20"/>
      <c r="P17" s="21">
        <f>SUM(P9:P16)</f>
        <v>8134276309.4180002</v>
      </c>
      <c r="Q17" s="21">
        <f t="shared" ref="Q17:Z17" si="0">SUM(Q9:Q16)</f>
        <v>0</v>
      </c>
      <c r="R17" s="21">
        <f t="shared" si="0"/>
        <v>0</v>
      </c>
      <c r="S17" s="21">
        <f t="shared" si="0"/>
        <v>0</v>
      </c>
      <c r="T17" s="21">
        <f t="shared" si="0"/>
        <v>0</v>
      </c>
      <c r="U17" s="22">
        <f>SUM(U9:U16)</f>
        <v>8134276309.4180002</v>
      </c>
      <c r="V17" s="21">
        <f t="shared" si="0"/>
        <v>884861701</v>
      </c>
      <c r="W17" s="21">
        <f t="shared" si="0"/>
        <v>0</v>
      </c>
      <c r="X17" s="21">
        <f t="shared" si="0"/>
        <v>0</v>
      </c>
      <c r="Y17" s="21">
        <f t="shared" si="0"/>
        <v>0</v>
      </c>
      <c r="Z17" s="21">
        <f t="shared" si="0"/>
        <v>0</v>
      </c>
      <c r="AA17" s="22">
        <f>SUM(AA9:AA16)</f>
        <v>884861701</v>
      </c>
      <c r="AB17" s="57">
        <f>IFERROR(AA17/U17,"-")</f>
        <v>0.10878185930019274</v>
      </c>
      <c r="AC17" s="22">
        <f>SUM(AC9:AC16)</f>
        <v>0</v>
      </c>
      <c r="AD17" s="20"/>
      <c r="AE17" s="20"/>
    </row>
    <row r="19" spans="1:31" ht="15" x14ac:dyDescent="0.25">
      <c r="H19" s="48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31" ht="15" x14ac:dyDescent="0.25"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31" ht="15" x14ac:dyDescent="0.25">
      <c r="F21" s="23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31" ht="15" x14ac:dyDescent="0.25"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31" ht="15" x14ac:dyDescent="0.25"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31" ht="15" x14ac:dyDescent="0.25"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9" spans="1:31" x14ac:dyDescent="0.2">
      <c r="AC29" s="34"/>
    </row>
  </sheetData>
  <mergeCells count="45">
    <mergeCell ref="AD14:AD15"/>
    <mergeCell ref="AE14:AE15"/>
    <mergeCell ref="U14:U15"/>
    <mergeCell ref="AA12:AA13"/>
    <mergeCell ref="AA14:AA15"/>
    <mergeCell ref="AB12:AB13"/>
    <mergeCell ref="AC12:AC13"/>
    <mergeCell ref="AB14:AB15"/>
    <mergeCell ref="AC14:AC15"/>
    <mergeCell ref="M12:M13"/>
    <mergeCell ref="L12:L13"/>
    <mergeCell ref="N14:N15"/>
    <mergeCell ref="M14:M15"/>
    <mergeCell ref="L14:L15"/>
    <mergeCell ref="AB9:AB10"/>
    <mergeCell ref="AC9:AC10"/>
    <mergeCell ref="AD9:AD10"/>
    <mergeCell ref="AE9:AE10"/>
    <mergeCell ref="N12:N13"/>
    <mergeCell ref="U12:U13"/>
    <mergeCell ref="AD12:AD13"/>
    <mergeCell ref="AE12:AE13"/>
    <mergeCell ref="N9:N10"/>
    <mergeCell ref="M9:M10"/>
    <mergeCell ref="L9:L10"/>
    <mergeCell ref="U9:U10"/>
    <mergeCell ref="AA9:AA10"/>
    <mergeCell ref="O7:U7"/>
    <mergeCell ref="V7:AA7"/>
    <mergeCell ref="AB7:AB8"/>
    <mergeCell ref="AC7:AC8"/>
    <mergeCell ref="AD7:AE7"/>
    <mergeCell ref="A5:C5"/>
    <mergeCell ref="A6:C6"/>
    <mergeCell ref="B7:F7"/>
    <mergeCell ref="G7:K7"/>
    <mergeCell ref="L7:N7"/>
    <mergeCell ref="D5:G5"/>
    <mergeCell ref="D6:G6"/>
    <mergeCell ref="A1:A4"/>
    <mergeCell ref="B1:AB4"/>
    <mergeCell ref="AC1:AE1"/>
    <mergeCell ref="AC2:AE2"/>
    <mergeCell ref="AC3:AE3"/>
    <mergeCell ref="AC4:AE4"/>
  </mergeCells>
  <conditionalFormatting sqref="N9 N14 N11 N16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2022-06-13T19:20:28Z</dcterms:modified>
  <cp:category/>
  <cp:contentStatus/>
</cp:coreProperties>
</file>