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4 - Abril\Publicados\"/>
    </mc:Choice>
  </mc:AlternateContent>
  <xr:revisionPtr revIDLastSave="0" documentId="13_ncr:1_{CC92E089-9F45-45BB-8E50-FCF8BAE1F1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4" l="1"/>
  <c r="N18" i="14"/>
  <c r="N17" i="14"/>
  <c r="N16" i="14"/>
  <c r="N15" i="14"/>
  <c r="N14" i="14"/>
  <c r="N13" i="14"/>
  <c r="N12" i="14"/>
  <c r="N11" i="14"/>
  <c r="N10" i="14"/>
  <c r="N9" i="14"/>
  <c r="N20" i="14" s="1"/>
  <c r="S20" i="14" l="1"/>
  <c r="T20" i="14"/>
  <c r="W20" i="14"/>
  <c r="X20" i="14"/>
  <c r="Y20" i="14"/>
  <c r="Z20" i="14"/>
  <c r="V20" i="14"/>
  <c r="Q20" i="14"/>
  <c r="R20" i="14"/>
  <c r="P20" i="14"/>
  <c r="U19" i="14" l="1"/>
  <c r="U18" i="14" l="1"/>
  <c r="U17" i="14"/>
  <c r="U16" i="14"/>
  <c r="U15" i="14"/>
  <c r="U14" i="14"/>
  <c r="U13" i="14"/>
  <c r="U9" i="14"/>
  <c r="AA9" i="14" l="1"/>
  <c r="U11" i="14" l="1"/>
  <c r="U12" i="14" l="1"/>
  <c r="U10" i="14"/>
  <c r="A20" i="14"/>
  <c r="U20" i="14" l="1"/>
  <c r="AA19" i="14"/>
  <c r="AA18" i="14"/>
  <c r="AA17" i="14"/>
  <c r="AA16" i="14"/>
  <c r="AA15" i="14"/>
  <c r="AA14" i="14"/>
  <c r="AA13" i="14"/>
  <c r="AA12" i="14"/>
  <c r="AA11" i="14"/>
  <c r="AA10" i="14" l="1"/>
  <c r="AA20" i="14" s="1"/>
  <c r="AB20" i="14" s="1"/>
  <c r="AB15" i="14" l="1"/>
  <c r="AB18" i="14"/>
  <c r="AB17" i="14" l="1"/>
  <c r="AB19" i="14"/>
  <c r="AB13" i="14"/>
  <c r="AB12" i="14"/>
  <c r="AB10" i="14"/>
  <c r="AB14" i="14"/>
  <c r="AB9" i="14"/>
  <c r="AB16" i="14"/>
  <c r="AB11" i="14" l="1"/>
</calcChain>
</file>

<file path=xl/sharedStrings.xml><?xml version="1.0" encoding="utf-8"?>
<sst xmlns="http://schemas.openxmlformats.org/spreadsheetml/2006/main" count="155" uniqueCount="90">
  <si>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</si>
  <si>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</si>
  <si>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</si>
  <si>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</si>
  <si>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</si>
  <si>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</si>
  <si>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</si>
  <si>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</si>
  <si>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</si>
  <si>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</si>
  <si>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</si>
  <si>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</si>
  <si>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</si>
  <si>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</si>
  <si>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</si>
  <si>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</si>
  <si>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</si>
  <si>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</si>
  <si>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</si>
  <si>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</si>
  <si>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</si>
  <si>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</si>
  <si>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</si>
  <si>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</si>
  <si>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</si>
  <si>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</si>
  <si>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</si>
  <si>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</si>
  <si>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</si>
  <si>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</si>
  <si>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</si>
  <si>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</si>
  <si>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</si>
  <si>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</si>
  <si>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</si>
  <si>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</si>
  <si>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</si>
  <si>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2.3.2.02.02.009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</si>
  <si>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</si>
  <si>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</si>
  <si>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</si>
  <si>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</si>
  <si>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</si>
  <si>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FORTALECIMIENTO DEL COWORKING COMO ESTRATEGIA PARA EL EMPRENDIMIENTO, INNOVACIÓN, DINAMIZACIÓN Y ACELERACIÓN EMPRESARIAL EN EL MUNICIPIO DE BUCARAMANGA</t>
  </si>
  <si>
    <t>2.3.2.02.02.007
2.3.2.02.02.009</t>
  </si>
  <si>
    <t>IMEBU</t>
  </si>
  <si>
    <t>Centros De Desarrollo Empresarial</t>
  </si>
  <si>
    <t>Implementar 1 programa de desarrollo empresarial y de empleabilidad para las micro y pequeñas empresas (incluyendo unidades productivas).</t>
  </si>
  <si>
    <t>Número de programas de desarrollo empresariales y de empleabilidad implementados para las micro y pequeñas empresas (incluyendo unidades productivas).</t>
  </si>
  <si>
    <t>FORTALECIMIENTO DEL CENTRO DE DESARROLLO EMPRESARIAL Y DE EMPLEABILIDAD EN EL MUNICIPIO DE BUCARAMANGA</t>
  </si>
  <si>
    <t>2.3.2.02.02.006
2.3.2.02.02.007
2.3.2.02.02.009</t>
  </si>
  <si>
    <t>Desarrollar el modelo CDE virtual para que amplíen la cobertura en la ciudad.</t>
  </si>
  <si>
    <t>Porcentaje de avance en el desarrollo del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</si>
  <si>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</si>
  <si>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</si>
  <si>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</si>
  <si>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</si>
  <si>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Banca Ciudadana</t>
  </si>
  <si>
    <t>Intervenir a 4.000 empresas y/o emprendimientos mediante apalancamiento financiero orientado a realizar inversión en innovación y/o tecnología en la zona rural y urbana con enfoque diferencial.</t>
  </si>
  <si>
    <t>Número de empresas y/o emprendimientos intervenidos mediante apalancamiento financiero orientado a realizar inversión en innovación y/o tecnología 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</si>
  <si>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</si>
  <si>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Número de créditos otorgados a emprendimientos y mipymes de orientados a capital de trabajo o destinos de inversión diferente a innovación y/o tecnología en zonas urbanas y rurales.</t>
  </si>
  <si>
    <t>Empleabilidad, Empleo Y Trabajo Decente</t>
  </si>
  <si>
    <t>Empleo Y Empleabilidad</t>
  </si>
  <si>
    <t>Registrar 5.000 hojas de vida para facilitar el proceso de inserción en el mercado laboral identificando habilidades, destrezas  y que competencias  para el trabajo.</t>
  </si>
  <si>
    <t>Número de hojas de vida registradas para facilitar el proceso de inserción en el mercado laboral identificando habilidades, destrezas  y que competencias  para el trabajo.</t>
  </si>
  <si>
    <t>FORTALECIMIENTO DE LA OFICINA DE FOMENTO A LA EMPLEABILIDAD, EL EMPLEO Y EL TRABAJO DECENTE EN EL MUNICIPIO DE BUCARAMANGA</t>
  </si>
  <si>
    <t>Formar 3.000  jóvenes y adultos en competencias  personales y/o  técnicas para el trabajo con el fin de facilitar su inserción en el mercado laboral.</t>
  </si>
  <si>
    <t>Número de jóvenes y adultos formados en competencias  personales y/o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</si>
  <si>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</si>
  <si>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Número de empresas acompañadas en el fomento de una cultura del empleo y trabajo decente para capturar  vacantes que permitan realizar la intermediación laboral.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</si>
  <si>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</si>
  <si>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</si>
  <si>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</si>
  <si>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en funcionamiento el 100% de los programas del Instituto Municipal del Empleo.</t>
  </si>
  <si>
    <t>Porcentaje de los programas de Instituto Municipal del Empleo mantenidos en funcionamiento.</t>
  </si>
  <si>
    <t>APOYO DEL FONDO DE FOMENTO Y CRÉDITO DE APOYO DEL IMEBU, PROGRAMA BANCA CIUDADANA EN EL MUNICIPIO DE BUCARAMANGA</t>
  </si>
  <si>
    <t>Identificar habilidades y destrezas de emprendedores, empresarios y ciudadanos para orientarlos hacia el emprendimiento o la empleabilidad.</t>
  </si>
  <si>
    <t xml:space="preserve"> PLAN DE ACCIÓN - PLAN DE DESARROLLO MUNICIPAL
INSTITUTO MUNICIPAL DE EMPLEO Y FOMENTO EMPRESARIAL DE BUCARAMANGA - IMEBU</t>
  </si>
  <si>
    <t>FORTALECIMIENTO DE LOS PROCESOS DEL INSTITUTO MUNICIPAL DE EMPLEO Y FOMENTO EMPRESARIAL DEL MUNICIPIO DE BUCARAMANGA</t>
  </si>
  <si>
    <t>Asesorar técnicamente a emprendedores y/o empresarios en etapa de aceleración en programas de formación  empresarial.
Realizar adecuaciones en espacio para prestación  de servicios de consultoria a emprendedores y/o empresarios  en etapa de aceleración  y Coworking.</t>
  </si>
  <si>
    <t>Apoyar los procesos administrativos, juridicos y de control interno del IMEBU.
Realizar acompañamiento, seguimiento y control de los programas y proyectos misionales del IMEBU.</t>
  </si>
  <si>
    <t>Brindar formación en competencias personales y/o técnicas para el trabajo
Realizar intermediación laboral entre oferentes de trabajo y buscadores de empleo.
Ofrecer acompañamiento a las empresas en la estructuración y selección de perfiles adecuados a sus requerimientos.
Formular la política pública de empleo y trabajo decente de la ciudad.</t>
  </si>
  <si>
    <t>Asesorar a emprendedores y empresarios en programas de formación empresarial (Modelo de Negocios y diseño Planes de Mejora).
Implementar Estrategia comunitaria para el emprendimiento y el desarrollo empresarial.
Formulación de la estrategia de reactivación y sostenimiento de la economía.
Brindar acompañamiento a los proyectos productivos de la población victima.</t>
  </si>
  <si>
    <t>Asesorar a emprendedores y empresarios en programas de formación empresarial (Modelo de Negocios y diseño Planes de Mejora).
Implementar Estrategia comunitaria para el emprendimiento y el desarrollo empresarial.
Formulación de la estrategia de reactivació</t>
  </si>
  <si>
    <t>Otorgar créditos para el emprendimiento y/o fortalecimiento financiero de empresas orientados a capital de trabajo, nómina y/o activos fijos.
Realizar acompañamiento técnico y visitas pos crédito a los emprendimientos y/o empresas apoyadas.</t>
  </si>
  <si>
    <t>Otorgar créditos para el emprendimiento y/o fortalecimiento financiero de empresas orientadas a  la innovación y/o incorporación de tecnología.</t>
  </si>
  <si>
    <t>Luis Gonzalo Gómez Guerrero</t>
  </si>
  <si>
    <r>
      <t xml:space="preserve">Código:  </t>
    </r>
    <r>
      <rPr>
        <sz val="11"/>
        <rFont val="Arial"/>
        <family val="2"/>
      </rPr>
      <t>F-DPM-1210-238,37-030</t>
    </r>
  </si>
  <si>
    <t>Código BPIN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</si>
</sst>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5" formatCode="dd/mm/yyyy;@"/>
    <numFmt numFmtId="166" formatCode="_-&quot;$&quot;\ * #,##0_-;\-&quot;$&quot;\ * #,##0_-;_-&quot;$&quot;\ * &quot;-&quot;??_-;_-@_-"/>
    <numFmt numFmtId="167" formatCode="&quot;$&quot;\ #,##0"/>
  </numFmts>
  <fonts count="1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1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42" fontId="8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9" fontId="12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166" fontId="12" fillId="2" borderId="2" xfId="108" applyNumberFormat="1" applyFont="1" applyFill="1" applyBorder="1" applyAlignment="1">
      <alignment vertical="center"/>
    </xf>
    <xf numFmtId="9" fontId="12" fillId="2" borderId="2" xfId="107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justify"/>
    </xf>
    <xf numFmtId="0" fontId="11" fillId="2" borderId="5" xfId="0" applyFont="1" applyFill="1" applyBorder="1"/>
    <xf numFmtId="9" fontId="12" fillId="2" borderId="5" xfId="0" applyNumberFormat="1" applyFont="1" applyFill="1" applyBorder="1" applyAlignment="1">
      <alignment horizontal="center" vertical="center"/>
    </xf>
    <xf numFmtId="9" fontId="12" fillId="2" borderId="3" xfId="0" applyNumberFormat="1" applyFont="1" applyFill="1" applyBorder="1" applyAlignment="1">
      <alignment horizontal="center" vertical="center"/>
    </xf>
    <xf numFmtId="166" fontId="11" fillId="2" borderId="2" xfId="108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9" fontId="11" fillId="0" borderId="2" xfId="107" applyFont="1" applyFill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 wrapText="1"/>
    </xf>
    <xf numFmtId="167" fontId="11" fillId="0" borderId="2" xfId="108" applyNumberFormat="1" applyFont="1" applyFill="1" applyBorder="1" applyAlignment="1">
      <alignment horizontal="right" vertical="center" wrapText="1"/>
    </xf>
    <xf numFmtId="167" fontId="13" fillId="0" borderId="2" xfId="0" applyNumberFormat="1" applyFont="1" applyBorder="1" applyAlignment="1">
      <alignment horizontal="right" vertical="center" wrapText="1"/>
    </xf>
    <xf numFmtId="167" fontId="0" fillId="0" borderId="0" xfId="0" applyNumberFormat="1" applyFont="1"/>
    <xf numFmtId="165" fontId="0" fillId="0" borderId="2" xfId="0" applyNumberFormat="1" applyFont="1" applyBorder="1" applyAlignment="1">
      <alignment horizontal="justify" vertical="center" wrapText="1"/>
    </xf>
    <xf numFmtId="0" fontId="0" fillId="3" borderId="0" xfId="0" applyFont="1" applyFill="1" applyBorder="1" applyAlignment="1">
      <alignment horizontal="right" vertical="top"/>
    </xf>
    <xf numFmtId="0" fontId="0" fillId="0" borderId="0" xfId="0" applyFont="1" applyAlignment="1">
      <alignment horizontal="right"/>
    </xf>
    <xf numFmtId="167" fontId="13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/>
    </xf>
    <xf numFmtId="0" fontId="11" fillId="3" borderId="0" xfId="0" applyFont="1" applyFill="1" applyBorder="1" applyAlignment="1">
      <alignment vertical="top"/>
    </xf>
    <xf numFmtId="0" fontId="11" fillId="0" borderId="0" xfId="0" applyFont="1"/>
    <xf numFmtId="0" fontId="0" fillId="3" borderId="0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horizontal="justify" vertical="center" wrapText="1"/>
    </xf>
    <xf numFmtId="9" fontId="11" fillId="0" borderId="1" xfId="107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2" fontId="11" fillId="3" borderId="0" xfId="112" applyFont="1" applyFill="1" applyBorder="1" applyAlignment="1">
      <alignment vertical="top"/>
    </xf>
    <xf numFmtId="167" fontId="11" fillId="0" borderId="2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vertical="top"/>
    </xf>
    <xf numFmtId="14" fontId="9" fillId="3" borderId="0" xfId="0" applyNumberFormat="1" applyFont="1" applyFill="1" applyBorder="1" applyAlignment="1">
      <alignment vertical="top"/>
    </xf>
    <xf numFmtId="0" fontId="0" fillId="2" borderId="2" xfId="0" applyFont="1" applyFill="1" applyBorder="1" applyAlignment="1">
      <alignment vertical="center"/>
    </xf>
    <xf numFmtId="9" fontId="0" fillId="4" borderId="2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2" fontId="11" fillId="0" borderId="2" xfId="109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2" fontId="12" fillId="0" borderId="2" xfId="109" applyNumberFormat="1" applyFont="1" applyBorder="1" applyAlignment="1">
      <alignment horizontal="center" vertical="center" wrapText="1"/>
    </xf>
    <xf numFmtId="2" fontId="12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12" fillId="0" borderId="2" xfId="109" applyNumberFormat="1" applyFont="1" applyBorder="1" applyAlignment="1">
      <alignment horizontal="left" vertical="center" wrapText="1"/>
    </xf>
    <xf numFmtId="2" fontId="12" fillId="0" borderId="2" xfId="109" applyNumberFormat="1" applyFont="1" applyFill="1" applyBorder="1" applyAlignment="1">
      <alignment horizontal="left" vertical="center" wrapText="1"/>
    </xf>
    <xf numFmtId="167" fontId="11" fillId="0" borderId="2" xfId="0" applyNumberFormat="1" applyFont="1" applyBorder="1" applyAlignment="1">
      <alignment horizontal="right" vertical="center" wrapText="1"/>
    </xf>
    <xf numFmtId="167" fontId="11" fillId="0" borderId="1" xfId="0" applyNumberFormat="1" applyFont="1" applyFill="1" applyBorder="1" applyAlignment="1">
      <alignment horizontal="right" vertical="center" wrapText="1"/>
    </xf>
    <xf numFmtId="167" fontId="11" fillId="0" borderId="1" xfId="0" applyNumberFormat="1" applyFont="1" applyBorder="1" applyAlignment="1">
      <alignment horizontal="right" vertical="center" wrapText="1"/>
    </xf>
    <xf numFmtId="167" fontId="0" fillId="0" borderId="2" xfId="0" applyNumberFormat="1" applyFont="1" applyBorder="1" applyAlignment="1">
      <alignment horizontal="right"/>
    </xf>
    <xf numFmtId="167" fontId="12" fillId="2" borderId="2" xfId="108" applyNumberFormat="1" applyFont="1" applyFill="1" applyBorder="1" applyAlignment="1">
      <alignment horizontal="right" vertical="center" wrapText="1"/>
    </xf>
    <xf numFmtId="167" fontId="12" fillId="2" borderId="1" xfId="108" applyNumberFormat="1" applyFont="1" applyFill="1" applyBorder="1" applyAlignment="1">
      <alignment horizontal="right" vertical="center" wrapText="1"/>
    </xf>
    <xf numFmtId="167" fontId="0" fillId="0" borderId="2" xfId="0" applyNumberFormat="1" applyFont="1" applyFill="1" applyBorder="1" applyAlignment="1">
      <alignment horizontal="right"/>
    </xf>
    <xf numFmtId="1" fontId="0" fillId="0" borderId="2" xfId="0" applyNumberFormat="1" applyFont="1" applyFill="1" applyBorder="1" applyAlignment="1">
      <alignment horizontal="right" vertical="center"/>
    </xf>
    <xf numFmtId="1" fontId="0" fillId="0" borderId="2" xfId="0" applyNumberFormat="1" applyFont="1" applyFill="1" applyBorder="1" applyAlignment="1">
      <alignment horizontal="right" vertical="center" wrapText="1"/>
    </xf>
  </cellXfs>
  <cellStyles count="11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2" builtinId="7"/>
    <cellStyle name="Normal" xfId="0" builtinId="0"/>
    <cellStyle name="Normal 2" xfId="109" xr:uid="{00000000-0005-0000-0000-00006E000000}"/>
    <cellStyle name="Normal 3" xfId="113" xr:uid="{00000000-0005-0000-0000-00006F000000}"/>
    <cellStyle name="Normal 4" xfId="111" xr:uid="{00000000-0005-0000-0000-000070000000}"/>
    <cellStyle name="Normal 5" xfId="110" xr:uid="{00000000-0005-0000-0000-000071000000}"/>
    <cellStyle name="Normal 6" xfId="114" xr:uid="{00000000-0005-0000-0000-000072000000}"/>
    <cellStyle name="Normal 7" xfId="115" xr:uid="{00000000-0005-0000-0000-000073000000}"/>
    <cellStyle name="Normal 8" xfId="116" xr:uid="{00000000-0005-0000-0000-000074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D9"/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332507</xdr:colOff>
      <xdr:row>0</xdr:row>
      <xdr:rowOff>23586</xdr:rowOff>
    </xdr:from>
    <xdr:to>
      <xdr:col>1</xdr:col>
      <xdr:colOff>463068</xdr:colOff>
      <xdr:row>3</xdr:row>
      <xdr:rowOff>107124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507" y="23586"/>
          <a:ext cx="629036" cy="616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zoomScale="60" zoomScaleNormal="60" zoomScaleSheetLayoutView="70" workbookViewId="0">
      <selection activeCell="E10" sqref="E10"/>
    </sheetView>
  </sheetViews>
  <sheetFormatPr baseColWidth="10" defaultColWidth="11.25" defaultRowHeight="14.25" x14ac:dyDescent="0.2"/>
  <cols>
    <col min="1" max="1" width="6.625" style="1" customWidth="1"/>
    <col min="2" max="2" width="22.5" style="1" customWidth="1"/>
    <col min="3" max="4" width="19.75" style="1" customWidth="1"/>
    <col min="5" max="5" width="53.875" style="1" customWidth="1"/>
    <col min="6" max="6" width="43.75" style="1" customWidth="1"/>
    <col min="7" max="7" width="16.75" style="1" customWidth="1"/>
    <col min="8" max="8" width="43.625" style="1" customWidth="1"/>
    <col min="9" max="9" width="46.5" style="1" customWidth="1"/>
    <col min="10" max="10" width="14.75" style="1" customWidth="1"/>
    <col min="11" max="11" width="16" style="1" customWidth="1"/>
    <col min="12" max="12" width="15.125" style="1" customWidth="1"/>
    <col min="13" max="13" width="14.875" style="1" customWidth="1"/>
    <col min="14" max="14" width="14.75" style="1" customWidth="1"/>
    <col min="15" max="15" width="16.75" style="1" customWidth="1"/>
    <col min="16" max="16" width="23.125" style="29" customWidth="1"/>
    <col min="17" max="18" width="15" style="1" customWidth="1"/>
    <col min="19" max="19" width="19.375" style="33" customWidth="1"/>
    <col min="20" max="20" width="13.625" style="1" customWidth="1"/>
    <col min="21" max="21" width="20.875" style="1" customWidth="1"/>
    <col min="22" max="22" width="21.5" style="31" customWidth="1"/>
    <col min="23" max="26" width="15" style="31" customWidth="1"/>
    <col min="27" max="27" width="24.125" style="1" bestFit="1" customWidth="1"/>
    <col min="28" max="28" width="13.75" style="1" customWidth="1"/>
    <col min="29" max="29" width="19.75" style="33" customWidth="1"/>
    <col min="30" max="31" width="15.375" style="1" customWidth="1"/>
    <col min="32" max="16384" width="11.25" style="1"/>
  </cols>
  <sheetData>
    <row r="1" spans="1:31" ht="15" x14ac:dyDescent="0.2">
      <c r="A1" s="60"/>
      <c r="B1" s="63" t="s">
        <v>78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7" t="s">
        <v>88</v>
      </c>
      <c r="AD1" s="67"/>
      <c r="AE1" s="67"/>
    </row>
    <row r="2" spans="1:31" ht="15" x14ac:dyDescent="0.2">
      <c r="A2" s="60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8" t="s">
        <v>36</v>
      </c>
      <c r="AD2" s="68"/>
      <c r="AE2" s="68"/>
    </row>
    <row r="3" spans="1:31" ht="15" x14ac:dyDescent="0.2">
      <c r="A3" s="60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8" t="s">
        <v>33</v>
      </c>
      <c r="AD3" s="68"/>
      <c r="AE3" s="68"/>
    </row>
    <row r="4" spans="1:31" ht="15" x14ac:dyDescent="0.2">
      <c r="A4" s="60"/>
      <c r="B4" s="63"/>
      <c r="C4" s="63"/>
      <c r="D4" s="63"/>
      <c r="E4" s="63"/>
      <c r="F4" s="63"/>
      <c r="G4" s="63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8" t="s">
        <v>32</v>
      </c>
      <c r="AD4" s="68"/>
      <c r="AE4" s="68"/>
    </row>
    <row r="5" spans="1:31" ht="15" x14ac:dyDescent="0.2">
      <c r="A5" s="61" t="s">
        <v>30</v>
      </c>
      <c r="B5" s="61"/>
      <c r="C5" s="61"/>
      <c r="D5" s="65">
        <v>44595</v>
      </c>
      <c r="E5" s="65"/>
      <c r="F5" s="65"/>
      <c r="G5" s="65"/>
      <c r="H5" s="48"/>
      <c r="I5" s="48"/>
      <c r="J5" s="48"/>
      <c r="K5" s="48"/>
      <c r="L5" s="48"/>
      <c r="M5" s="2"/>
      <c r="N5" s="2"/>
      <c r="O5" s="2"/>
      <c r="P5" s="28"/>
      <c r="Q5" s="2"/>
      <c r="R5" s="2"/>
      <c r="S5" s="45"/>
      <c r="T5" s="2"/>
      <c r="U5" s="2"/>
      <c r="V5" s="34"/>
      <c r="W5" s="34"/>
      <c r="X5" s="34"/>
      <c r="Y5" s="34"/>
      <c r="Z5" s="34"/>
      <c r="AA5" s="2"/>
      <c r="AB5" s="2"/>
      <c r="AC5" s="32"/>
      <c r="AD5" s="2"/>
      <c r="AE5" s="3"/>
    </row>
    <row r="6" spans="1:31" ht="15" x14ac:dyDescent="0.2">
      <c r="A6" s="62" t="s">
        <v>31</v>
      </c>
      <c r="B6" s="62"/>
      <c r="C6" s="62"/>
      <c r="D6" s="65">
        <v>44681</v>
      </c>
      <c r="E6" s="65"/>
      <c r="F6" s="65"/>
      <c r="G6" s="66"/>
      <c r="H6" s="49"/>
      <c r="I6" s="49"/>
      <c r="J6" s="49"/>
      <c r="K6" s="49"/>
      <c r="L6" s="49"/>
      <c r="M6" s="2"/>
      <c r="N6" s="2"/>
      <c r="O6" s="2"/>
      <c r="P6" s="28"/>
      <c r="Q6" s="2"/>
      <c r="R6" s="2"/>
      <c r="S6" s="32"/>
      <c r="T6" s="2"/>
      <c r="U6" s="2"/>
      <c r="V6" s="34"/>
      <c r="W6" s="34"/>
      <c r="X6" s="34"/>
      <c r="Y6" s="34"/>
      <c r="Z6" s="34"/>
      <c r="AA6" s="2"/>
      <c r="AB6" s="2"/>
      <c r="AC6" s="32"/>
      <c r="AD6" s="4"/>
      <c r="AE6" s="5"/>
    </row>
    <row r="7" spans="1:31" ht="15" x14ac:dyDescent="0.2">
      <c r="A7" s="50"/>
      <c r="B7" s="58" t="s">
        <v>10</v>
      </c>
      <c r="C7" s="58"/>
      <c r="D7" s="58"/>
      <c r="E7" s="58"/>
      <c r="F7" s="58"/>
      <c r="G7" s="58" t="s">
        <v>11</v>
      </c>
      <c r="H7" s="58"/>
      <c r="I7" s="58"/>
      <c r="J7" s="58"/>
      <c r="K7" s="58"/>
      <c r="L7" s="58" t="s">
        <v>25</v>
      </c>
      <c r="M7" s="58"/>
      <c r="N7" s="58"/>
      <c r="O7" s="58" t="s">
        <v>23</v>
      </c>
      <c r="P7" s="58"/>
      <c r="Q7" s="58"/>
      <c r="R7" s="58"/>
      <c r="S7" s="58"/>
      <c r="T7" s="58"/>
      <c r="U7" s="58"/>
      <c r="V7" s="58" t="s">
        <v>17</v>
      </c>
      <c r="W7" s="58"/>
      <c r="X7" s="58"/>
      <c r="Y7" s="58"/>
      <c r="Z7" s="58"/>
      <c r="AA7" s="58"/>
      <c r="AB7" s="59" t="s">
        <v>18</v>
      </c>
      <c r="AC7" s="59" t="s">
        <v>26</v>
      </c>
      <c r="AD7" s="59" t="s">
        <v>24</v>
      </c>
      <c r="AE7" s="59"/>
    </row>
    <row r="8" spans="1:31" ht="45" x14ac:dyDescent="0.2">
      <c r="A8" s="37" t="s">
        <v>29</v>
      </c>
      <c r="B8" s="38" t="s">
        <v>1</v>
      </c>
      <c r="C8" s="37" t="s">
        <v>6</v>
      </c>
      <c r="D8" s="37" t="s">
        <v>2</v>
      </c>
      <c r="E8" s="37" t="s">
        <v>7</v>
      </c>
      <c r="F8" s="38" t="s">
        <v>19</v>
      </c>
      <c r="G8" s="38" t="s">
        <v>89</v>
      </c>
      <c r="H8" s="38" t="s">
        <v>3</v>
      </c>
      <c r="I8" s="38" t="s">
        <v>15</v>
      </c>
      <c r="J8" s="38" t="s">
        <v>21</v>
      </c>
      <c r="K8" s="38" t="s">
        <v>22</v>
      </c>
      <c r="L8" s="38" t="s">
        <v>4</v>
      </c>
      <c r="M8" s="38" t="s">
        <v>5</v>
      </c>
      <c r="N8" s="38" t="s">
        <v>0</v>
      </c>
      <c r="O8" s="37" t="s">
        <v>9</v>
      </c>
      <c r="P8" s="38" t="s">
        <v>35</v>
      </c>
      <c r="Q8" s="38" t="s">
        <v>8</v>
      </c>
      <c r="R8" s="38" t="s">
        <v>27</v>
      </c>
      <c r="S8" s="38" t="s">
        <v>34</v>
      </c>
      <c r="T8" s="38" t="s">
        <v>12</v>
      </c>
      <c r="U8" s="38" t="s">
        <v>20</v>
      </c>
      <c r="V8" s="38" t="s">
        <v>35</v>
      </c>
      <c r="W8" s="38" t="s">
        <v>8</v>
      </c>
      <c r="X8" s="38" t="s">
        <v>27</v>
      </c>
      <c r="Y8" s="38" t="s">
        <v>34</v>
      </c>
      <c r="Z8" s="38" t="s">
        <v>12</v>
      </c>
      <c r="AA8" s="38" t="s">
        <v>28</v>
      </c>
      <c r="AB8" s="59"/>
      <c r="AC8" s="59"/>
      <c r="AD8" s="38" t="s">
        <v>13</v>
      </c>
      <c r="AE8" s="38" t="s">
        <v>14</v>
      </c>
    </row>
    <row r="9" spans="1:31" ht="122.45" customHeight="1" x14ac:dyDescent="0.2">
      <c r="A9" s="37">
        <v>180</v>
      </c>
      <c r="B9" s="16" t="s">
        <v>38</v>
      </c>
      <c r="C9" s="42" t="s">
        <v>39</v>
      </c>
      <c r="D9" s="17" t="s">
        <v>40</v>
      </c>
      <c r="E9" s="18" t="s">
        <v>41</v>
      </c>
      <c r="F9" s="19" t="s">
        <v>42</v>
      </c>
      <c r="G9" s="76">
        <v>2020680010157</v>
      </c>
      <c r="H9" s="42" t="s">
        <v>43</v>
      </c>
      <c r="I9" s="42" t="s">
        <v>80</v>
      </c>
      <c r="J9" s="41">
        <v>44566</v>
      </c>
      <c r="K9" s="41">
        <v>44926</v>
      </c>
      <c r="L9" s="52">
        <v>800</v>
      </c>
      <c r="M9" s="20">
        <v>308</v>
      </c>
      <c r="N9" s="21">
        <f>IF(M9/L9&gt;100%,100%,M9/L9)</f>
        <v>0.38500000000000001</v>
      </c>
      <c r="O9" s="41" t="s">
        <v>44</v>
      </c>
      <c r="P9" s="46">
        <v>430000000</v>
      </c>
      <c r="Q9" s="24"/>
      <c r="R9" s="25"/>
      <c r="S9" s="46"/>
      <c r="T9" s="72"/>
      <c r="U9" s="73">
        <f t="shared" ref="U9:U15" si="0">+SUM(P9:T9)</f>
        <v>430000000</v>
      </c>
      <c r="V9" s="46">
        <v>352170341</v>
      </c>
      <c r="W9" s="46"/>
      <c r="X9" s="46"/>
      <c r="Y9" s="46"/>
      <c r="Z9" s="46"/>
      <c r="AA9" s="73">
        <f>SUM(V9:Z9)</f>
        <v>352170341</v>
      </c>
      <c r="AB9" s="22">
        <f>IFERROR(AA9/U9,"-")</f>
        <v>0.81900079302325579</v>
      </c>
      <c r="AC9" s="69">
        <v>209808333</v>
      </c>
      <c r="AD9" s="43" t="s">
        <v>45</v>
      </c>
      <c r="AE9" s="47" t="s">
        <v>87</v>
      </c>
    </row>
    <row r="10" spans="1:31" ht="128.25" x14ac:dyDescent="0.2">
      <c r="A10" s="37">
        <v>182</v>
      </c>
      <c r="B10" s="16" t="s">
        <v>38</v>
      </c>
      <c r="C10" s="42" t="s">
        <v>39</v>
      </c>
      <c r="D10" s="17" t="s">
        <v>46</v>
      </c>
      <c r="E10" s="18" t="s">
        <v>47</v>
      </c>
      <c r="F10" s="19" t="s">
        <v>48</v>
      </c>
      <c r="G10" s="77">
        <v>2020680010074</v>
      </c>
      <c r="H10" s="35" t="s">
        <v>49</v>
      </c>
      <c r="I10" s="27" t="s">
        <v>83</v>
      </c>
      <c r="J10" s="41">
        <v>44566</v>
      </c>
      <c r="K10" s="41">
        <v>44926</v>
      </c>
      <c r="L10" s="52">
        <v>1</v>
      </c>
      <c r="M10" s="20">
        <v>1</v>
      </c>
      <c r="N10" s="21">
        <f>IF(M10/L10&gt;100%,100%,M10/L10)</f>
        <v>1</v>
      </c>
      <c r="O10" s="41" t="s">
        <v>50</v>
      </c>
      <c r="P10" s="46">
        <v>771203004</v>
      </c>
      <c r="Q10" s="24"/>
      <c r="R10" s="25"/>
      <c r="S10" s="46"/>
      <c r="T10" s="72"/>
      <c r="U10" s="73">
        <f t="shared" si="0"/>
        <v>771203004</v>
      </c>
      <c r="V10" s="46">
        <v>771203004</v>
      </c>
      <c r="W10" s="46"/>
      <c r="X10" s="46"/>
      <c r="Y10" s="46"/>
      <c r="Z10" s="46"/>
      <c r="AA10" s="73">
        <f t="shared" ref="AA10:AA19" si="1">SUM(V10:Z10)</f>
        <v>771203004</v>
      </c>
      <c r="AB10" s="22">
        <f t="shared" ref="AB10:AB19" si="2">IFERROR(AA10/U10,"-")</f>
        <v>1</v>
      </c>
      <c r="AC10" s="69">
        <v>306281194</v>
      </c>
      <c r="AD10" s="43" t="s">
        <v>45</v>
      </c>
      <c r="AE10" s="47" t="s">
        <v>87</v>
      </c>
    </row>
    <row r="11" spans="1:31" ht="99.75" x14ac:dyDescent="0.2">
      <c r="A11" s="37">
        <v>183</v>
      </c>
      <c r="B11" s="16" t="s">
        <v>38</v>
      </c>
      <c r="C11" s="42" t="s">
        <v>39</v>
      </c>
      <c r="D11" s="17" t="s">
        <v>46</v>
      </c>
      <c r="E11" s="18" t="s">
        <v>51</v>
      </c>
      <c r="F11" s="19" t="s">
        <v>52</v>
      </c>
      <c r="G11" s="77">
        <v>2020680010074</v>
      </c>
      <c r="H11" s="35" t="s">
        <v>49</v>
      </c>
      <c r="I11" s="27" t="s">
        <v>84</v>
      </c>
      <c r="J11" s="41">
        <v>44566</v>
      </c>
      <c r="K11" s="41">
        <v>44926</v>
      </c>
      <c r="L11" s="53">
        <v>0.35</v>
      </c>
      <c r="M11" s="23">
        <v>8.7499999999999994E-2</v>
      </c>
      <c r="N11" s="21">
        <f>IF(M11/L11&gt;100%,100%,M11/L11)</f>
        <v>0.25</v>
      </c>
      <c r="O11" s="41" t="s">
        <v>50</v>
      </c>
      <c r="P11" s="46">
        <v>276000000</v>
      </c>
      <c r="Q11" s="24"/>
      <c r="R11" s="25"/>
      <c r="S11" s="46"/>
      <c r="T11" s="72"/>
      <c r="U11" s="73">
        <f t="shared" si="0"/>
        <v>276000000</v>
      </c>
      <c r="V11" s="46">
        <v>276000000</v>
      </c>
      <c r="W11" s="46"/>
      <c r="X11" s="46"/>
      <c r="Y11" s="46"/>
      <c r="Z11" s="46"/>
      <c r="AA11" s="73">
        <f t="shared" si="1"/>
        <v>276000000</v>
      </c>
      <c r="AB11" s="22">
        <f t="shared" si="2"/>
        <v>1</v>
      </c>
      <c r="AC11" s="69"/>
      <c r="AD11" s="43" t="s">
        <v>45</v>
      </c>
      <c r="AE11" s="47" t="s">
        <v>87</v>
      </c>
    </row>
    <row r="12" spans="1:31" ht="115.15" customHeight="1" x14ac:dyDescent="0.2">
      <c r="A12" s="37">
        <v>184</v>
      </c>
      <c r="B12" s="16" t="s">
        <v>38</v>
      </c>
      <c r="C12" s="42" t="s">
        <v>39</v>
      </c>
      <c r="D12" s="17" t="s">
        <v>46</v>
      </c>
      <c r="E12" s="18" t="s">
        <v>53</v>
      </c>
      <c r="F12" s="19" t="s">
        <v>54</v>
      </c>
      <c r="G12" s="77">
        <v>2020680010074</v>
      </c>
      <c r="H12" s="35" t="s">
        <v>49</v>
      </c>
      <c r="I12" s="27" t="s">
        <v>84</v>
      </c>
      <c r="J12" s="41">
        <v>44566</v>
      </c>
      <c r="K12" s="41">
        <v>44926</v>
      </c>
      <c r="L12" s="54">
        <v>2000</v>
      </c>
      <c r="M12" s="39">
        <v>991</v>
      </c>
      <c r="N12" s="40">
        <f>IF(M12/L12&gt;100%,100%,M12/L12)</f>
        <v>0.4955</v>
      </c>
      <c r="O12" s="41" t="s">
        <v>50</v>
      </c>
      <c r="P12" s="46">
        <v>239898498</v>
      </c>
      <c r="Q12" s="24"/>
      <c r="R12" s="25"/>
      <c r="S12" s="46"/>
      <c r="T12" s="72"/>
      <c r="U12" s="73">
        <f t="shared" si="0"/>
        <v>239898498</v>
      </c>
      <c r="V12" s="46">
        <v>87397656.5</v>
      </c>
      <c r="W12" s="46"/>
      <c r="X12" s="46"/>
      <c r="Y12" s="46"/>
      <c r="Z12" s="46"/>
      <c r="AA12" s="74">
        <f t="shared" si="1"/>
        <v>87397656.5</v>
      </c>
      <c r="AB12" s="36">
        <f t="shared" si="2"/>
        <v>0.36431097830383247</v>
      </c>
      <c r="AC12" s="70"/>
      <c r="AD12" s="44" t="s">
        <v>45</v>
      </c>
      <c r="AE12" s="47" t="s">
        <v>87</v>
      </c>
    </row>
    <row r="13" spans="1:31" ht="90.6" customHeight="1" x14ac:dyDescent="0.2">
      <c r="A13" s="37">
        <v>185</v>
      </c>
      <c r="B13" s="16" t="s">
        <v>38</v>
      </c>
      <c r="C13" s="42" t="s">
        <v>39</v>
      </c>
      <c r="D13" s="17" t="s">
        <v>46</v>
      </c>
      <c r="E13" s="18" t="s">
        <v>55</v>
      </c>
      <c r="F13" s="19" t="s">
        <v>56</v>
      </c>
      <c r="G13" s="77">
        <v>2020680010074</v>
      </c>
      <c r="H13" s="35" t="s">
        <v>49</v>
      </c>
      <c r="I13" s="27" t="s">
        <v>77</v>
      </c>
      <c r="J13" s="41">
        <v>44566</v>
      </c>
      <c r="K13" s="41">
        <v>44926</v>
      </c>
      <c r="L13" s="54">
        <v>800</v>
      </c>
      <c r="M13" s="39">
        <v>131</v>
      </c>
      <c r="N13" s="40">
        <f>IF(M13/L13&gt;100%,100%,M13/L13)</f>
        <v>0.16375000000000001</v>
      </c>
      <c r="O13" s="41" t="s">
        <v>50</v>
      </c>
      <c r="P13" s="46">
        <v>239898498</v>
      </c>
      <c r="Q13" s="24"/>
      <c r="R13" s="24"/>
      <c r="S13" s="46"/>
      <c r="T13" s="72"/>
      <c r="U13" s="73">
        <f t="shared" si="0"/>
        <v>239898498</v>
      </c>
      <c r="V13" s="46">
        <v>87397656.5</v>
      </c>
      <c r="W13" s="46"/>
      <c r="X13" s="46"/>
      <c r="Y13" s="46"/>
      <c r="Z13" s="46"/>
      <c r="AA13" s="74">
        <f t="shared" si="1"/>
        <v>87397656.5</v>
      </c>
      <c r="AB13" s="36">
        <f t="shared" si="2"/>
        <v>0.36431097830383247</v>
      </c>
      <c r="AC13" s="71"/>
      <c r="AD13" s="44" t="s">
        <v>45</v>
      </c>
      <c r="AE13" s="47" t="s">
        <v>87</v>
      </c>
    </row>
    <row r="14" spans="1:31" ht="106.15" customHeight="1" x14ac:dyDescent="0.2">
      <c r="A14" s="37">
        <v>186</v>
      </c>
      <c r="B14" s="16" t="s">
        <v>38</v>
      </c>
      <c r="C14" s="42" t="s">
        <v>39</v>
      </c>
      <c r="D14" s="17" t="s">
        <v>57</v>
      </c>
      <c r="E14" s="18" t="s">
        <v>58</v>
      </c>
      <c r="F14" s="19" t="s">
        <v>59</v>
      </c>
      <c r="G14" s="77">
        <v>2020680010084</v>
      </c>
      <c r="H14" s="17" t="s">
        <v>76</v>
      </c>
      <c r="I14" s="27" t="s">
        <v>85</v>
      </c>
      <c r="J14" s="41">
        <v>44566</v>
      </c>
      <c r="K14" s="41">
        <v>44926</v>
      </c>
      <c r="L14" s="52">
        <v>300</v>
      </c>
      <c r="M14" s="20">
        <v>546</v>
      </c>
      <c r="N14" s="21">
        <f>IF(M14/L14&gt;100%,100%,M14/L14)</f>
        <v>1</v>
      </c>
      <c r="O14" s="41" t="s">
        <v>37</v>
      </c>
      <c r="P14" s="46">
        <v>5000000</v>
      </c>
      <c r="Q14" s="24"/>
      <c r="R14" s="30"/>
      <c r="S14" s="46">
        <v>5000004</v>
      </c>
      <c r="T14" s="75"/>
      <c r="U14" s="73">
        <f t="shared" si="0"/>
        <v>10000004</v>
      </c>
      <c r="V14" s="46">
        <v>10000000</v>
      </c>
      <c r="W14" s="46"/>
      <c r="X14" s="46"/>
      <c r="Y14" s="46"/>
      <c r="Z14" s="46"/>
      <c r="AA14" s="73">
        <f t="shared" si="1"/>
        <v>10000000</v>
      </c>
      <c r="AB14" s="22">
        <f t="shared" si="2"/>
        <v>0.99999960000015997</v>
      </c>
      <c r="AC14" s="69"/>
      <c r="AD14" s="43" t="s">
        <v>45</v>
      </c>
      <c r="AE14" s="47" t="s">
        <v>87</v>
      </c>
    </row>
    <row r="15" spans="1:31" ht="91.15" customHeight="1" x14ac:dyDescent="0.2">
      <c r="A15" s="37">
        <v>187</v>
      </c>
      <c r="B15" s="16" t="s">
        <v>38</v>
      </c>
      <c r="C15" s="42" t="s">
        <v>39</v>
      </c>
      <c r="D15" s="17" t="s">
        <v>57</v>
      </c>
      <c r="E15" s="18" t="s">
        <v>60</v>
      </c>
      <c r="F15" s="19" t="s">
        <v>61</v>
      </c>
      <c r="G15" s="77">
        <v>2020680010084</v>
      </c>
      <c r="H15" s="17" t="s">
        <v>76</v>
      </c>
      <c r="I15" s="27" t="s">
        <v>86</v>
      </c>
      <c r="J15" s="41">
        <v>44566</v>
      </c>
      <c r="K15" s="41">
        <v>44926</v>
      </c>
      <c r="L15" s="54">
        <v>1200</v>
      </c>
      <c r="M15" s="39">
        <v>465</v>
      </c>
      <c r="N15" s="40">
        <f>IF(M15/L15&gt;100%,100%,M15/L15)</f>
        <v>0.38750000000000001</v>
      </c>
      <c r="O15" s="41" t="s">
        <v>37</v>
      </c>
      <c r="P15" s="46">
        <v>5000000</v>
      </c>
      <c r="Q15" s="24"/>
      <c r="R15" s="30"/>
      <c r="S15" s="46">
        <v>5000004</v>
      </c>
      <c r="T15" s="75"/>
      <c r="U15" s="73">
        <f t="shared" si="0"/>
        <v>10000004</v>
      </c>
      <c r="V15" s="46">
        <v>10000000</v>
      </c>
      <c r="W15" s="46"/>
      <c r="X15" s="46"/>
      <c r="Y15" s="46"/>
      <c r="Z15" s="46"/>
      <c r="AA15" s="74">
        <f t="shared" si="1"/>
        <v>10000000</v>
      </c>
      <c r="AB15" s="36">
        <f>IFERROR(AA15/U15,"-")</f>
        <v>0.99999960000015997</v>
      </c>
      <c r="AC15" s="71"/>
      <c r="AD15" s="44" t="s">
        <v>45</v>
      </c>
      <c r="AE15" s="47" t="s">
        <v>87</v>
      </c>
    </row>
    <row r="16" spans="1:31" ht="136.9" customHeight="1" x14ac:dyDescent="0.2">
      <c r="A16" s="37">
        <v>188</v>
      </c>
      <c r="B16" s="16" t="s">
        <v>38</v>
      </c>
      <c r="C16" s="42" t="s">
        <v>62</v>
      </c>
      <c r="D16" s="17" t="s">
        <v>63</v>
      </c>
      <c r="E16" s="18" t="s">
        <v>64</v>
      </c>
      <c r="F16" s="19" t="s">
        <v>65</v>
      </c>
      <c r="G16" s="76">
        <v>2020680010061</v>
      </c>
      <c r="H16" s="17" t="s">
        <v>66</v>
      </c>
      <c r="I16" s="42" t="s">
        <v>82</v>
      </c>
      <c r="J16" s="41">
        <v>44566</v>
      </c>
      <c r="K16" s="41">
        <v>44926</v>
      </c>
      <c r="L16" s="52">
        <v>1300</v>
      </c>
      <c r="M16" s="20">
        <v>1708</v>
      </c>
      <c r="N16" s="51">
        <f>IF(M16/L16&gt;100%,100%,M16/L16)</f>
        <v>1</v>
      </c>
      <c r="O16" s="41" t="s">
        <v>37</v>
      </c>
      <c r="P16" s="24">
        <v>107683334</v>
      </c>
      <c r="Q16" s="24"/>
      <c r="R16" s="30"/>
      <c r="S16" s="24"/>
      <c r="T16" s="75"/>
      <c r="U16" s="73">
        <f>SUM(P16:T16)</f>
        <v>107683334</v>
      </c>
      <c r="V16" s="46">
        <v>76951514</v>
      </c>
      <c r="W16" s="46"/>
      <c r="X16" s="46"/>
      <c r="Y16" s="46"/>
      <c r="Z16" s="46"/>
      <c r="AA16" s="73">
        <f t="shared" si="1"/>
        <v>76951514</v>
      </c>
      <c r="AB16" s="22">
        <f t="shared" si="2"/>
        <v>0.71460931920997173</v>
      </c>
      <c r="AC16" s="69"/>
      <c r="AD16" s="43" t="s">
        <v>45</v>
      </c>
      <c r="AE16" s="47" t="s">
        <v>87</v>
      </c>
    </row>
    <row r="17" spans="1:31" ht="128.44999999999999" customHeight="1" x14ac:dyDescent="0.2">
      <c r="A17" s="37">
        <v>189</v>
      </c>
      <c r="B17" s="16" t="s">
        <v>38</v>
      </c>
      <c r="C17" s="42" t="s">
        <v>62</v>
      </c>
      <c r="D17" s="17" t="s">
        <v>63</v>
      </c>
      <c r="E17" s="18" t="s">
        <v>67</v>
      </c>
      <c r="F17" s="19" t="s">
        <v>68</v>
      </c>
      <c r="G17" s="76">
        <v>2020680010061</v>
      </c>
      <c r="H17" s="17" t="s">
        <v>66</v>
      </c>
      <c r="I17" s="42" t="s">
        <v>82</v>
      </c>
      <c r="J17" s="41">
        <v>44566</v>
      </c>
      <c r="K17" s="41">
        <v>44926</v>
      </c>
      <c r="L17" s="55">
        <v>800</v>
      </c>
      <c r="M17" s="20">
        <v>719</v>
      </c>
      <c r="N17" s="21">
        <f>IF(M17/L17&gt;100%,100%,M17/L17)</f>
        <v>0.89875000000000005</v>
      </c>
      <c r="O17" s="41" t="s">
        <v>37</v>
      </c>
      <c r="P17" s="24">
        <v>107683333</v>
      </c>
      <c r="Q17" s="24"/>
      <c r="R17" s="30"/>
      <c r="S17" s="24"/>
      <c r="T17" s="75"/>
      <c r="U17" s="73">
        <f>SUM(P17:T17)</f>
        <v>107683333</v>
      </c>
      <c r="V17" s="46">
        <v>76951514</v>
      </c>
      <c r="W17" s="46"/>
      <c r="X17" s="46"/>
      <c r="Y17" s="46"/>
      <c r="Z17" s="46"/>
      <c r="AA17" s="73">
        <f t="shared" si="1"/>
        <v>76951514</v>
      </c>
      <c r="AB17" s="22">
        <f t="shared" si="2"/>
        <v>0.71460932584618275</v>
      </c>
      <c r="AC17" s="69"/>
      <c r="AD17" s="43" t="s">
        <v>45</v>
      </c>
      <c r="AE17" s="47" t="s">
        <v>87</v>
      </c>
    </row>
    <row r="18" spans="1:31" ht="141.6" customHeight="1" x14ac:dyDescent="0.2">
      <c r="A18" s="37">
        <v>190</v>
      </c>
      <c r="B18" s="16" t="s">
        <v>38</v>
      </c>
      <c r="C18" s="42" t="s">
        <v>62</v>
      </c>
      <c r="D18" s="17" t="s">
        <v>63</v>
      </c>
      <c r="E18" s="18" t="s">
        <v>69</v>
      </c>
      <c r="F18" s="19" t="s">
        <v>70</v>
      </c>
      <c r="G18" s="76">
        <v>2020680010061</v>
      </c>
      <c r="H18" s="17" t="s">
        <v>66</v>
      </c>
      <c r="I18" s="42" t="s">
        <v>82</v>
      </c>
      <c r="J18" s="41">
        <v>44566</v>
      </c>
      <c r="K18" s="41">
        <v>44926</v>
      </c>
      <c r="L18" s="55">
        <v>390</v>
      </c>
      <c r="M18" s="20">
        <v>176</v>
      </c>
      <c r="N18" s="21">
        <f>IF(M18/L18&gt;100%,100%,M18/L18)</f>
        <v>0.45128205128205129</v>
      </c>
      <c r="O18" s="41" t="s">
        <v>37</v>
      </c>
      <c r="P18" s="24">
        <v>107683333</v>
      </c>
      <c r="Q18" s="24"/>
      <c r="R18" s="30"/>
      <c r="S18" s="24"/>
      <c r="T18" s="75"/>
      <c r="U18" s="73">
        <f>SUM(P18:T18)</f>
        <v>107683333</v>
      </c>
      <c r="V18" s="46">
        <v>76951514</v>
      </c>
      <c r="W18" s="46"/>
      <c r="X18" s="46"/>
      <c r="Y18" s="46"/>
      <c r="Z18" s="46"/>
      <c r="AA18" s="73">
        <f t="shared" si="1"/>
        <v>76951514</v>
      </c>
      <c r="AB18" s="22">
        <f t="shared" si="2"/>
        <v>0.71460932584618275</v>
      </c>
      <c r="AC18" s="69"/>
      <c r="AD18" s="43" t="s">
        <v>45</v>
      </c>
      <c r="AE18" s="47" t="s">
        <v>87</v>
      </c>
    </row>
    <row r="19" spans="1:31" ht="93" customHeight="1" x14ac:dyDescent="0.2">
      <c r="A19" s="37">
        <v>302</v>
      </c>
      <c r="B19" s="16" t="s">
        <v>71</v>
      </c>
      <c r="C19" s="42" t="s">
        <v>72</v>
      </c>
      <c r="D19" s="17" t="s">
        <v>73</v>
      </c>
      <c r="E19" s="18" t="s">
        <v>74</v>
      </c>
      <c r="F19" s="19" t="s">
        <v>75</v>
      </c>
      <c r="G19" s="76">
        <v>2021680010176</v>
      </c>
      <c r="H19" s="17" t="s">
        <v>79</v>
      </c>
      <c r="I19" s="42" t="s">
        <v>81</v>
      </c>
      <c r="J19" s="41">
        <v>44566</v>
      </c>
      <c r="K19" s="41">
        <v>44926</v>
      </c>
      <c r="L19" s="56">
        <v>1</v>
      </c>
      <c r="M19" s="23">
        <v>1</v>
      </c>
      <c r="N19" s="21">
        <f>IF(M19/L19&gt;100%,100%,M19/L19)</f>
        <v>1</v>
      </c>
      <c r="O19" s="41" t="s">
        <v>37</v>
      </c>
      <c r="P19" s="24">
        <v>407087563</v>
      </c>
      <c r="Q19" s="24"/>
      <c r="R19" s="30"/>
      <c r="S19" s="24"/>
      <c r="T19" s="75"/>
      <c r="U19" s="73">
        <f>SUM(P19:T19)</f>
        <v>407087563</v>
      </c>
      <c r="V19" s="46">
        <v>383420000</v>
      </c>
      <c r="W19" s="46"/>
      <c r="X19" s="46"/>
      <c r="Y19" s="46"/>
      <c r="Z19" s="46"/>
      <c r="AA19" s="73">
        <f t="shared" si="1"/>
        <v>383420000</v>
      </c>
      <c r="AB19" s="22">
        <f t="shared" si="2"/>
        <v>0.94186124767461887</v>
      </c>
      <c r="AC19" s="69"/>
      <c r="AD19" s="43" t="s">
        <v>45</v>
      </c>
      <c r="AE19" s="47" t="s">
        <v>87</v>
      </c>
    </row>
    <row r="20" spans="1:31" ht="15" x14ac:dyDescent="0.2">
      <c r="A20" s="10">
        <f>SUM(--(FREQUENCY(A9:A19,A9:A19)&gt;0))</f>
        <v>11</v>
      </c>
      <c r="B20" s="11"/>
      <c r="C20" s="12"/>
      <c r="D20" s="12"/>
      <c r="E20" s="12"/>
      <c r="F20" s="12"/>
      <c r="G20" s="12"/>
      <c r="H20" s="12"/>
      <c r="I20" s="12"/>
      <c r="J20" s="12"/>
      <c r="K20" s="13"/>
      <c r="L20" s="14"/>
      <c r="M20" s="57" t="s">
        <v>16</v>
      </c>
      <c r="N20" s="6">
        <f>IFERROR(AVERAGE(N9:N19),"-")</f>
        <v>0.63925291375291371</v>
      </c>
      <c r="O20" s="7"/>
      <c r="P20" s="15">
        <f>SUM(P9:P19)</f>
        <v>2697137563</v>
      </c>
      <c r="Q20" s="15">
        <f t="shared" ref="Q20:T20" si="3">SUM(Q9:Q19)</f>
        <v>0</v>
      </c>
      <c r="R20" s="15">
        <f t="shared" si="3"/>
        <v>0</v>
      </c>
      <c r="S20" s="15">
        <f>SUM(S9:S19)</f>
        <v>10000008</v>
      </c>
      <c r="T20" s="15">
        <f>SUM(T9:T19)</f>
        <v>0</v>
      </c>
      <c r="U20" s="8">
        <f>SUM(U9:U19)</f>
        <v>2707137571</v>
      </c>
      <c r="V20" s="15">
        <f>SUM(V9:V19)</f>
        <v>2208443200</v>
      </c>
      <c r="W20" s="15">
        <f t="shared" ref="W20:Z20" si="4">SUM(W9:W19)</f>
        <v>0</v>
      </c>
      <c r="X20" s="15">
        <f t="shared" si="4"/>
        <v>0</v>
      </c>
      <c r="Y20" s="15">
        <f t="shared" si="4"/>
        <v>0</v>
      </c>
      <c r="Z20" s="15">
        <f t="shared" si="4"/>
        <v>0</v>
      </c>
      <c r="AA20" s="8">
        <f t="shared" ref="P20:AA20" si="5">SUM(AA9:AA19)</f>
        <v>2208443200</v>
      </c>
      <c r="AB20" s="9">
        <f>IFERROR(AA20/U20,"-")</f>
        <v>0.81578536076547248</v>
      </c>
      <c r="AC20" s="8"/>
      <c r="AD20" s="7"/>
      <c r="AE20" s="7"/>
    </row>
    <row r="29" spans="1:31" x14ac:dyDescent="0.2">
      <c r="R29" s="26"/>
    </row>
  </sheetData>
  <mergeCells count="18">
    <mergeCell ref="AC1:AE1"/>
    <mergeCell ref="AC2:AE2"/>
    <mergeCell ref="AC3:AE3"/>
    <mergeCell ref="AC4:AE4"/>
    <mergeCell ref="AC7:AC8"/>
    <mergeCell ref="AD7:AE7"/>
    <mergeCell ref="V7:AA7"/>
    <mergeCell ref="AB7:AB8"/>
    <mergeCell ref="A1:A4"/>
    <mergeCell ref="A5:C5"/>
    <mergeCell ref="A6:C6"/>
    <mergeCell ref="B1:AB4"/>
    <mergeCell ref="B7:F7"/>
    <mergeCell ref="G7:K7"/>
    <mergeCell ref="L7:N7"/>
    <mergeCell ref="O7:U7"/>
    <mergeCell ref="D5:G5"/>
    <mergeCell ref="D6:G6"/>
  </mergeCells>
  <phoneticPr fontId="15" type="noConversion"/>
  <conditionalFormatting sqref="N9:N19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paperSize="14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2022-05-04T14:45:01Z</cp:lastPrinted>
  <dcterms:created xsi:type="dcterms:W3CDTF">2008-07-08T21:30:46Z</dcterms:created>
  <dcterms:modified xsi:type="dcterms:W3CDTF">2022-05-26T22:55:17Z</dcterms:modified>
</cp:coreProperties>
</file>