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5 - Mayo\Publicados\"/>
    </mc:Choice>
  </mc:AlternateContent>
  <xr:revisionPtr revIDLastSave="0" documentId="13_ncr:1_{47F54423-9517-40F7-8A44-883F7240AB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45" i="14" l="1"/>
  <c r="AA45" i="14"/>
  <c r="U45" i="14"/>
  <c r="N9" i="14"/>
  <c r="N11" i="14"/>
  <c r="N12" i="14"/>
  <c r="N13" i="14"/>
  <c r="N14" i="14"/>
  <c r="N16" i="14"/>
  <c r="N18" i="14"/>
  <c r="N22" i="14"/>
  <c r="N23" i="14"/>
  <c r="N24" i="14"/>
  <c r="N25" i="14"/>
  <c r="N27" i="14"/>
  <c r="N28" i="14"/>
  <c r="N29" i="14"/>
  <c r="N30" i="14"/>
  <c r="N31" i="14"/>
  <c r="N33" i="14"/>
  <c r="N35" i="14"/>
  <c r="N37" i="14"/>
  <c r="N39" i="14"/>
  <c r="N42" i="14"/>
  <c r="N44" i="14"/>
  <c r="N45" i="14"/>
  <c r="N47" i="14"/>
  <c r="AA9" i="14"/>
  <c r="AA11" i="14"/>
  <c r="AA12" i="14"/>
  <c r="AA13" i="14"/>
  <c r="AA14" i="14"/>
  <c r="AA16" i="14"/>
  <c r="AA18" i="14"/>
  <c r="AA22" i="14"/>
  <c r="AA23" i="14"/>
  <c r="AA24" i="14"/>
  <c r="AA25" i="14"/>
  <c r="AA27" i="14"/>
  <c r="AA28" i="14"/>
  <c r="AA29" i="14"/>
  <c r="AA30" i="14"/>
  <c r="AA31" i="14"/>
  <c r="AA33" i="14"/>
  <c r="AA35" i="14"/>
  <c r="AA37" i="14"/>
  <c r="AA39" i="14"/>
  <c r="AA42" i="14"/>
  <c r="AA44" i="14"/>
  <c r="AA47" i="14"/>
  <c r="U9" i="14"/>
  <c r="U11" i="14"/>
  <c r="U12" i="14"/>
  <c r="U13" i="14"/>
  <c r="U14" i="14"/>
  <c r="U16" i="14"/>
  <c r="U18" i="14"/>
  <c r="U22" i="14"/>
  <c r="U23" i="14"/>
  <c r="U24" i="14"/>
  <c r="U25" i="14"/>
  <c r="U27" i="14"/>
  <c r="U28" i="14"/>
  <c r="U29" i="14"/>
  <c r="U30" i="14"/>
  <c r="U31" i="14"/>
  <c r="U33" i="14"/>
  <c r="U35" i="14"/>
  <c r="U37" i="14"/>
  <c r="U39" i="14"/>
  <c r="U42" i="14"/>
  <c r="U44" i="14"/>
  <c r="U47" i="14"/>
  <c r="AB47" i="14"/>
  <c r="X47" i="14"/>
  <c r="Y47" i="14"/>
  <c r="Z47" i="14"/>
  <c r="W47" i="14"/>
  <c r="V47" i="14"/>
  <c r="T47" i="14"/>
  <c r="S47" i="14"/>
  <c r="R47" i="14"/>
  <c r="Q47" i="14"/>
  <c r="P47" i="14"/>
  <c r="AB39" i="14"/>
  <c r="AB42" i="14"/>
  <c r="AB35" i="14"/>
  <c r="AB33" i="14"/>
  <c r="AB44" i="14"/>
  <c r="AB12" i="14"/>
  <c r="AB30" i="14"/>
  <c r="A10" i="14"/>
  <c r="A47" i="14"/>
  <c r="AC47" i="14"/>
  <c r="AB24" i="14"/>
  <c r="AB31" i="14"/>
  <c r="AB29" i="14"/>
  <c r="AB11" i="14"/>
  <c r="AB25" i="14"/>
  <c r="AB13" i="14"/>
  <c r="AB27" i="14"/>
  <c r="AB23" i="14"/>
  <c r="AB37" i="14"/>
  <c r="AB28" i="14"/>
  <c r="AB22" i="14"/>
  <c r="AB16" i="14"/>
  <c r="AB14" i="14"/>
  <c r="AB9" i="14"/>
  <c r="AB18" i="14"/>
</calcChain>
</file>

<file path=xl/sharedStrings.xml><?xml version="1.0" encoding="utf-8"?>
<sst xmlns="http://schemas.openxmlformats.org/spreadsheetml/2006/main" count="432" uniqueCount="174">
  <si>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</si>
  <si>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</si>
  <si>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</si>
  <si>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</si>
  <si>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</si>
  <si>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</si>
  <si>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</si>
  <si>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</si>
  <si>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</si>
  <si>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</si>
  <si>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</si>
  <si>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</si>
  <si>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</si>
  <si>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</si>
  <si>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</si>
  <si>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</si>
  <si>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</si>
  <si>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</si>
  <si>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</si>
  <si>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</si>
  <si>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</si>
  <si>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</si>
  <si>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</si>
  <si>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</si>
  <si>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</si>
  <si>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</si>
  <si>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</si>
  <si>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</si>
  <si>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</si>
  <si>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</si>
  <si>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</si>
  <si>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</si>
  <si>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</si>
  <si>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</si>
  <si>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</si>
  <si>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</si>
  <si>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</si>
  <si>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</si>
  <si>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</si>
  <si>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</si>
  <si>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</si>
  <si>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</si>
  <si>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</si>
  <si>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</si>
  <si>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</si>
  <si>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</si>
  <si>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</si>
  <si>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</si>
  <si>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</si>
  <si>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Realizar 2 iniciativas artísticas y culturales enmarcadas en el Plan Integral Zonal.</t>
  </si>
  <si>
    <t>.Número de iniciativas artísticas y culturales enmarcadas en el Plan Integral Zonal realizadas.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</si>
  <si>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</si>
  <si>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</si>
  <si>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</si>
  <si>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</si>
  <si>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</si>
  <si>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</si>
  <si>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</si>
  <si>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</si>
  <si>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</si>
  <si>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</si>
  <si>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</si>
  <si>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</si>
  <si>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</si>
  <si>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</si>
  <si>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</si>
  <si>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</si>
  <si>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</si>
  <si>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</si>
  <si>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</si>
  <si>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</si>
  <si>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</si>
  <si>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</si>
  <si>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</si>
  <si>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</si>
  <si>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</si>
  <si>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</si>
  <si>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</si>
  <si>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</si>
  <si>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</si>
  <si>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</si>
  <si>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</si>
  <si>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</si>
  <si>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</si>
  <si>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</si>
  <si>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</si>
  <si>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</si>
  <si>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</si>
  <si>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</si>
  <si>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</si>
  <si>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</si>
  <si>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</si>
  <si>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</si>
  <si>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</si>
  <si>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</si>
  <si>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</si>
  <si>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</si>
  <si>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</si>
  <si>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</si>
  <si>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</si>
  <si>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</si>
  <si>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</si>
  <si>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</si>
  <si>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</si>
  <si>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</si>
  <si>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</si>
  <si>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</si>
  <si>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</si>
  <si>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</si>
  <si>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</si>
  <si>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</si>
  <si>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</si>
  <si>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</si>
  <si>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>Seguridad Social de los artistas - FONPET</t>
  </si>
  <si>
    <t>01/01/2022</t>
  </si>
  <si>
    <t>01/12/2022</t>
  </si>
  <si>
    <t>IMPLEMENTACIÓN DE LOS BENEFICIOS ECONÓMICOS PERIÓDICOS - BEPS PARA GARANTIZAR LA VEJEZ DE LOS GESTORES Y CREADORES CULTURALES DE LA CIUDAD DE BUCARAMANGA</t>
  </si>
  <si>
    <t>ESTUDIO DE PREINVERSION Y DISEÑO PARA LA MODERNIZACIÓN DEL AUDITORIO PEDRO GÓMEZ VALDERRAMA Y DEL EDIFICIO ANTIGUO DE LA EMISORA DE LA BIBLIOTECA GABRIEL TURBAY DE BUCARAMANGA</t>
  </si>
  <si>
    <t>01/01/2023</t>
  </si>
  <si>
    <t>01/12/2023</t>
  </si>
  <si>
    <t>DESARROLLO DE LA AGENDA CULTURAL Y ARTÍSTICA EN EL MARCO DE LA CELEBRACIÓN DE LOS 400 AÑOS DE LA CIUDAD DE BUCARAMANGA</t>
  </si>
  <si>
    <t>APOYO A  LOS PROGRAMAS  DE CONCERTACIÓN CULTURAL EN LA CIUDAD DE BUCARAMANGA</t>
  </si>
  <si>
    <t>Realizar 2 estudios</t>
  </si>
  <si>
    <t xml:space="preserve">Realizar 1 agenda cultural en  el marco de la celebracion de los 400 años de la ciudad </t>
  </si>
  <si>
    <t>Mantener en operacion (1) la emisora cultural LCGS</t>
  </si>
  <si>
    <t xml:space="preserve">Desarrollar 16 Acciones para dar respuesta a las necesidades del sector turismo en Bucaramanga.
</t>
  </si>
  <si>
    <t>Participantes en la captación de eventos de turismo -MICE.</t>
  </si>
  <si>
    <t>Desarrollar 14 acciones para el reconocimiento y apropiación social del patrimonio material e inmaterial.</t>
  </si>
  <si>
    <t>Apoyar 46 Proyectos ganadores en los programas de concertación a nivel nacional.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</si>
  <si>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</si>
  <si>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</si>
  <si>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DESARROLLO DE LA PROGRAMACIÓN Y DIVULGACIÓN DE LAS COMUNICACIONES EN LA EMISORA LUIS CARLOS GALÁN SARMIENTO DE LA CIUDAD DE BUCARAMANGA</t>
  </si>
  <si>
    <t>2.3.2.02.02.009.33.01.087.92911.22.0   2.3.2.02.02.009.33.01.087.96310.22.0 </t>
  </si>
  <si>
    <t>2.3.2.02.02.008.33.01.053.85961.22.0 </t>
  </si>
  <si>
    <t>2.3.2.02.02.008.33.01.051.85940.22.0 </t>
  </si>
  <si>
    <t>2.3.2.02.01.003.33.01.085.62151.37.0  2.3.2.02.01.003.33.01.085.62151.97.0   2.3.2.02.01.003.33.01.085.62520.37.0  2.3.2.02.01.003.33.01.085.62570.37.0  2.3.2.02.02.007.33.01.085.73311.37.0  2.3.2.02.02.007.33.01.085.73311.79.0  2.3.2.02.02.007.33.01.085.73311.97.0  2.3.2.02.02.008.33.01.085.82120.37.0  2.3.2.02.02.008.33.01.085.82221.37.0  2.3.2.02.02.008.33.01.085.83111.37.0   2.3.2.02.02.008.33.01.085.83112.37.0  2.3.2.02.02.008.33.01.085.83113.37.0  2.3.2.02.02.008.33.01.085.83132.37.0  2.3.2.02.02.008.33.01.085.83151.37.0  2.3.2.02.02.008.33.01.085.83159.37.0  2.3.2.02.02.008.33.01.085.83159.97.0  2.3.2.02.02.008.33.01.085.83310.37.0  2.3.2.02.02.008.33.01.085.84392.37.0  2.3.2.02.02.008.33.01.085.84520.37.0  2.3.2.02.02.008.33.01.085.85330.37.0  2.3.2.02.02.008.33.01.085.85940.37.0  2.3.2.02.02.009.33.01.085.92911.22.0  2.3.2.02.02.009.33.01.085.92911.37.0  2.3.2.02.02.009.33.01.085.96210.22.0  2.3.2.02.02.009.33.01.085.96210.37.0 </t>
  </si>
  <si>
    <t>2.3.2.02.02.009.33.01.053.92911.22.0   2.3.2.02.02.009.33.01.053.96290.22.0 </t>
  </si>
  <si>
    <t>2.3.2.02.02.008.33.01.054.85940.22.0   2.3.2.02.02.008.33.01.054.85961.22.0  2.3.2.02.02.009.33.01.054.96210.22.0  2.3.2.02.02.009.33.01.054.96220.37.0  2.3.2.02.02.009.33.01.054.96220.37.0 </t>
  </si>
  <si>
    <t>2.3.2.02.02.009.33.01.054.96210.37.0 </t>
  </si>
  <si>
    <t>2.3.2.02.02.009.33.01.054.95996.22.0 </t>
  </si>
  <si>
    <t>2.3.2.02.02.008.23.01.030.83132.22.0  2.3.2.02.02.008.23.01.030.83141.22.0 </t>
  </si>
  <si>
    <t>2.3.2.02.02.009.33.01.051.92911.22.0 </t>
  </si>
  <si>
    <t>2.3.2.02.02.009.23.01.030.96411.22.0 </t>
  </si>
  <si>
    <t>2.3.2.02.02.007.23.01.011.72112.22.0  2.3.2.02.02.007.23.01.011.73311.37.0  2.3.2.02.02.007.23.01.011.73320.37.0 2.3.2.02.02.007.23.01.011.73390.37.0 2.3.2.02.02.008.23.01.011.83159.37.0   2.3.2.02.02.008.23.01.011.83611.37.0  2.3.2.02.02.008.23.01.011.84611.22.0  2.3.2.02.02.008.23.01.011.84611.37.0  2.3.2.02.02.008.23.01.011.87153.37.0  2.3.2.02.02.009.23.01.011.96122.22.0  2.3.2.02.02.009.23.01.011.96122.37.0  2.3.2.02.02.009.23.01.011.96131.37.0 </t>
  </si>
  <si>
    <t>2.3.2.02.02.009.33.01.095.96210.22.0 </t>
  </si>
  <si>
    <t>2.3.2.02.02.008.33.99.056.83141.22.0 </t>
  </si>
  <si>
    <t>2.3.2.02.02.009.33.01.087.92911.22.0 </t>
  </si>
  <si>
    <t>2.3.2.02.02.009.33.02.001.96412.22.0  2.3.2.02.02.009.33.02.001.96412.24.0 </t>
  </si>
  <si>
    <t>2.3.2.02.02.009.33.02.072.96290.37.0 </t>
  </si>
  <si>
    <t>2.3.2.02.02.008.33.02.044.96131.22.0  2.3.2.02.02.008.33.02.044.96134.22.0 </t>
  </si>
  <si>
    <t>2.3.2.02.01.003.33.01.053.62151.37.0  2.3.2.02.02.009.33.01.053.91136.37.0  2.3.2.02.02.009.33.01.053.96210.37.0  2.3.2.02.02.009.33.02.044.92911.37.0  2.3.2.02.02.009.33.02.044.96137.37.0  2.3.2.02.02.009.33.02.044.96210.37.0 </t>
  </si>
  <si>
    <t>2.3.2.02.01.003.35.02.046.62151.37.0  2.3.2.02.02.008.35.02.046.85940.37.0  2.3.2.02.02.009.35.02.046.91136.37.0 </t>
  </si>
  <si>
    <t>2.3.2.02.02.008.35.02.046.83611.37.0  2.3.2.02.02.009.35.02.046.91136.37.0 </t>
  </si>
  <si>
    <t>2.3.2.02.02.009.35.02.046.91136.37.0 </t>
  </si>
  <si>
    <t xml:space="preserve"> 2.3.2.02.02.009.35.02.045.91136.37.0 </t>
  </si>
  <si>
    <t>2.3.2.01.01.004.01.02.33.01.126.22.0    2.3.2.01.01.004.01.02.33.01.126.3835099.22.0  2.3.2.02.01.003.33.01.087.62151.22.0  2.3.2.02.01.004.33.01.087.47829.22.0  2.3.2.02.02.008.33.01.087.82120.22.0  2.3.2.02.02.008.33.01.087.85940.22.0  2.3.2.02.02.008.33.01.087.8729003.22.0  2.3.2.02.02.008.33.01.087.92911.22.0  2.3.2.02.02.008.33.01.087.92911.54.0  2.3.2.02.02.008.33.01.087.96210.22.0  2.3.2.02.02.009.33.01.087.91122.22.0  2.3.2.02.02.009.33.01.087.92511.22.0  2.3.2.02.02.009.33.01.087.92511.54.0  2.3.2.02.02.009.33.01.087.92911.22.0  2.3.2.02.02.009.33.01.087.92911.54.0  2.3.2.02.02.009.33.01.087.92920.22.0  2.3.2.02.02.009.33.01.087.96290.22.0 </t>
  </si>
  <si>
    <t>POR INCLUIR EN PROYECTO</t>
  </si>
  <si>
    <t>2.3.2.02.02.009.33.02.042 </t>
  </si>
  <si>
    <t>2.3.2.02.02.009.35.02.045.91136.37.0 </t>
  </si>
  <si>
    <t>POR INCLUIR  EN PROYECTO</t>
  </si>
  <si>
    <t>IMPLEMENTACIÓN DE ESTRATEGIAS PARA LA CAPTACIÓN, DESARROLLO Y PROMOCIÓN DEL TURISMO EN EL MUNICIPIO DE BUCARAMANGA</t>
  </si>
  <si>
    <t>2.3.2.02.02.008.33.01.085.83113.22.0   2.3.2.02.02.009.33.01.085.92911.22.0     2.3.2.02.02.009.33.01.085.96210.22.0   2.3.2.02.02.007.33.01.085.73311.79.0   2.3.2.02.02.009.33.01.085.92911.37.0 </t>
  </si>
  <si>
    <t>2.3.2.02.02.009.33.01.053.92911.22.0 </t>
  </si>
  <si>
    <t>2.3.2.02.02.009.23.01.011.96131.22.0   2.3.2.02.02.009.23.01.011.96122.22.0   2.3.2.02.02.008.23.01.011.87153.22.0  2.3.2.02.02.008.23.01.011.84611.22.0  2.3.2.02.02.008.23.01.011.83611.22.0 </t>
  </si>
  <si>
    <t>2.3.2.02.02.009.33.02.001.96412.24.0 </t>
  </si>
  <si>
    <t>2.3.2.02.02.008.33.02.072.83211.37.0   2.3.2.02.02.008.33.02.072.83211.97.0  2.3.2.02.02.008.33.02.072.83211.97.0 </t>
  </si>
  <si>
    <t>2.3.2.02.02.009.33.02.044.96230.22.0 </t>
  </si>
  <si>
    <t xml:space="preserve">POR INCLUIR EN PROYECTO </t>
  </si>
  <si>
    <t xml:space="preserve">POR  INCLUIR EN PROYECTO </t>
  </si>
  <si>
    <t xml:space="preserve"> 2.3.2.02.02.009.33.01.087.92511.54.0 </t>
  </si>
  <si>
    <t>Número de convocatorias de fomento a la creación, circulación investigación, formación, distribución y/o comercialización artística, cultural y de gestión culural para los artistas y gestores culturales locales realizadas.</t>
  </si>
  <si>
    <t>Aumentar el crecimiento de  la rama económica del turismo en Bucaramanga</t>
  </si>
  <si>
    <t>2.3.2.02.02.008.35.02.049.85550.37.0 $150.000.000
2.3.2.02.02.009.35.02.049.91136.37.0 $154.000.000</t>
  </si>
  <si>
    <t>PROYECTO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</si>
</sst>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31">
    <xf numFmtId="0" fontId="0" fillId="0" borderId="0" xfId="0"/>
    <xf numFmtId="9" fontId="6" fillId="2" borderId="2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justify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165" fontId="5" fillId="2" borderId="2" xfId="108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/>
    <xf numFmtId="14" fontId="5" fillId="3" borderId="0" xfId="0" applyNumberFormat="1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vertical="top"/>
    </xf>
    <xf numFmtId="14" fontId="5" fillId="0" borderId="0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3" fontId="5" fillId="0" borderId="0" xfId="0" applyNumberFormat="1" applyFont="1" applyAlignment="1"/>
    <xf numFmtId="43" fontId="5" fillId="0" borderId="0" xfId="0" applyNumberFormat="1" applyFont="1"/>
    <xf numFmtId="0" fontId="5" fillId="0" borderId="0" xfId="0" applyFont="1" applyAlignment="1"/>
    <xf numFmtId="3" fontId="5" fillId="0" borderId="2" xfId="0" applyNumberFormat="1" applyFont="1" applyFill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5" fillId="0" borderId="2" xfId="108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167" fontId="5" fillId="0" borderId="2" xfId="0" applyNumberFormat="1" applyFont="1" applyFill="1" applyBorder="1" applyAlignment="1">
      <alignment horizontal="right" vertical="center" wrapText="1"/>
    </xf>
    <xf numFmtId="167" fontId="6" fillId="0" borderId="2" xfId="0" applyNumberFormat="1" applyFont="1" applyFill="1" applyBorder="1" applyAlignment="1">
      <alignment horizontal="right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167" fontId="5" fillId="0" borderId="2" xfId="108" applyNumberFormat="1" applyFont="1" applyFill="1" applyBorder="1" applyAlignment="1">
      <alignment horizontal="right" vertical="center"/>
    </xf>
    <xf numFmtId="167" fontId="5" fillId="0" borderId="2" xfId="11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66" fontId="5" fillId="0" borderId="0" xfId="0" applyNumberFormat="1" applyFont="1"/>
    <xf numFmtId="168" fontId="5" fillId="0" borderId="2" xfId="110" applyNumberFormat="1" applyFont="1" applyFill="1" applyBorder="1" applyAlignment="1">
      <alignment vertical="center"/>
    </xf>
    <xf numFmtId="167" fontId="8" fillId="0" borderId="2" xfId="108" applyNumberFormat="1" applyFont="1" applyFill="1" applyBorder="1" applyAlignment="1">
      <alignment horizontal="right" vertical="center" wrapText="1"/>
    </xf>
    <xf numFmtId="0" fontId="5" fillId="0" borderId="2" xfId="0" applyFont="1" applyFill="1" applyBorder="1"/>
    <xf numFmtId="166" fontId="5" fillId="0" borderId="2" xfId="108" applyNumberFormat="1" applyFont="1" applyFill="1" applyBorder="1" applyAlignment="1">
      <alignment horizontal="right" vertical="center" wrapText="1"/>
    </xf>
    <xf numFmtId="167" fontId="3" fillId="0" borderId="2" xfId="108" applyNumberFormat="1" applyFont="1" applyFill="1" applyBorder="1" applyAlignment="1">
      <alignment horizontal="right" vertical="center" wrapText="1"/>
    </xf>
    <xf numFmtId="166" fontId="3" fillId="0" borderId="2" xfId="108" applyNumberFormat="1" applyFont="1" applyFill="1" applyBorder="1" applyAlignment="1">
      <alignment horizontal="right" vertical="center" wrapText="1"/>
    </xf>
    <xf numFmtId="167" fontId="3" fillId="0" borderId="2" xfId="110" applyNumberFormat="1" applyFont="1" applyFill="1" applyBorder="1" applyAlignment="1">
      <alignment horizontal="right" vertical="center" wrapText="1"/>
    </xf>
    <xf numFmtId="167" fontId="5" fillId="0" borderId="2" xfId="11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/>
    </xf>
    <xf numFmtId="167" fontId="9" fillId="0" borderId="2" xfId="0" applyNumberFormat="1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8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9" fontId="5" fillId="0" borderId="8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7" xfId="0" applyNumberFormat="1" applyFont="1" applyFill="1" applyBorder="1" applyAlignment="1">
      <alignment horizontal="center" vertical="center" wrapText="1"/>
    </xf>
    <xf numFmtId="167" fontId="6" fillId="2" borderId="1" xfId="108" applyNumberFormat="1" applyFont="1" applyFill="1" applyBorder="1" applyAlignment="1">
      <alignment horizontal="right" vertical="center" wrapText="1"/>
    </xf>
    <xf numFmtId="167" fontId="6" fillId="2" borderId="7" xfId="108" applyNumberFormat="1" applyFont="1" applyFill="1" applyBorder="1" applyAlignment="1">
      <alignment horizontal="right" vertical="center" wrapText="1"/>
    </xf>
    <xf numFmtId="167" fontId="6" fillId="2" borderId="2" xfId="108" applyNumberFormat="1" applyFont="1" applyFill="1" applyBorder="1" applyAlignment="1">
      <alignment horizontal="right" vertical="center" wrapText="1"/>
    </xf>
    <xf numFmtId="167" fontId="6" fillId="2" borderId="8" xfId="108" applyNumberFormat="1" applyFont="1" applyFill="1" applyBorder="1" applyAlignment="1">
      <alignment horizontal="right" vertical="center" wrapText="1"/>
    </xf>
    <xf numFmtId="9" fontId="5" fillId="6" borderId="1" xfId="0" applyNumberFormat="1" applyFont="1" applyFill="1" applyBorder="1" applyAlignment="1">
      <alignment horizontal="center" vertical="center"/>
    </xf>
    <xf numFmtId="9" fontId="5" fillId="6" borderId="7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167" fontId="6" fillId="2" borderId="2" xfId="108" applyNumberFormat="1" applyFont="1" applyFill="1" applyBorder="1" applyAlignment="1">
      <alignment vertical="center"/>
    </xf>
    <xf numFmtId="167" fontId="5" fillId="0" borderId="0" xfId="0" applyNumberFormat="1" applyFont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239072</xdr:colOff>
      <xdr:row>0</xdr:row>
      <xdr:rowOff>51707</xdr:rowOff>
    </xdr:from>
    <xdr:to>
      <xdr:col>1</xdr:col>
      <xdr:colOff>378386</xdr:colOff>
      <xdr:row>3</xdr:row>
      <xdr:rowOff>132252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2" y="51707"/>
          <a:ext cx="637880" cy="60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zoomScale="60" zoomScaleNormal="60" workbookViewId="0">
      <selection activeCell="M45" sqref="M45:M46"/>
    </sheetView>
  </sheetViews>
  <sheetFormatPr baseColWidth="10" defaultColWidth="11.25" defaultRowHeight="14.25" x14ac:dyDescent="0.2"/>
  <cols>
    <col min="1" max="1" width="6.5" style="33" customWidth="1"/>
    <col min="2" max="2" width="24.5" style="33" customWidth="1"/>
    <col min="3" max="3" width="25" style="33" customWidth="1"/>
    <col min="4" max="4" width="19.25" style="33" customWidth="1"/>
    <col min="5" max="5" width="49.25" style="33" customWidth="1"/>
    <col min="6" max="6" width="46.75" style="33" customWidth="1"/>
    <col min="7" max="7" width="15.5" style="46" customWidth="1"/>
    <col min="8" max="9" width="51.125" style="33" customWidth="1"/>
    <col min="10" max="10" width="11.25" style="33" customWidth="1"/>
    <col min="11" max="11" width="15.75" style="33" customWidth="1"/>
    <col min="12" max="13" width="14.625" style="33" customWidth="1"/>
    <col min="14" max="14" width="12.375" style="33" customWidth="1"/>
    <col min="15" max="15" width="39.75" style="47" customWidth="1"/>
    <col min="16" max="16" width="16.75" style="33" customWidth="1"/>
    <col min="17" max="17" width="16.125" style="33" customWidth="1"/>
    <col min="18" max="18" width="9.75" style="33" customWidth="1"/>
    <col min="19" max="19" width="14.75" style="33" customWidth="1"/>
    <col min="20" max="20" width="16.75" style="33" customWidth="1"/>
    <col min="21" max="21" width="24.25" style="50" customWidth="1"/>
    <col min="22" max="22" width="20.5" style="33" customWidth="1"/>
    <col min="23" max="23" width="21.625" style="33" customWidth="1"/>
    <col min="24" max="24" width="9.125" style="33" customWidth="1"/>
    <col min="25" max="25" width="15.875" style="33" customWidth="1"/>
    <col min="26" max="26" width="21" style="33" customWidth="1"/>
    <col min="27" max="27" width="22.875" style="33" customWidth="1"/>
    <col min="28" max="28" width="16" style="33" customWidth="1"/>
    <col min="29" max="29" width="19.25" style="33" customWidth="1"/>
    <col min="30" max="30" width="18.25" style="33" customWidth="1"/>
    <col min="31" max="31" width="23.5" style="33" customWidth="1"/>
    <col min="32" max="32" width="11.25" style="33" customWidth="1"/>
    <col min="33" max="16384" width="11.25" style="33"/>
  </cols>
  <sheetData>
    <row r="1" spans="1:31" ht="15" x14ac:dyDescent="0.2">
      <c r="A1" s="99"/>
      <c r="B1" s="103" t="s">
        <v>37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96" t="s">
        <v>130</v>
      </c>
      <c r="AD1" s="96"/>
      <c r="AE1" s="96"/>
    </row>
    <row r="2" spans="1:31" ht="15" x14ac:dyDescent="0.2">
      <c r="A2" s="99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97" t="s">
        <v>36</v>
      </c>
      <c r="AD2" s="97"/>
      <c r="AE2" s="97"/>
    </row>
    <row r="3" spans="1:31" ht="15" x14ac:dyDescent="0.2">
      <c r="A3" s="99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97" t="s">
        <v>33</v>
      </c>
      <c r="AD3" s="97"/>
      <c r="AE3" s="97"/>
    </row>
    <row r="4" spans="1:31" ht="15" x14ac:dyDescent="0.2">
      <c r="A4" s="99"/>
      <c r="B4" s="103"/>
      <c r="C4" s="103"/>
      <c r="D4" s="103"/>
      <c r="E4" s="103"/>
      <c r="F4" s="103"/>
      <c r="G4" s="103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97" t="s">
        <v>32</v>
      </c>
      <c r="AD4" s="97"/>
      <c r="AE4" s="97"/>
    </row>
    <row r="5" spans="1:31" ht="15" x14ac:dyDescent="0.2">
      <c r="A5" s="100" t="s">
        <v>30</v>
      </c>
      <c r="B5" s="100"/>
      <c r="C5" s="100"/>
      <c r="D5" s="117">
        <v>44715</v>
      </c>
      <c r="E5" s="117"/>
      <c r="F5" s="117"/>
      <c r="G5" s="117"/>
      <c r="H5" s="34"/>
      <c r="I5" s="34"/>
      <c r="J5" s="34"/>
      <c r="K5" s="34"/>
      <c r="L5" s="34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7"/>
    </row>
    <row r="6" spans="1:31" ht="15" x14ac:dyDescent="0.2">
      <c r="A6" s="101" t="s">
        <v>31</v>
      </c>
      <c r="B6" s="101"/>
      <c r="C6" s="101"/>
      <c r="D6" s="118">
        <v>44711</v>
      </c>
      <c r="E6" s="118"/>
      <c r="F6" s="118"/>
      <c r="G6" s="118"/>
      <c r="H6" s="38"/>
      <c r="I6" s="39"/>
      <c r="J6" s="39"/>
      <c r="K6" s="39"/>
      <c r="L6" s="39"/>
      <c r="M6" s="35"/>
      <c r="N6" s="35"/>
      <c r="O6" s="36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0"/>
      <c r="AE6" s="41"/>
    </row>
    <row r="7" spans="1:31" ht="15" x14ac:dyDescent="0.2">
      <c r="A7" s="42"/>
      <c r="B7" s="102" t="s">
        <v>10</v>
      </c>
      <c r="C7" s="102"/>
      <c r="D7" s="102"/>
      <c r="E7" s="102"/>
      <c r="F7" s="102"/>
      <c r="G7" s="102" t="s">
        <v>11</v>
      </c>
      <c r="H7" s="102"/>
      <c r="I7" s="102"/>
      <c r="J7" s="102"/>
      <c r="K7" s="102"/>
      <c r="L7" s="102" t="s">
        <v>25</v>
      </c>
      <c r="M7" s="102"/>
      <c r="N7" s="102"/>
      <c r="O7" s="102" t="s">
        <v>23</v>
      </c>
      <c r="P7" s="102"/>
      <c r="Q7" s="102"/>
      <c r="R7" s="102"/>
      <c r="S7" s="102"/>
      <c r="T7" s="102"/>
      <c r="U7" s="102"/>
      <c r="V7" s="102" t="s">
        <v>17</v>
      </c>
      <c r="W7" s="102"/>
      <c r="X7" s="102"/>
      <c r="Y7" s="102"/>
      <c r="Z7" s="102"/>
      <c r="AA7" s="102"/>
      <c r="AB7" s="98" t="s">
        <v>18</v>
      </c>
      <c r="AC7" s="98" t="s">
        <v>26</v>
      </c>
      <c r="AD7" s="98" t="s">
        <v>24</v>
      </c>
      <c r="AE7" s="98"/>
    </row>
    <row r="8" spans="1:31" s="43" customFormat="1" ht="45" x14ac:dyDescent="0.2">
      <c r="A8" s="32" t="s">
        <v>29</v>
      </c>
      <c r="B8" s="32" t="s">
        <v>1</v>
      </c>
      <c r="C8" s="32" t="s">
        <v>6</v>
      </c>
      <c r="D8" s="32" t="s">
        <v>2</v>
      </c>
      <c r="E8" s="32" t="s">
        <v>7</v>
      </c>
      <c r="F8" s="32" t="s">
        <v>19</v>
      </c>
      <c r="G8" s="11" t="s">
        <v>129</v>
      </c>
      <c r="H8" s="32" t="s">
        <v>3</v>
      </c>
      <c r="I8" s="32" t="s">
        <v>15</v>
      </c>
      <c r="J8" s="32" t="s">
        <v>21</v>
      </c>
      <c r="K8" s="32" t="s">
        <v>22</v>
      </c>
      <c r="L8" s="32" t="s">
        <v>4</v>
      </c>
      <c r="M8" s="32" t="s">
        <v>5</v>
      </c>
      <c r="N8" s="32" t="s">
        <v>0</v>
      </c>
      <c r="O8" s="32" t="s">
        <v>9</v>
      </c>
      <c r="P8" s="32" t="s">
        <v>35</v>
      </c>
      <c r="Q8" s="32" t="s">
        <v>8</v>
      </c>
      <c r="R8" s="32" t="s">
        <v>27</v>
      </c>
      <c r="S8" s="32" t="s">
        <v>34</v>
      </c>
      <c r="T8" s="32" t="s">
        <v>12</v>
      </c>
      <c r="U8" s="32" t="s">
        <v>20</v>
      </c>
      <c r="V8" s="32" t="s">
        <v>35</v>
      </c>
      <c r="W8" s="32" t="s">
        <v>8</v>
      </c>
      <c r="X8" s="32" t="s">
        <v>27</v>
      </c>
      <c r="Y8" s="32" t="s">
        <v>34</v>
      </c>
      <c r="Z8" s="32" t="s">
        <v>12</v>
      </c>
      <c r="AA8" s="32" t="s">
        <v>28</v>
      </c>
      <c r="AB8" s="98"/>
      <c r="AC8" s="98"/>
      <c r="AD8" s="32" t="s">
        <v>13</v>
      </c>
      <c r="AE8" s="32" t="s">
        <v>14</v>
      </c>
    </row>
    <row r="9" spans="1:31" ht="267.75" customHeight="1" x14ac:dyDescent="0.2">
      <c r="A9" s="76">
        <v>132</v>
      </c>
      <c r="B9" s="14" t="s">
        <v>38</v>
      </c>
      <c r="C9" s="15" t="s">
        <v>39</v>
      </c>
      <c r="D9" s="14" t="s">
        <v>46</v>
      </c>
      <c r="E9" s="16" t="s">
        <v>40</v>
      </c>
      <c r="F9" s="17" t="s">
        <v>41</v>
      </c>
      <c r="G9" s="18">
        <v>2020680010054</v>
      </c>
      <c r="H9" s="17" t="s">
        <v>42</v>
      </c>
      <c r="I9" s="17" t="s">
        <v>43</v>
      </c>
      <c r="J9" s="19" t="s">
        <v>114</v>
      </c>
      <c r="K9" s="19">
        <v>44926</v>
      </c>
      <c r="L9" s="82">
        <v>1</v>
      </c>
      <c r="M9" s="80">
        <v>1</v>
      </c>
      <c r="N9" s="89">
        <f>IFERROR(IF(M9/L9&gt;100%,100%,M9/L9),"-")</f>
        <v>1</v>
      </c>
      <c r="O9" s="20" t="s">
        <v>155</v>
      </c>
      <c r="P9" s="65"/>
      <c r="Q9" s="53">
        <v>1369139833</v>
      </c>
      <c r="R9" s="66"/>
      <c r="S9" s="66"/>
      <c r="T9" s="53">
        <v>828710167</v>
      </c>
      <c r="U9" s="121">
        <f>SUM(P9:T10)</f>
        <v>2588130000</v>
      </c>
      <c r="V9" s="53"/>
      <c r="W9" s="55">
        <v>1033127000</v>
      </c>
      <c r="X9" s="74"/>
      <c r="Y9" s="75"/>
      <c r="Z9" s="68">
        <v>367800000</v>
      </c>
      <c r="AA9" s="121">
        <f>SUM(V9:Z10)</f>
        <v>1400927000</v>
      </c>
      <c r="AB9" s="108">
        <f>IFERROR(AA9/U9,"-")</f>
        <v>0.54128927063169163</v>
      </c>
      <c r="AC9" s="111"/>
      <c r="AD9" s="105" t="s">
        <v>44</v>
      </c>
      <c r="AE9" s="114" t="s">
        <v>45</v>
      </c>
    </row>
    <row r="10" spans="1:31" s="60" customFormat="1" ht="57" x14ac:dyDescent="0.2">
      <c r="A10" s="76">
        <f>A9</f>
        <v>132</v>
      </c>
      <c r="B10" s="17" t="s">
        <v>38</v>
      </c>
      <c r="C10" s="54" t="s">
        <v>39</v>
      </c>
      <c r="D10" s="17" t="s">
        <v>46</v>
      </c>
      <c r="E10" s="16" t="s">
        <v>40</v>
      </c>
      <c r="F10" s="17" t="s">
        <v>41</v>
      </c>
      <c r="G10" s="18">
        <v>2020680010054</v>
      </c>
      <c r="H10" s="17" t="s">
        <v>156</v>
      </c>
      <c r="I10" s="17"/>
      <c r="J10" s="19"/>
      <c r="K10" s="19"/>
      <c r="L10" s="83"/>
      <c r="M10" s="81"/>
      <c r="N10" s="90"/>
      <c r="O10" s="20" t="s">
        <v>169</v>
      </c>
      <c r="P10" s="65">
        <v>360986924</v>
      </c>
      <c r="Q10" s="53">
        <v>29293076</v>
      </c>
      <c r="R10" s="53"/>
      <c r="S10" s="53"/>
      <c r="T10" s="53"/>
      <c r="U10" s="122"/>
      <c r="V10" s="53"/>
      <c r="W10" s="55"/>
      <c r="X10" s="56"/>
      <c r="Y10" s="55"/>
      <c r="Z10" s="68"/>
      <c r="AA10" s="122"/>
      <c r="AB10" s="110"/>
      <c r="AC10" s="113"/>
      <c r="AD10" s="107"/>
      <c r="AE10" s="116"/>
    </row>
    <row r="11" spans="1:31" ht="60" x14ac:dyDescent="0.2">
      <c r="A11" s="76">
        <v>133</v>
      </c>
      <c r="B11" s="14" t="s">
        <v>38</v>
      </c>
      <c r="C11" s="14" t="s">
        <v>39</v>
      </c>
      <c r="D11" s="14" t="s">
        <v>46</v>
      </c>
      <c r="E11" s="16" t="s">
        <v>47</v>
      </c>
      <c r="F11" s="17" t="s">
        <v>48</v>
      </c>
      <c r="G11" s="18">
        <v>2020680010054</v>
      </c>
      <c r="H11" s="17" t="s">
        <v>42</v>
      </c>
      <c r="I11" s="17" t="s">
        <v>43</v>
      </c>
      <c r="J11" s="19" t="s">
        <v>114</v>
      </c>
      <c r="K11" s="19" t="s">
        <v>115</v>
      </c>
      <c r="L11" s="25">
        <v>1</v>
      </c>
      <c r="M11" s="26">
        <v>1</v>
      </c>
      <c r="N11" s="27">
        <f>IFERROR(IF(M11/L11&gt;100%,100%,M11/L11),"-")</f>
        <v>1</v>
      </c>
      <c r="O11" s="20" t="s">
        <v>132</v>
      </c>
      <c r="P11" s="67"/>
      <c r="Q11" s="53"/>
      <c r="R11" s="53"/>
      <c r="S11" s="53"/>
      <c r="T11" s="53">
        <v>138600000</v>
      </c>
      <c r="U11" s="123">
        <f>SUM(P11:T11)</f>
        <v>138600000</v>
      </c>
      <c r="V11" s="53"/>
      <c r="W11" s="53"/>
      <c r="X11" s="56"/>
      <c r="Y11" s="55"/>
      <c r="Z11" s="53">
        <v>83160000</v>
      </c>
      <c r="AA11" s="123">
        <f t="shared" ref="AA11:AA16" si="0">SUM(V11:Z11)</f>
        <v>83160000</v>
      </c>
      <c r="AB11" s="29">
        <f t="shared" ref="AB11:AB14" si="1">IFERROR(AA11/U11,"-")</f>
        <v>0.6</v>
      </c>
      <c r="AC11" s="30"/>
      <c r="AD11" s="31" t="s">
        <v>44</v>
      </c>
      <c r="AE11" s="28" t="s">
        <v>45</v>
      </c>
    </row>
    <row r="12" spans="1:31" ht="57" x14ac:dyDescent="0.2">
      <c r="A12" s="76">
        <v>134</v>
      </c>
      <c r="B12" s="14" t="s">
        <v>38</v>
      </c>
      <c r="C12" s="14" t="s">
        <v>39</v>
      </c>
      <c r="D12" s="14" t="s">
        <v>46</v>
      </c>
      <c r="E12" s="16" t="s">
        <v>51</v>
      </c>
      <c r="F12" s="17" t="s">
        <v>52</v>
      </c>
      <c r="G12" s="18">
        <v>2021680010060</v>
      </c>
      <c r="H12" s="17" t="s">
        <v>53</v>
      </c>
      <c r="I12" s="21" t="s">
        <v>54</v>
      </c>
      <c r="J12" s="19" t="s">
        <v>114</v>
      </c>
      <c r="K12" s="19" t="s">
        <v>115</v>
      </c>
      <c r="L12" s="25">
        <v>1</v>
      </c>
      <c r="M12" s="26">
        <v>0</v>
      </c>
      <c r="N12" s="27">
        <f>IFERROR(IF(M12/L12&gt;100%,100%,M12/L12),"-")</f>
        <v>0</v>
      </c>
      <c r="O12" s="20" t="s">
        <v>133</v>
      </c>
      <c r="P12" s="67"/>
      <c r="Q12" s="53"/>
      <c r="R12" s="53"/>
      <c r="S12" s="53"/>
      <c r="T12" s="53">
        <v>50000000</v>
      </c>
      <c r="U12" s="123">
        <f>SUM(P12:T12)</f>
        <v>50000000</v>
      </c>
      <c r="V12" s="53">
        <v>0</v>
      </c>
      <c r="W12" s="55"/>
      <c r="X12" s="56"/>
      <c r="Y12" s="55"/>
      <c r="Z12" s="68">
        <v>0</v>
      </c>
      <c r="AA12" s="123">
        <f t="shared" si="0"/>
        <v>0</v>
      </c>
      <c r="AB12" s="29">
        <f t="shared" si="1"/>
        <v>0</v>
      </c>
      <c r="AC12" s="30"/>
      <c r="AD12" s="31" t="s">
        <v>44</v>
      </c>
      <c r="AE12" s="28" t="s">
        <v>45</v>
      </c>
    </row>
    <row r="13" spans="1:31" ht="85.5" x14ac:dyDescent="0.2">
      <c r="A13" s="76">
        <v>135</v>
      </c>
      <c r="B13" s="14" t="s">
        <v>38</v>
      </c>
      <c r="C13" s="14" t="s">
        <v>39</v>
      </c>
      <c r="D13" s="14" t="s">
        <v>46</v>
      </c>
      <c r="E13" s="16" t="s">
        <v>61</v>
      </c>
      <c r="F13" s="17" t="s">
        <v>62</v>
      </c>
      <c r="G13" s="18">
        <v>2020680010045</v>
      </c>
      <c r="H13" s="17" t="s">
        <v>63</v>
      </c>
      <c r="I13" s="17" t="s">
        <v>66</v>
      </c>
      <c r="J13" s="19" t="s">
        <v>114</v>
      </c>
      <c r="K13" s="19" t="s">
        <v>115</v>
      </c>
      <c r="L13" s="25">
        <v>1</v>
      </c>
      <c r="M13" s="26">
        <v>1</v>
      </c>
      <c r="N13" s="27">
        <f>IFERROR(IF(M13/L13&gt;100%,100%,M13/L13),"-")</f>
        <v>1</v>
      </c>
      <c r="O13" s="20" t="s">
        <v>134</v>
      </c>
      <c r="P13" s="67"/>
      <c r="Q13" s="53"/>
      <c r="R13" s="53"/>
      <c r="S13" s="53"/>
      <c r="T13" s="53">
        <v>40000000</v>
      </c>
      <c r="U13" s="123">
        <f>SUM(P13:T13)</f>
        <v>40000000</v>
      </c>
      <c r="V13" s="53"/>
      <c r="W13" s="55"/>
      <c r="X13" s="56"/>
      <c r="Y13" s="55"/>
      <c r="Z13" s="53">
        <v>24000000</v>
      </c>
      <c r="AA13" s="123">
        <f t="shared" si="0"/>
        <v>24000000</v>
      </c>
      <c r="AB13" s="29">
        <f t="shared" si="1"/>
        <v>0.6</v>
      </c>
      <c r="AC13" s="30"/>
      <c r="AD13" s="31" t="s">
        <v>44</v>
      </c>
      <c r="AE13" s="28" t="s">
        <v>45</v>
      </c>
    </row>
    <row r="14" spans="1:31" ht="390.75" customHeight="1" x14ac:dyDescent="0.2">
      <c r="A14" s="76">
        <v>136</v>
      </c>
      <c r="B14" s="15" t="s">
        <v>38</v>
      </c>
      <c r="C14" s="15" t="s">
        <v>39</v>
      </c>
      <c r="D14" s="15" t="s">
        <v>46</v>
      </c>
      <c r="E14" s="16" t="s">
        <v>55</v>
      </c>
      <c r="F14" s="17" t="s">
        <v>56</v>
      </c>
      <c r="G14" s="18">
        <v>2020680010037</v>
      </c>
      <c r="H14" s="17" t="s">
        <v>57</v>
      </c>
      <c r="I14" s="17" t="s">
        <v>58</v>
      </c>
      <c r="J14" s="19">
        <v>44573</v>
      </c>
      <c r="K14" s="19" t="s">
        <v>115</v>
      </c>
      <c r="L14" s="82">
        <v>1</v>
      </c>
      <c r="M14" s="80">
        <v>1</v>
      </c>
      <c r="N14" s="78">
        <f>IFERROR(IF(M14/L14&gt;100%,100%,M14/L14),"-")</f>
        <v>1</v>
      </c>
      <c r="O14" s="20" t="s">
        <v>135</v>
      </c>
      <c r="P14" s="53">
        <v>1701132096</v>
      </c>
      <c r="Q14" s="53"/>
      <c r="R14" s="53"/>
      <c r="S14" s="53">
        <v>50000000</v>
      </c>
      <c r="T14" s="53">
        <v>478767904</v>
      </c>
      <c r="U14" s="121">
        <f>SUM(P14:T15)</f>
        <v>2463620860.6799998</v>
      </c>
      <c r="V14" s="53">
        <v>1004892068.23</v>
      </c>
      <c r="W14" s="75"/>
      <c r="X14" s="74"/>
      <c r="Y14" s="75"/>
      <c r="Z14" s="53">
        <v>288000000</v>
      </c>
      <c r="AA14" s="121">
        <f>SUM(V14:Z15)</f>
        <v>1292892068.23</v>
      </c>
      <c r="AB14" s="108">
        <f t="shared" si="1"/>
        <v>0.52479344077040346</v>
      </c>
      <c r="AC14" s="111"/>
      <c r="AD14" s="105" t="s">
        <v>44</v>
      </c>
      <c r="AE14" s="114" t="s">
        <v>45</v>
      </c>
    </row>
    <row r="15" spans="1:31" s="60" customFormat="1" ht="92.25" customHeight="1" x14ac:dyDescent="0.2">
      <c r="A15" s="76">
        <v>136</v>
      </c>
      <c r="B15" s="54" t="s">
        <v>38</v>
      </c>
      <c r="C15" s="54" t="s">
        <v>39</v>
      </c>
      <c r="D15" s="54" t="s">
        <v>46</v>
      </c>
      <c r="E15" s="16" t="s">
        <v>55</v>
      </c>
      <c r="F15" s="17" t="s">
        <v>56</v>
      </c>
      <c r="G15" s="18">
        <v>2020680010037</v>
      </c>
      <c r="H15" s="17" t="s">
        <v>159</v>
      </c>
      <c r="I15" s="17"/>
      <c r="J15" s="19"/>
      <c r="K15" s="19"/>
      <c r="L15" s="83"/>
      <c r="M15" s="81"/>
      <c r="N15" s="79"/>
      <c r="O15" s="20" t="s">
        <v>161</v>
      </c>
      <c r="P15" s="53">
        <v>145552227.08000001</v>
      </c>
      <c r="Q15" s="68"/>
      <c r="R15" s="53"/>
      <c r="S15" s="68">
        <v>17779439.710000001</v>
      </c>
      <c r="T15" s="53">
        <v>70389193.890000001</v>
      </c>
      <c r="U15" s="122"/>
      <c r="V15" s="66"/>
      <c r="W15" s="55"/>
      <c r="X15" s="56"/>
      <c r="Y15" s="55"/>
      <c r="Z15" s="53"/>
      <c r="AA15" s="122"/>
      <c r="AB15" s="110"/>
      <c r="AC15" s="113"/>
      <c r="AD15" s="107"/>
      <c r="AE15" s="116"/>
    </row>
    <row r="16" spans="1:31" ht="71.25" x14ac:dyDescent="0.2">
      <c r="A16" s="76">
        <v>137</v>
      </c>
      <c r="B16" s="14" t="s">
        <v>38</v>
      </c>
      <c r="C16" s="14" t="s">
        <v>39</v>
      </c>
      <c r="D16" s="14" t="s">
        <v>46</v>
      </c>
      <c r="E16" s="16" t="s">
        <v>59</v>
      </c>
      <c r="F16" s="17" t="s">
        <v>60</v>
      </c>
      <c r="G16" s="18">
        <v>2020680010037</v>
      </c>
      <c r="H16" s="17" t="s">
        <v>57</v>
      </c>
      <c r="I16" s="21" t="s">
        <v>58</v>
      </c>
      <c r="J16" s="19">
        <v>44573</v>
      </c>
      <c r="K16" s="19" t="s">
        <v>115</v>
      </c>
      <c r="L16" s="82">
        <v>50</v>
      </c>
      <c r="M16" s="80">
        <v>139</v>
      </c>
      <c r="N16" s="89">
        <f>IFERROR(IF(M16/L16&gt;100%,100%,M16/L16),"-")</f>
        <v>1</v>
      </c>
      <c r="O16" s="20" t="s">
        <v>136</v>
      </c>
      <c r="P16" s="53"/>
      <c r="Q16" s="53"/>
      <c r="R16" s="53"/>
      <c r="S16" s="53"/>
      <c r="T16" s="53">
        <v>137200000</v>
      </c>
      <c r="U16" s="121">
        <f>SUM(P16:T17)</f>
        <v>143200000</v>
      </c>
      <c r="V16" s="53"/>
      <c r="W16" s="55"/>
      <c r="X16" s="56"/>
      <c r="Y16" s="56"/>
      <c r="Z16" s="53">
        <v>60000000</v>
      </c>
      <c r="AA16" s="121">
        <f>SUM(V16:Z17)</f>
        <v>60000000</v>
      </c>
      <c r="AB16" s="108">
        <f>IFERROR(AA16/U16,"-")</f>
        <v>0.41899441340782123</v>
      </c>
      <c r="AC16" s="119"/>
      <c r="AD16" s="105" t="s">
        <v>44</v>
      </c>
      <c r="AE16" s="114" t="s">
        <v>45</v>
      </c>
    </row>
    <row r="17" spans="1:31" s="60" customFormat="1" ht="60" x14ac:dyDescent="0.2">
      <c r="A17" s="76">
        <v>137</v>
      </c>
      <c r="B17" s="17" t="s">
        <v>38</v>
      </c>
      <c r="C17" s="17" t="s">
        <v>39</v>
      </c>
      <c r="D17" s="17" t="s">
        <v>46</v>
      </c>
      <c r="E17" s="16" t="s">
        <v>59</v>
      </c>
      <c r="F17" s="17" t="s">
        <v>60</v>
      </c>
      <c r="G17" s="18">
        <v>2020680010037</v>
      </c>
      <c r="H17" s="17" t="s">
        <v>156</v>
      </c>
      <c r="I17" s="21"/>
      <c r="J17" s="19"/>
      <c r="K17" s="19"/>
      <c r="L17" s="83"/>
      <c r="M17" s="81"/>
      <c r="N17" s="90"/>
      <c r="O17" s="20" t="s">
        <v>162</v>
      </c>
      <c r="P17" s="53"/>
      <c r="Q17" s="53"/>
      <c r="R17" s="53"/>
      <c r="S17" s="53"/>
      <c r="T17" s="53">
        <v>6000000</v>
      </c>
      <c r="U17" s="122"/>
      <c r="V17" s="53"/>
      <c r="W17" s="55"/>
      <c r="X17" s="56"/>
      <c r="Y17" s="56"/>
      <c r="Z17" s="53"/>
      <c r="AA17" s="122"/>
      <c r="AB17" s="110"/>
      <c r="AC17" s="120"/>
      <c r="AD17" s="107"/>
      <c r="AE17" s="116"/>
    </row>
    <row r="18" spans="1:31" ht="85.5" x14ac:dyDescent="0.2">
      <c r="A18" s="76">
        <v>138</v>
      </c>
      <c r="B18" s="14" t="s">
        <v>38</v>
      </c>
      <c r="C18" s="15" t="s">
        <v>39</v>
      </c>
      <c r="D18" s="15" t="s">
        <v>46</v>
      </c>
      <c r="E18" s="16" t="s">
        <v>64</v>
      </c>
      <c r="F18" s="17" t="s">
        <v>170</v>
      </c>
      <c r="G18" s="18">
        <v>2020680010045</v>
      </c>
      <c r="H18" s="17" t="s">
        <v>63</v>
      </c>
      <c r="I18" s="21" t="s">
        <v>66</v>
      </c>
      <c r="J18" s="19" t="s">
        <v>114</v>
      </c>
      <c r="K18" s="19" t="s">
        <v>115</v>
      </c>
      <c r="L18" s="82">
        <v>5</v>
      </c>
      <c r="M18" s="80">
        <v>3</v>
      </c>
      <c r="N18" s="89">
        <f>IFERROR(IF(M18/L18&gt;100%,100%,M18/L18),"-")</f>
        <v>0.6</v>
      </c>
      <c r="O18" s="20" t="s">
        <v>137</v>
      </c>
      <c r="P18" s="69">
        <v>860000000</v>
      </c>
      <c r="Q18" s="69"/>
      <c r="R18" s="69"/>
      <c r="S18" s="70"/>
      <c r="T18" s="71">
        <v>300000000</v>
      </c>
      <c r="U18" s="121">
        <f>SUM(P18:T21)</f>
        <v>2792314856.54</v>
      </c>
      <c r="V18" s="53">
        <v>27508169</v>
      </c>
      <c r="W18" s="55"/>
      <c r="X18" s="56"/>
      <c r="Y18" s="56"/>
      <c r="Z18" s="68">
        <v>60000000</v>
      </c>
      <c r="AA18" s="121">
        <f>SUM(V18:Z21)</f>
        <v>267962969</v>
      </c>
      <c r="AB18" s="108">
        <f>IFERROR(AA18/U18,"-")</f>
        <v>9.5964453425584323E-2</v>
      </c>
      <c r="AC18" s="111"/>
      <c r="AD18" s="105" t="s">
        <v>44</v>
      </c>
      <c r="AE18" s="114" t="s">
        <v>45</v>
      </c>
    </row>
    <row r="19" spans="1:31" ht="99.75" customHeight="1" x14ac:dyDescent="0.2">
      <c r="A19" s="76">
        <v>138</v>
      </c>
      <c r="B19" s="14" t="s">
        <v>38</v>
      </c>
      <c r="C19" s="15" t="s">
        <v>39</v>
      </c>
      <c r="D19" s="15" t="s">
        <v>46</v>
      </c>
      <c r="E19" s="16" t="s">
        <v>64</v>
      </c>
      <c r="F19" s="17" t="s">
        <v>65</v>
      </c>
      <c r="G19" s="18">
        <v>2021680010123</v>
      </c>
      <c r="H19" s="17" t="s">
        <v>121</v>
      </c>
      <c r="I19" s="21" t="s">
        <v>128</v>
      </c>
      <c r="J19" s="19">
        <v>44562</v>
      </c>
      <c r="K19" s="19" t="s">
        <v>119</v>
      </c>
      <c r="L19" s="84"/>
      <c r="M19" s="88"/>
      <c r="N19" s="91"/>
      <c r="O19" s="20" t="s">
        <v>138</v>
      </c>
      <c r="P19" s="69">
        <v>437680000</v>
      </c>
      <c r="Q19" s="69"/>
      <c r="R19" s="69"/>
      <c r="S19" s="69"/>
      <c r="T19" s="71"/>
      <c r="U19" s="124"/>
      <c r="V19" s="53">
        <v>163774800</v>
      </c>
      <c r="W19" s="55"/>
      <c r="X19" s="56"/>
      <c r="Y19" s="56"/>
      <c r="Z19" s="68"/>
      <c r="AA19" s="124"/>
      <c r="AB19" s="109"/>
      <c r="AC19" s="112"/>
      <c r="AD19" s="106"/>
      <c r="AE19" s="115"/>
    </row>
    <row r="20" spans="1:31" ht="99.75" customHeight="1" x14ac:dyDescent="0.2">
      <c r="A20" s="76">
        <v>138</v>
      </c>
      <c r="B20" s="14" t="s">
        <v>38</v>
      </c>
      <c r="C20" s="15" t="s">
        <v>39</v>
      </c>
      <c r="D20" s="15" t="s">
        <v>46</v>
      </c>
      <c r="E20" s="16" t="s">
        <v>64</v>
      </c>
      <c r="F20" s="17" t="s">
        <v>65</v>
      </c>
      <c r="G20" s="18">
        <v>2021680010089</v>
      </c>
      <c r="H20" s="17" t="s">
        <v>116</v>
      </c>
      <c r="I20" s="21" t="s">
        <v>113</v>
      </c>
      <c r="J20" s="19" t="s">
        <v>114</v>
      </c>
      <c r="K20" s="19" t="s">
        <v>115</v>
      </c>
      <c r="L20" s="84"/>
      <c r="M20" s="88"/>
      <c r="N20" s="91"/>
      <c r="O20" s="20" t="s">
        <v>139</v>
      </c>
      <c r="P20" s="69"/>
      <c r="Q20" s="69"/>
      <c r="R20" s="69"/>
      <c r="S20" s="70"/>
      <c r="T20" s="69">
        <v>427354010</v>
      </c>
      <c r="U20" s="124"/>
      <c r="V20" s="53"/>
      <c r="W20" s="55"/>
      <c r="X20" s="56"/>
      <c r="Y20" s="56"/>
      <c r="Z20" s="53">
        <v>16680000</v>
      </c>
      <c r="AA20" s="124"/>
      <c r="AB20" s="109"/>
      <c r="AC20" s="112"/>
      <c r="AD20" s="106"/>
      <c r="AE20" s="115"/>
    </row>
    <row r="21" spans="1:31" s="60" customFormat="1" ht="99.75" customHeight="1" x14ac:dyDescent="0.2">
      <c r="A21" s="76">
        <v>138</v>
      </c>
      <c r="B21" s="17" t="s">
        <v>38</v>
      </c>
      <c r="C21" s="54" t="s">
        <v>39</v>
      </c>
      <c r="D21" s="54" t="s">
        <v>46</v>
      </c>
      <c r="E21" s="16" t="s">
        <v>64</v>
      </c>
      <c r="F21" s="17" t="s">
        <v>65</v>
      </c>
      <c r="G21" s="18"/>
      <c r="H21" s="17" t="s">
        <v>156</v>
      </c>
      <c r="I21" s="21"/>
      <c r="J21" s="19"/>
      <c r="K21" s="19"/>
      <c r="L21" s="83"/>
      <c r="M21" s="81"/>
      <c r="N21" s="90"/>
      <c r="O21" s="20" t="s">
        <v>139</v>
      </c>
      <c r="P21" s="69"/>
      <c r="Q21" s="69"/>
      <c r="R21" s="69"/>
      <c r="S21" s="70"/>
      <c r="T21" s="70">
        <v>767280846.53999996</v>
      </c>
      <c r="U21" s="122"/>
      <c r="V21" s="53"/>
      <c r="W21" s="55"/>
      <c r="X21" s="56"/>
      <c r="Y21" s="56"/>
      <c r="Z21" s="53"/>
      <c r="AA21" s="122"/>
      <c r="AB21" s="110"/>
      <c r="AC21" s="113"/>
      <c r="AD21" s="107"/>
      <c r="AE21" s="116"/>
    </row>
    <row r="22" spans="1:31" ht="60" customHeight="1" x14ac:dyDescent="0.2">
      <c r="A22" s="76">
        <v>139</v>
      </c>
      <c r="B22" s="14" t="s">
        <v>38</v>
      </c>
      <c r="C22" s="14" t="s">
        <v>39</v>
      </c>
      <c r="D22" s="14" t="s">
        <v>46</v>
      </c>
      <c r="E22" s="16" t="s">
        <v>69</v>
      </c>
      <c r="F22" s="17" t="s">
        <v>70</v>
      </c>
      <c r="G22" s="18">
        <v>2021680010010</v>
      </c>
      <c r="H22" s="17" t="s">
        <v>71</v>
      </c>
      <c r="I22" s="17" t="s">
        <v>72</v>
      </c>
      <c r="J22" s="19" t="s">
        <v>114</v>
      </c>
      <c r="K22" s="19" t="s">
        <v>115</v>
      </c>
      <c r="L22" s="25">
        <v>1</v>
      </c>
      <c r="M22" s="26">
        <v>1</v>
      </c>
      <c r="N22" s="27">
        <f>IFERROR(IF(M22/L22&gt;100%,100%,M22/L22),"-")</f>
        <v>1</v>
      </c>
      <c r="O22" s="20" t="s">
        <v>140</v>
      </c>
      <c r="P22" s="72"/>
      <c r="Q22" s="53"/>
      <c r="R22" s="53"/>
      <c r="S22" s="53"/>
      <c r="T22" s="72">
        <v>65000000</v>
      </c>
      <c r="U22" s="123">
        <f>SUM(P22:T22)</f>
        <v>65000000</v>
      </c>
      <c r="V22" s="53"/>
      <c r="W22" s="55"/>
      <c r="X22" s="56"/>
      <c r="Y22" s="56"/>
      <c r="Z22" s="53">
        <v>39000000</v>
      </c>
      <c r="AA22" s="123">
        <f>SUM(V22:Z22)</f>
        <v>39000000</v>
      </c>
      <c r="AB22" s="29">
        <f>IFERROR(AA22/U22,"-")</f>
        <v>0.6</v>
      </c>
      <c r="AC22" s="30"/>
      <c r="AD22" s="31" t="s">
        <v>44</v>
      </c>
      <c r="AE22" s="28" t="s">
        <v>45</v>
      </c>
    </row>
    <row r="23" spans="1:31" ht="85.5" x14ac:dyDescent="0.2">
      <c r="A23" s="76">
        <v>140</v>
      </c>
      <c r="B23" s="14" t="s">
        <v>38</v>
      </c>
      <c r="C23" s="14" t="s">
        <v>39</v>
      </c>
      <c r="D23" s="14" t="s">
        <v>46</v>
      </c>
      <c r="E23" s="16" t="s">
        <v>67</v>
      </c>
      <c r="F23" s="17" t="s">
        <v>68</v>
      </c>
      <c r="G23" s="18">
        <v>2020680010045</v>
      </c>
      <c r="H23" s="17" t="s">
        <v>63</v>
      </c>
      <c r="I23" s="21" t="s">
        <v>66</v>
      </c>
      <c r="J23" s="19" t="s">
        <v>114</v>
      </c>
      <c r="K23" s="19" t="s">
        <v>115</v>
      </c>
      <c r="L23" s="25">
        <v>1</v>
      </c>
      <c r="M23" s="26">
        <v>0</v>
      </c>
      <c r="N23" s="27">
        <f>IFERROR(IF(M23/L23&gt;100%,100%,M23/L23),"-")</f>
        <v>0</v>
      </c>
      <c r="O23" s="44" t="s">
        <v>141</v>
      </c>
      <c r="P23" s="61"/>
      <c r="Q23" s="53"/>
      <c r="R23" s="53"/>
      <c r="S23" s="53"/>
      <c r="T23" s="61">
        <v>20000000</v>
      </c>
      <c r="U23" s="123">
        <f t="shared" ref="U23:U30" si="2">SUM(P23:T23)</f>
        <v>20000000</v>
      </c>
      <c r="V23" s="53"/>
      <c r="W23" s="55"/>
      <c r="X23" s="56"/>
      <c r="Y23" s="56"/>
      <c r="Z23" s="53"/>
      <c r="AA23" s="123">
        <f t="shared" ref="AA23:AA35" si="3">SUM(V23:Z23)</f>
        <v>0</v>
      </c>
      <c r="AB23" s="29">
        <f>IFERROR(AA23/U23,"-")</f>
        <v>0</v>
      </c>
      <c r="AC23" s="30"/>
      <c r="AD23" s="31" t="s">
        <v>44</v>
      </c>
      <c r="AE23" s="28" t="s">
        <v>45</v>
      </c>
    </row>
    <row r="24" spans="1:31" ht="57" x14ac:dyDescent="0.2">
      <c r="A24" s="76">
        <v>141</v>
      </c>
      <c r="B24" s="14" t="s">
        <v>38</v>
      </c>
      <c r="C24" s="14" t="s">
        <v>39</v>
      </c>
      <c r="D24" s="14" t="s">
        <v>46</v>
      </c>
      <c r="E24" s="16" t="s">
        <v>73</v>
      </c>
      <c r="F24" s="17" t="s">
        <v>74</v>
      </c>
      <c r="G24" s="18">
        <v>2021680010010</v>
      </c>
      <c r="H24" s="17" t="s">
        <v>71</v>
      </c>
      <c r="I24" s="17" t="s">
        <v>72</v>
      </c>
      <c r="J24" s="19" t="s">
        <v>114</v>
      </c>
      <c r="K24" s="19" t="s">
        <v>115</v>
      </c>
      <c r="L24" s="25">
        <v>1</v>
      </c>
      <c r="M24" s="26">
        <v>0</v>
      </c>
      <c r="N24" s="27">
        <f>IFERROR(IF(M24/L24&gt;100%,100%,M24/L24),"-")</f>
        <v>0</v>
      </c>
      <c r="O24" s="20" t="s">
        <v>142</v>
      </c>
      <c r="P24" s="53"/>
      <c r="Q24" s="53"/>
      <c r="R24" s="53"/>
      <c r="S24" s="53"/>
      <c r="T24" s="53">
        <v>20000000</v>
      </c>
      <c r="U24" s="123">
        <f t="shared" si="2"/>
        <v>20000000</v>
      </c>
      <c r="V24" s="53"/>
      <c r="W24" s="55"/>
      <c r="X24" s="56"/>
      <c r="Y24" s="56"/>
      <c r="Z24" s="53"/>
      <c r="AA24" s="123">
        <f t="shared" si="3"/>
        <v>0</v>
      </c>
      <c r="AB24" s="29">
        <f>IFERROR(AA24/U24,"-")</f>
        <v>0</v>
      </c>
      <c r="AC24" s="30"/>
      <c r="AD24" s="31" t="s">
        <v>44</v>
      </c>
      <c r="AE24" s="28" t="s">
        <v>45</v>
      </c>
    </row>
    <row r="25" spans="1:31" ht="189" customHeight="1" x14ac:dyDescent="0.2">
      <c r="A25" s="76">
        <v>142</v>
      </c>
      <c r="B25" s="15" t="s">
        <v>38</v>
      </c>
      <c r="C25" s="15" t="s">
        <v>39</v>
      </c>
      <c r="D25" s="15" t="s">
        <v>46</v>
      </c>
      <c r="E25" s="16" t="s">
        <v>75</v>
      </c>
      <c r="F25" s="17" t="s">
        <v>76</v>
      </c>
      <c r="G25" s="18">
        <v>2021680010121</v>
      </c>
      <c r="H25" s="17" t="s">
        <v>131</v>
      </c>
      <c r="I25" s="17" t="s">
        <v>124</v>
      </c>
      <c r="J25" s="19" t="s">
        <v>114</v>
      </c>
      <c r="K25" s="19" t="s">
        <v>115</v>
      </c>
      <c r="L25" s="82">
        <v>1</v>
      </c>
      <c r="M25" s="80">
        <v>1</v>
      </c>
      <c r="N25" s="125">
        <f>IFERROR(IF(M25/L25&gt;100%,100%,M25/L25),"-")</f>
        <v>1</v>
      </c>
      <c r="O25" s="20" t="s">
        <v>143</v>
      </c>
      <c r="P25" s="53">
        <v>400000000</v>
      </c>
      <c r="Q25" s="53"/>
      <c r="R25" s="53"/>
      <c r="S25" s="53"/>
      <c r="T25" s="53">
        <v>328000000</v>
      </c>
      <c r="U25" s="121">
        <f>SUM(P25:T26)</f>
        <v>920700000</v>
      </c>
      <c r="V25" s="53">
        <v>289420904</v>
      </c>
      <c r="W25" s="55"/>
      <c r="X25" s="56"/>
      <c r="Y25" s="56"/>
      <c r="Z25" s="68">
        <v>213130000</v>
      </c>
      <c r="AA25" s="121">
        <f>SUM(V25:Z26)</f>
        <v>502550904</v>
      </c>
      <c r="AB25" s="108">
        <f>IFERROR(AA25/U25,"-")</f>
        <v>0.54583567285760837</v>
      </c>
      <c r="AC25" s="111"/>
      <c r="AD25" s="105" t="s">
        <v>44</v>
      </c>
      <c r="AE25" s="114" t="s">
        <v>45</v>
      </c>
    </row>
    <row r="26" spans="1:31" s="60" customFormat="1" ht="84.75" customHeight="1" x14ac:dyDescent="0.2">
      <c r="A26" s="76">
        <v>142</v>
      </c>
      <c r="B26" s="54" t="s">
        <v>38</v>
      </c>
      <c r="C26" s="54" t="s">
        <v>39</v>
      </c>
      <c r="D26" s="54" t="s">
        <v>46</v>
      </c>
      <c r="E26" s="16" t="s">
        <v>75</v>
      </c>
      <c r="F26" s="17" t="s">
        <v>76</v>
      </c>
      <c r="G26" s="18">
        <v>2021680010121</v>
      </c>
      <c r="H26" s="17" t="s">
        <v>156</v>
      </c>
      <c r="I26" s="17"/>
      <c r="J26" s="19"/>
      <c r="K26" s="19"/>
      <c r="L26" s="83"/>
      <c r="M26" s="81"/>
      <c r="N26" s="126"/>
      <c r="O26" s="20" t="s">
        <v>163</v>
      </c>
      <c r="P26" s="53"/>
      <c r="Q26" s="53"/>
      <c r="R26" s="53"/>
      <c r="S26" s="53"/>
      <c r="T26" s="53">
        <v>192700000</v>
      </c>
      <c r="U26" s="122"/>
      <c r="V26" s="53"/>
      <c r="W26" s="55"/>
      <c r="X26" s="56"/>
      <c r="Y26" s="56"/>
      <c r="Z26" s="68"/>
      <c r="AA26" s="122"/>
      <c r="AB26" s="110"/>
      <c r="AC26" s="113"/>
      <c r="AD26" s="107"/>
      <c r="AE26" s="116"/>
    </row>
    <row r="27" spans="1:31" ht="57" x14ac:dyDescent="0.2">
      <c r="A27" s="76">
        <v>143</v>
      </c>
      <c r="B27" s="14" t="s">
        <v>38</v>
      </c>
      <c r="C27" s="14" t="s">
        <v>39</v>
      </c>
      <c r="D27" s="14" t="s">
        <v>46</v>
      </c>
      <c r="E27" s="16" t="s">
        <v>77</v>
      </c>
      <c r="F27" s="17" t="s">
        <v>78</v>
      </c>
      <c r="G27" s="18">
        <v>2021680010052</v>
      </c>
      <c r="H27" s="17" t="s">
        <v>79</v>
      </c>
      <c r="I27" s="17" t="s">
        <v>80</v>
      </c>
      <c r="J27" s="19" t="s">
        <v>114</v>
      </c>
      <c r="K27" s="19" t="s">
        <v>115</v>
      </c>
      <c r="L27" s="25">
        <v>1</v>
      </c>
      <c r="M27" s="26">
        <v>0</v>
      </c>
      <c r="N27" s="27">
        <f>IFERROR(IF(M27/L27&gt;100%,100%,M27/L27),"-")</f>
        <v>0</v>
      </c>
      <c r="O27" s="20" t="s">
        <v>144</v>
      </c>
      <c r="P27" s="53"/>
      <c r="Q27" s="53"/>
      <c r="R27" s="53"/>
      <c r="S27" s="53"/>
      <c r="T27" s="53">
        <v>10000000</v>
      </c>
      <c r="U27" s="123">
        <f t="shared" si="2"/>
        <v>10000000</v>
      </c>
      <c r="V27" s="53"/>
      <c r="W27" s="55"/>
      <c r="X27" s="56"/>
      <c r="Y27" s="56"/>
      <c r="Z27" s="53"/>
      <c r="AA27" s="123">
        <f t="shared" si="3"/>
        <v>0</v>
      </c>
      <c r="AB27" s="29">
        <f t="shared" ref="AB27:AB35" si="4">IFERROR(AA27/U27,"-")</f>
        <v>0</v>
      </c>
      <c r="AC27" s="30"/>
      <c r="AD27" s="31" t="s">
        <v>44</v>
      </c>
      <c r="AE27" s="28" t="s">
        <v>45</v>
      </c>
    </row>
    <row r="28" spans="1:31" ht="57" x14ac:dyDescent="0.2">
      <c r="A28" s="76">
        <v>144</v>
      </c>
      <c r="B28" s="14" t="s">
        <v>38</v>
      </c>
      <c r="C28" s="14" t="s">
        <v>39</v>
      </c>
      <c r="D28" s="14" t="s">
        <v>46</v>
      </c>
      <c r="E28" s="16" t="s">
        <v>81</v>
      </c>
      <c r="F28" s="17" t="s">
        <v>82</v>
      </c>
      <c r="G28" s="18">
        <v>2021680010061</v>
      </c>
      <c r="H28" s="17" t="s">
        <v>83</v>
      </c>
      <c r="I28" s="17" t="s">
        <v>84</v>
      </c>
      <c r="J28" s="19" t="s">
        <v>114</v>
      </c>
      <c r="K28" s="19" t="s">
        <v>115</v>
      </c>
      <c r="L28" s="25">
        <v>1</v>
      </c>
      <c r="M28" s="26">
        <v>0</v>
      </c>
      <c r="N28" s="27">
        <f>IFERROR(IF(M28/L28&gt;100%,100%,M28/L28),"-")</f>
        <v>0</v>
      </c>
      <c r="O28" s="20" t="s">
        <v>145</v>
      </c>
      <c r="P28" s="53"/>
      <c r="Q28" s="53"/>
      <c r="R28" s="53"/>
      <c r="S28" s="53"/>
      <c r="T28" s="53">
        <v>10000000</v>
      </c>
      <c r="U28" s="123">
        <f t="shared" si="2"/>
        <v>10000000</v>
      </c>
      <c r="V28" s="53"/>
      <c r="W28" s="55"/>
      <c r="X28" s="56"/>
      <c r="Y28" s="56"/>
      <c r="Z28" s="53"/>
      <c r="AA28" s="123">
        <f t="shared" si="3"/>
        <v>0</v>
      </c>
      <c r="AB28" s="29">
        <f t="shared" si="4"/>
        <v>0</v>
      </c>
      <c r="AC28" s="30"/>
      <c r="AD28" s="31" t="s">
        <v>44</v>
      </c>
      <c r="AE28" s="28" t="s">
        <v>45</v>
      </c>
    </row>
    <row r="29" spans="1:31" ht="57" x14ac:dyDescent="0.2">
      <c r="A29" s="76">
        <v>145</v>
      </c>
      <c r="B29" s="14" t="s">
        <v>38</v>
      </c>
      <c r="C29" s="14" t="s">
        <v>39</v>
      </c>
      <c r="D29" s="14" t="s">
        <v>46</v>
      </c>
      <c r="E29" s="16" t="s">
        <v>49</v>
      </c>
      <c r="F29" s="17" t="s">
        <v>50</v>
      </c>
      <c r="G29" s="18">
        <v>2020680010054</v>
      </c>
      <c r="H29" s="17" t="s">
        <v>42</v>
      </c>
      <c r="I29" s="17" t="s">
        <v>43</v>
      </c>
      <c r="J29" s="19" t="s">
        <v>114</v>
      </c>
      <c r="K29" s="19" t="s">
        <v>115</v>
      </c>
      <c r="L29" s="25">
        <v>0</v>
      </c>
      <c r="M29" s="26">
        <v>1</v>
      </c>
      <c r="N29" s="22" t="str">
        <f>IFERROR(IF(M29/L29&gt;100%,100%,M29/L29),"-")</f>
        <v>-</v>
      </c>
      <c r="O29" s="20" t="s">
        <v>146</v>
      </c>
      <c r="P29" s="61"/>
      <c r="Q29" s="53"/>
      <c r="R29" s="53"/>
      <c r="S29" s="53"/>
      <c r="T29" s="61">
        <v>95200000</v>
      </c>
      <c r="U29" s="123">
        <f t="shared" si="2"/>
        <v>95200000</v>
      </c>
      <c r="V29" s="53"/>
      <c r="W29" s="55"/>
      <c r="X29" s="56"/>
      <c r="Y29" s="56"/>
      <c r="Z29" s="68">
        <v>57120000</v>
      </c>
      <c r="AA29" s="123">
        <f t="shared" si="3"/>
        <v>57120000</v>
      </c>
      <c r="AB29" s="29">
        <f t="shared" si="4"/>
        <v>0.6</v>
      </c>
      <c r="AC29" s="30"/>
      <c r="AD29" s="31" t="s">
        <v>44</v>
      </c>
      <c r="AE29" s="28" t="s">
        <v>45</v>
      </c>
    </row>
    <row r="30" spans="1:31" s="60" customFormat="1" ht="57" x14ac:dyDescent="0.2">
      <c r="A30" s="76">
        <v>146</v>
      </c>
      <c r="B30" s="17" t="s">
        <v>38</v>
      </c>
      <c r="C30" s="17" t="s">
        <v>39</v>
      </c>
      <c r="D30" s="17" t="s">
        <v>85</v>
      </c>
      <c r="E30" s="16" t="s">
        <v>86</v>
      </c>
      <c r="F30" s="17" t="s">
        <v>87</v>
      </c>
      <c r="G30" s="18"/>
      <c r="H30" s="17" t="s">
        <v>173</v>
      </c>
      <c r="I30" s="21"/>
      <c r="J30" s="19" t="s">
        <v>118</v>
      </c>
      <c r="K30" s="19" t="s">
        <v>119</v>
      </c>
      <c r="L30" s="51">
        <v>1</v>
      </c>
      <c r="M30" s="77">
        <v>0</v>
      </c>
      <c r="N30" s="22">
        <f>IFERROR(IF(M30/L30&gt;100%,100%,M30/L30),"-")</f>
        <v>0</v>
      </c>
      <c r="O30" s="20" t="s">
        <v>157</v>
      </c>
      <c r="P30" s="53">
        <v>1100000000</v>
      </c>
      <c r="Q30" s="53"/>
      <c r="R30" s="53"/>
      <c r="S30" s="53"/>
      <c r="T30" s="62"/>
      <c r="U30" s="123">
        <f>SUM(P30:T30)</f>
        <v>1100000000</v>
      </c>
      <c r="V30" s="53"/>
      <c r="W30" s="55"/>
      <c r="X30" s="56"/>
      <c r="Y30" s="56"/>
      <c r="Z30" s="53"/>
      <c r="AA30" s="123">
        <f t="shared" si="3"/>
        <v>0</v>
      </c>
      <c r="AB30" s="52">
        <f t="shared" si="4"/>
        <v>0</v>
      </c>
      <c r="AC30" s="57"/>
      <c r="AD30" s="58" t="s">
        <v>44</v>
      </c>
      <c r="AE30" s="59" t="s">
        <v>45</v>
      </c>
    </row>
    <row r="31" spans="1:31" ht="72.75" customHeight="1" x14ac:dyDescent="0.2">
      <c r="A31" s="76">
        <v>147</v>
      </c>
      <c r="B31" s="14" t="s">
        <v>38</v>
      </c>
      <c r="C31" s="14" t="s">
        <v>39</v>
      </c>
      <c r="D31" s="14" t="s">
        <v>85</v>
      </c>
      <c r="E31" s="16" t="s">
        <v>88</v>
      </c>
      <c r="F31" s="17" t="s">
        <v>89</v>
      </c>
      <c r="G31" s="18">
        <v>2020680010143</v>
      </c>
      <c r="H31" s="17" t="s">
        <v>90</v>
      </c>
      <c r="I31" s="17" t="s">
        <v>127</v>
      </c>
      <c r="J31" s="19" t="s">
        <v>114</v>
      </c>
      <c r="K31" s="19" t="s">
        <v>115</v>
      </c>
      <c r="L31" s="82">
        <v>4</v>
      </c>
      <c r="M31" s="80">
        <v>0</v>
      </c>
      <c r="N31" s="89">
        <f>IFERROR(IF(M31/L31&gt;100%,100%,M31/L31),"-")</f>
        <v>0</v>
      </c>
      <c r="O31" s="20" t="s">
        <v>147</v>
      </c>
      <c r="P31" s="53"/>
      <c r="Q31" s="53"/>
      <c r="R31" s="53"/>
      <c r="S31" s="53"/>
      <c r="T31" s="53">
        <v>100000000</v>
      </c>
      <c r="U31" s="121">
        <f>SUM(P31:T32)</f>
        <v>104707962.05</v>
      </c>
      <c r="V31" s="53"/>
      <c r="W31" s="55"/>
      <c r="X31" s="56"/>
      <c r="Y31" s="56"/>
      <c r="Z31" s="53"/>
      <c r="AA31" s="121">
        <f>SUM(V31:Z32)</f>
        <v>0</v>
      </c>
      <c r="AB31" s="108">
        <f t="shared" si="4"/>
        <v>0</v>
      </c>
      <c r="AC31" s="111"/>
      <c r="AD31" s="105" t="s">
        <v>44</v>
      </c>
      <c r="AE31" s="114" t="s">
        <v>45</v>
      </c>
    </row>
    <row r="32" spans="1:31" s="60" customFormat="1" ht="60" x14ac:dyDescent="0.2">
      <c r="A32" s="76">
        <v>147</v>
      </c>
      <c r="B32" s="17" t="s">
        <v>38</v>
      </c>
      <c r="C32" s="17" t="s">
        <v>39</v>
      </c>
      <c r="D32" s="17" t="s">
        <v>85</v>
      </c>
      <c r="E32" s="16" t="s">
        <v>88</v>
      </c>
      <c r="F32" s="17" t="s">
        <v>89</v>
      </c>
      <c r="G32" s="18"/>
      <c r="H32" s="17" t="s">
        <v>167</v>
      </c>
      <c r="I32" s="17"/>
      <c r="J32" s="19"/>
      <c r="K32" s="19"/>
      <c r="L32" s="83"/>
      <c r="M32" s="81"/>
      <c r="N32" s="90"/>
      <c r="O32" s="20" t="s">
        <v>164</v>
      </c>
      <c r="P32" s="53"/>
      <c r="Q32" s="53"/>
      <c r="R32" s="53"/>
      <c r="S32" s="53"/>
      <c r="T32" s="68">
        <v>4707962.05</v>
      </c>
      <c r="U32" s="122"/>
      <c r="V32" s="53"/>
      <c r="W32" s="55"/>
      <c r="X32" s="56"/>
      <c r="Y32" s="56"/>
      <c r="Z32" s="53"/>
      <c r="AA32" s="122"/>
      <c r="AB32" s="110"/>
      <c r="AC32" s="113"/>
      <c r="AD32" s="107"/>
      <c r="AE32" s="116"/>
    </row>
    <row r="33" spans="1:31" ht="71.25" x14ac:dyDescent="0.2">
      <c r="A33" s="76">
        <v>148</v>
      </c>
      <c r="B33" s="14" t="s">
        <v>38</v>
      </c>
      <c r="C33" s="14" t="s">
        <v>39</v>
      </c>
      <c r="D33" s="14" t="s">
        <v>85</v>
      </c>
      <c r="E33" s="16" t="s">
        <v>95</v>
      </c>
      <c r="F33" s="17" t="s">
        <v>96</v>
      </c>
      <c r="G33" s="18">
        <v>2021680010122</v>
      </c>
      <c r="H33" s="17" t="s">
        <v>117</v>
      </c>
      <c r="I33" s="21" t="s">
        <v>122</v>
      </c>
      <c r="J33" s="19" t="s">
        <v>114</v>
      </c>
      <c r="K33" s="19" t="s">
        <v>115</v>
      </c>
      <c r="L33" s="127">
        <v>0.15</v>
      </c>
      <c r="M33" s="80">
        <v>0</v>
      </c>
      <c r="N33" s="89">
        <f>IFERROR(IF(M33/L33&gt;100%,100%,M33/L33),"-")</f>
        <v>0</v>
      </c>
      <c r="O33" s="20" t="s">
        <v>148</v>
      </c>
      <c r="P33" s="53">
        <v>184115990</v>
      </c>
      <c r="Q33" s="53"/>
      <c r="R33" s="53"/>
      <c r="S33" s="53"/>
      <c r="T33" s="62"/>
      <c r="U33" s="121">
        <f>SUM(P33:T34)</f>
        <v>462776819.88</v>
      </c>
      <c r="V33" s="53"/>
      <c r="W33" s="55"/>
      <c r="X33" s="56"/>
      <c r="Y33" s="56"/>
      <c r="Z33" s="53"/>
      <c r="AA33" s="121">
        <f>SUM(V33:Z34)</f>
        <v>0</v>
      </c>
      <c r="AB33" s="108">
        <f t="shared" ref="AB33:AB34" si="5">IFERROR(AA33/U33,"-")</f>
        <v>0</v>
      </c>
      <c r="AC33" s="111"/>
      <c r="AD33" s="105" t="s">
        <v>44</v>
      </c>
      <c r="AE33" s="114" t="s">
        <v>45</v>
      </c>
    </row>
    <row r="34" spans="1:31" s="60" customFormat="1" ht="57" x14ac:dyDescent="0.2">
      <c r="A34" s="76">
        <v>148</v>
      </c>
      <c r="B34" s="17" t="s">
        <v>38</v>
      </c>
      <c r="C34" s="17" t="s">
        <v>39</v>
      </c>
      <c r="D34" s="17" t="s">
        <v>85</v>
      </c>
      <c r="E34" s="16" t="s">
        <v>95</v>
      </c>
      <c r="F34" s="17" t="s">
        <v>96</v>
      </c>
      <c r="G34" s="18">
        <v>2021680010122</v>
      </c>
      <c r="H34" s="17" t="s">
        <v>167</v>
      </c>
      <c r="I34" s="21"/>
      <c r="J34" s="19"/>
      <c r="K34" s="19"/>
      <c r="L34" s="128"/>
      <c r="M34" s="81"/>
      <c r="N34" s="90"/>
      <c r="O34" s="20" t="s">
        <v>165</v>
      </c>
      <c r="P34" s="68">
        <v>255451212.25</v>
      </c>
      <c r="Q34" s="53"/>
      <c r="R34" s="53"/>
      <c r="S34" s="68">
        <v>23209617.629999999</v>
      </c>
      <c r="T34" s="62"/>
      <c r="U34" s="122"/>
      <c r="V34" s="53"/>
      <c r="W34" s="55"/>
      <c r="X34" s="56"/>
      <c r="Y34" s="56"/>
      <c r="Z34" s="53"/>
      <c r="AA34" s="122"/>
      <c r="AB34" s="110"/>
      <c r="AC34" s="113"/>
      <c r="AD34" s="107"/>
      <c r="AE34" s="116"/>
    </row>
    <row r="35" spans="1:31" ht="60" customHeight="1" x14ac:dyDescent="0.2">
      <c r="A35" s="76">
        <v>149</v>
      </c>
      <c r="B35" s="15" t="s">
        <v>38</v>
      </c>
      <c r="C35" s="15" t="s">
        <v>39</v>
      </c>
      <c r="D35" s="15" t="s">
        <v>85</v>
      </c>
      <c r="E35" s="16" t="s">
        <v>91</v>
      </c>
      <c r="F35" s="17" t="s">
        <v>92</v>
      </c>
      <c r="G35" s="18">
        <v>2020680010143</v>
      </c>
      <c r="H35" s="17" t="s">
        <v>90</v>
      </c>
      <c r="I35" s="17" t="s">
        <v>127</v>
      </c>
      <c r="J35" s="19" t="s">
        <v>114</v>
      </c>
      <c r="K35" s="19" t="s">
        <v>115</v>
      </c>
      <c r="L35" s="82">
        <v>1</v>
      </c>
      <c r="M35" s="80">
        <v>0</v>
      </c>
      <c r="N35" s="89">
        <f>IFERROR(IF(M35/L35&gt;100%,100%,M35/L35),"-")</f>
        <v>0</v>
      </c>
      <c r="O35" s="20" t="s">
        <v>149</v>
      </c>
      <c r="P35" s="73"/>
      <c r="Q35" s="53"/>
      <c r="R35" s="53"/>
      <c r="S35" s="53"/>
      <c r="T35" s="53">
        <v>300000000</v>
      </c>
      <c r="U35" s="121">
        <f>SUM(P35:T36)</f>
        <v>320000000</v>
      </c>
      <c r="V35" s="53"/>
      <c r="W35" s="55"/>
      <c r="X35" s="56"/>
      <c r="Y35" s="56"/>
      <c r="Z35" s="68"/>
      <c r="AA35" s="121">
        <f>SUM(V35:Z36)</f>
        <v>0</v>
      </c>
      <c r="AB35" s="108">
        <f t="shared" ref="AB35:AB36" si="6">IFERROR(AA35/U35,"-")</f>
        <v>0</v>
      </c>
      <c r="AC35" s="111"/>
      <c r="AD35" s="105" t="s">
        <v>44</v>
      </c>
      <c r="AE35" s="114" t="s">
        <v>45</v>
      </c>
    </row>
    <row r="36" spans="1:31" s="60" customFormat="1" ht="57" x14ac:dyDescent="0.2">
      <c r="A36" s="76">
        <v>149</v>
      </c>
      <c r="B36" s="54" t="s">
        <v>38</v>
      </c>
      <c r="C36" s="54" t="s">
        <v>39</v>
      </c>
      <c r="D36" s="54" t="s">
        <v>85</v>
      </c>
      <c r="E36" s="16" t="s">
        <v>91</v>
      </c>
      <c r="F36" s="17" t="s">
        <v>92</v>
      </c>
      <c r="G36" s="18">
        <v>2020680010143</v>
      </c>
      <c r="H36" s="17" t="s">
        <v>168</v>
      </c>
      <c r="I36" s="17"/>
      <c r="J36" s="19"/>
      <c r="K36" s="19"/>
      <c r="L36" s="83"/>
      <c r="M36" s="81"/>
      <c r="N36" s="90"/>
      <c r="O36" s="20" t="s">
        <v>166</v>
      </c>
      <c r="P36" s="73"/>
      <c r="Q36" s="53"/>
      <c r="R36" s="53"/>
      <c r="S36" s="53"/>
      <c r="T36" s="53">
        <v>20000000</v>
      </c>
      <c r="U36" s="122"/>
      <c r="V36" s="53"/>
      <c r="W36" s="55"/>
      <c r="X36" s="56"/>
      <c r="Y36" s="56"/>
      <c r="Z36" s="68"/>
      <c r="AA36" s="122"/>
      <c r="AB36" s="110"/>
      <c r="AC36" s="113"/>
      <c r="AD36" s="107"/>
      <c r="AE36" s="116"/>
    </row>
    <row r="37" spans="1:31" ht="57" x14ac:dyDescent="0.2">
      <c r="A37" s="76">
        <v>150</v>
      </c>
      <c r="B37" s="14" t="s">
        <v>38</v>
      </c>
      <c r="C37" s="14" t="s">
        <v>39</v>
      </c>
      <c r="D37" s="14" t="s">
        <v>85</v>
      </c>
      <c r="E37" s="16" t="s">
        <v>93</v>
      </c>
      <c r="F37" s="17" t="s">
        <v>94</v>
      </c>
      <c r="G37" s="18">
        <v>2020680010143</v>
      </c>
      <c r="H37" s="17" t="s">
        <v>90</v>
      </c>
      <c r="I37" s="17" t="s">
        <v>127</v>
      </c>
      <c r="J37" s="19" t="s">
        <v>114</v>
      </c>
      <c r="K37" s="19" t="s">
        <v>115</v>
      </c>
      <c r="L37" s="82">
        <v>1</v>
      </c>
      <c r="M37" s="80">
        <v>1</v>
      </c>
      <c r="N37" s="89">
        <f>IFERROR(IF(M37/L37&gt;100%,100%,M37/L37),"-")</f>
        <v>1</v>
      </c>
      <c r="O37" s="20" t="s">
        <v>149</v>
      </c>
      <c r="P37" s="73"/>
      <c r="Q37" s="53"/>
      <c r="R37" s="53"/>
      <c r="S37" s="53"/>
      <c r="T37" s="53">
        <v>100000000</v>
      </c>
      <c r="U37" s="121">
        <f>SUM(P37:T38)</f>
        <v>5895680000</v>
      </c>
      <c r="V37" s="53"/>
      <c r="W37" s="55"/>
      <c r="X37" s="56"/>
      <c r="Y37" s="56"/>
      <c r="Z37" s="53"/>
      <c r="AA37" s="121">
        <f>SUM(V37:Z38)</f>
        <v>4000000000</v>
      </c>
      <c r="AB37" s="108">
        <f>IFERROR(AA37/U37,"-")</f>
        <v>0.67846287451150677</v>
      </c>
      <c r="AC37" s="111"/>
      <c r="AD37" s="105" t="s">
        <v>44</v>
      </c>
      <c r="AE37" s="114" t="s">
        <v>45</v>
      </c>
    </row>
    <row r="38" spans="1:31" ht="99" customHeight="1" x14ac:dyDescent="0.2">
      <c r="A38" s="76">
        <v>150</v>
      </c>
      <c r="B38" s="14" t="s">
        <v>38</v>
      </c>
      <c r="C38" s="14" t="s">
        <v>39</v>
      </c>
      <c r="D38" s="14" t="s">
        <v>85</v>
      </c>
      <c r="E38" s="16" t="s">
        <v>93</v>
      </c>
      <c r="F38" s="17" t="s">
        <v>94</v>
      </c>
      <c r="G38" s="18">
        <v>2021680010138</v>
      </c>
      <c r="H38" s="17" t="s">
        <v>120</v>
      </c>
      <c r="I38" s="17" t="s">
        <v>123</v>
      </c>
      <c r="J38" s="19" t="s">
        <v>118</v>
      </c>
      <c r="K38" s="19" t="s">
        <v>119</v>
      </c>
      <c r="L38" s="83"/>
      <c r="M38" s="81"/>
      <c r="N38" s="90"/>
      <c r="O38" s="20" t="s">
        <v>150</v>
      </c>
      <c r="P38" s="53">
        <v>5795680000</v>
      </c>
      <c r="Q38" s="53"/>
      <c r="R38" s="53"/>
      <c r="S38" s="53"/>
      <c r="T38" s="62"/>
      <c r="U38" s="122"/>
      <c r="V38" s="53">
        <v>4000000000</v>
      </c>
      <c r="W38" s="55"/>
      <c r="X38" s="56"/>
      <c r="Y38" s="56"/>
      <c r="Z38" s="53"/>
      <c r="AA38" s="122"/>
      <c r="AB38" s="110"/>
      <c r="AC38" s="113"/>
      <c r="AD38" s="107"/>
      <c r="AE38" s="116"/>
    </row>
    <row r="39" spans="1:31" ht="99.75" x14ac:dyDescent="0.2">
      <c r="A39" s="76">
        <v>197</v>
      </c>
      <c r="B39" s="15" t="s">
        <v>97</v>
      </c>
      <c r="C39" s="15" t="s">
        <v>98</v>
      </c>
      <c r="D39" s="15" t="s">
        <v>99</v>
      </c>
      <c r="E39" s="16" t="s">
        <v>100</v>
      </c>
      <c r="F39" s="17" t="s">
        <v>101</v>
      </c>
      <c r="G39" s="18">
        <v>2020680010053</v>
      </c>
      <c r="H39" s="17" t="s">
        <v>102</v>
      </c>
      <c r="I39" s="17" t="s">
        <v>103</v>
      </c>
      <c r="J39" s="19" t="s">
        <v>114</v>
      </c>
      <c r="K39" s="19" t="s">
        <v>115</v>
      </c>
      <c r="L39" s="85">
        <v>6</v>
      </c>
      <c r="M39" s="86">
        <v>6</v>
      </c>
      <c r="N39" s="87">
        <f>IFERROR(IF(M39/L39&gt;100%,100%,M39/L39),"-")</f>
        <v>1</v>
      </c>
      <c r="O39" s="20" t="s">
        <v>151</v>
      </c>
      <c r="P39" s="53">
        <v>243600000</v>
      </c>
      <c r="Q39" s="53"/>
      <c r="R39" s="53"/>
      <c r="S39" s="53"/>
      <c r="T39" s="62"/>
      <c r="U39" s="121">
        <f>SUM(P39:T41)</f>
        <v>870599000</v>
      </c>
      <c r="V39" s="53">
        <v>105811520</v>
      </c>
      <c r="W39" s="55"/>
      <c r="X39" s="56"/>
      <c r="Y39" s="56"/>
      <c r="Z39" s="53"/>
      <c r="AA39" s="121">
        <f>SUM(V39:Z41)</f>
        <v>202674618</v>
      </c>
      <c r="AB39" s="93">
        <f>IFERROR(AA39/U39,"-")</f>
        <v>0.23279904755231742</v>
      </c>
      <c r="AC39" s="94"/>
      <c r="AD39" s="95" t="s">
        <v>44</v>
      </c>
      <c r="AE39" s="92" t="s">
        <v>45</v>
      </c>
    </row>
    <row r="40" spans="1:31" ht="99.75" x14ac:dyDescent="0.2">
      <c r="A40" s="76">
        <v>197</v>
      </c>
      <c r="B40" s="15" t="s">
        <v>97</v>
      </c>
      <c r="C40" s="15" t="s">
        <v>98</v>
      </c>
      <c r="D40" s="15" t="s">
        <v>99</v>
      </c>
      <c r="E40" s="16" t="s">
        <v>100</v>
      </c>
      <c r="F40" s="17" t="s">
        <v>101</v>
      </c>
      <c r="G40" s="18">
        <v>2020680010054</v>
      </c>
      <c r="H40" s="17" t="s">
        <v>156</v>
      </c>
      <c r="I40" s="17"/>
      <c r="J40" s="19"/>
      <c r="K40" s="19"/>
      <c r="L40" s="85"/>
      <c r="M40" s="86"/>
      <c r="N40" s="87"/>
      <c r="O40" s="20"/>
      <c r="P40" s="53">
        <v>200000000</v>
      </c>
      <c r="Q40" s="53"/>
      <c r="R40" s="53"/>
      <c r="S40" s="53"/>
      <c r="T40" s="62"/>
      <c r="U40" s="124"/>
      <c r="V40" s="53"/>
      <c r="W40" s="55"/>
      <c r="X40" s="56"/>
      <c r="Y40" s="56"/>
      <c r="Z40" s="53"/>
      <c r="AA40" s="124"/>
      <c r="AB40" s="93"/>
      <c r="AC40" s="94"/>
      <c r="AD40" s="95"/>
      <c r="AE40" s="92"/>
    </row>
    <row r="41" spans="1:31" ht="99.75" x14ac:dyDescent="0.2">
      <c r="A41" s="76">
        <v>197</v>
      </c>
      <c r="B41" s="15" t="s">
        <v>97</v>
      </c>
      <c r="C41" s="15" t="s">
        <v>98</v>
      </c>
      <c r="D41" s="15" t="s">
        <v>99</v>
      </c>
      <c r="E41" s="16" t="s">
        <v>100</v>
      </c>
      <c r="F41" s="17" t="s">
        <v>101</v>
      </c>
      <c r="G41" s="18">
        <v>2021680010055</v>
      </c>
      <c r="H41" s="17" t="s">
        <v>104</v>
      </c>
      <c r="I41" s="21" t="s">
        <v>125</v>
      </c>
      <c r="J41" s="19" t="s">
        <v>114</v>
      </c>
      <c r="K41" s="19" t="s">
        <v>115</v>
      </c>
      <c r="L41" s="85"/>
      <c r="M41" s="86"/>
      <c r="N41" s="87"/>
      <c r="O41" s="20" t="s">
        <v>152</v>
      </c>
      <c r="P41" s="53">
        <v>426999000</v>
      </c>
      <c r="Q41" s="53"/>
      <c r="R41" s="53"/>
      <c r="S41" s="53"/>
      <c r="T41" s="62"/>
      <c r="U41" s="124"/>
      <c r="V41" s="53">
        <v>96863098</v>
      </c>
      <c r="W41" s="75"/>
      <c r="X41" s="74"/>
      <c r="Y41" s="74"/>
      <c r="Z41" s="66"/>
      <c r="AA41" s="124"/>
      <c r="AB41" s="93"/>
      <c r="AC41" s="94"/>
      <c r="AD41" s="95"/>
      <c r="AE41" s="92"/>
    </row>
    <row r="42" spans="1:31" ht="99.75" x14ac:dyDescent="0.2">
      <c r="A42" s="76">
        <v>198</v>
      </c>
      <c r="B42" s="15" t="s">
        <v>97</v>
      </c>
      <c r="C42" s="15" t="s">
        <v>98</v>
      </c>
      <c r="D42" s="15" t="s">
        <v>99</v>
      </c>
      <c r="E42" s="16" t="s">
        <v>105</v>
      </c>
      <c r="F42" s="17" t="s">
        <v>106</v>
      </c>
      <c r="G42" s="18">
        <v>2021680010055</v>
      </c>
      <c r="H42" s="17" t="s">
        <v>104</v>
      </c>
      <c r="I42" s="21" t="s">
        <v>125</v>
      </c>
      <c r="J42" s="19" t="s">
        <v>114</v>
      </c>
      <c r="K42" s="19" t="s">
        <v>115</v>
      </c>
      <c r="L42" s="82">
        <v>1</v>
      </c>
      <c r="M42" s="80">
        <v>1</v>
      </c>
      <c r="N42" s="89">
        <f>IFERROR(IF(M42/L42&gt;100%,100%,M42/L42),"-")</f>
        <v>1</v>
      </c>
      <c r="O42" s="20" t="s">
        <v>153</v>
      </c>
      <c r="P42" s="53">
        <v>516200000</v>
      </c>
      <c r="Q42" s="53"/>
      <c r="R42" s="53"/>
      <c r="S42" s="53"/>
      <c r="T42" s="62"/>
      <c r="U42" s="121">
        <f>SUM(P42:T43)</f>
        <v>1450000000</v>
      </c>
      <c r="V42" s="53">
        <v>16200000</v>
      </c>
      <c r="W42" s="55"/>
      <c r="X42" s="56"/>
      <c r="Y42" s="56"/>
      <c r="Z42" s="53"/>
      <c r="AA42" s="121">
        <f>SUM(V42:Z43)</f>
        <v>16200000</v>
      </c>
      <c r="AB42" s="108">
        <f>IFERROR(AA42/U42,"-")</f>
        <v>1.1172413793103448E-2</v>
      </c>
      <c r="AC42" s="111"/>
      <c r="AD42" s="105" t="s">
        <v>44</v>
      </c>
      <c r="AE42" s="114" t="s">
        <v>45</v>
      </c>
    </row>
    <row r="43" spans="1:31" s="60" customFormat="1" ht="99.75" x14ac:dyDescent="0.2">
      <c r="A43" s="76">
        <v>198</v>
      </c>
      <c r="B43" s="54" t="s">
        <v>97</v>
      </c>
      <c r="C43" s="54" t="s">
        <v>98</v>
      </c>
      <c r="D43" s="54" t="s">
        <v>99</v>
      </c>
      <c r="E43" s="16" t="s">
        <v>105</v>
      </c>
      <c r="F43" s="17" t="s">
        <v>106</v>
      </c>
      <c r="G43" s="18"/>
      <c r="H43" s="17" t="s">
        <v>173</v>
      </c>
      <c r="I43" s="21"/>
      <c r="J43" s="19"/>
      <c r="K43" s="19"/>
      <c r="L43" s="83"/>
      <c r="M43" s="81"/>
      <c r="N43" s="90"/>
      <c r="O43" s="20" t="s">
        <v>153</v>
      </c>
      <c r="P43" s="53">
        <v>933800000</v>
      </c>
      <c r="Q43" s="53"/>
      <c r="R43" s="53"/>
      <c r="S43" s="53"/>
      <c r="T43" s="62"/>
      <c r="U43" s="122"/>
      <c r="V43" s="53"/>
      <c r="W43" s="55"/>
      <c r="X43" s="56"/>
      <c r="Y43" s="56"/>
      <c r="Z43" s="53"/>
      <c r="AA43" s="122"/>
      <c r="AB43" s="110"/>
      <c r="AC43" s="113"/>
      <c r="AD43" s="107"/>
      <c r="AE43" s="116"/>
    </row>
    <row r="44" spans="1:31" ht="99.75" x14ac:dyDescent="0.2">
      <c r="A44" s="76">
        <v>199</v>
      </c>
      <c r="B44" s="15" t="s">
        <v>97</v>
      </c>
      <c r="C44" s="15" t="s">
        <v>98</v>
      </c>
      <c r="D44" s="15" t="s">
        <v>107</v>
      </c>
      <c r="E44" s="16" t="s">
        <v>108</v>
      </c>
      <c r="F44" s="17" t="s">
        <v>109</v>
      </c>
      <c r="G44" s="18">
        <v>2021680010055</v>
      </c>
      <c r="H44" s="17" t="s">
        <v>104</v>
      </c>
      <c r="I44" s="21" t="s">
        <v>125</v>
      </c>
      <c r="J44" s="19" t="s">
        <v>114</v>
      </c>
      <c r="K44" s="19" t="s">
        <v>115</v>
      </c>
      <c r="L44" s="25">
        <v>3</v>
      </c>
      <c r="M44" s="63">
        <v>3</v>
      </c>
      <c r="N44" s="23">
        <f>IFERROR(IF(M44/L44&gt;100%,100%,M44/L44),"-")</f>
        <v>1</v>
      </c>
      <c r="O44" s="20" t="s">
        <v>172</v>
      </c>
      <c r="P44" s="53">
        <v>304000000</v>
      </c>
      <c r="Q44" s="53"/>
      <c r="R44" s="53"/>
      <c r="S44" s="53"/>
      <c r="T44" s="62"/>
      <c r="U44" s="123">
        <f>SUM(P44:T44)</f>
        <v>304000000</v>
      </c>
      <c r="V44" s="53">
        <v>160584000</v>
      </c>
      <c r="W44" s="55"/>
      <c r="X44" s="56"/>
      <c r="Y44" s="56"/>
      <c r="Z44" s="53"/>
      <c r="AA44" s="123">
        <f>SUM(V44:Z44)</f>
        <v>160584000</v>
      </c>
      <c r="AB44" s="29">
        <f>IFERROR(AA44/U44,"-")</f>
        <v>0.52823684210526312</v>
      </c>
      <c r="AC44" s="30"/>
      <c r="AD44" s="31" t="s">
        <v>44</v>
      </c>
      <c r="AE44" s="28" t="s">
        <v>45</v>
      </c>
    </row>
    <row r="45" spans="1:31" ht="99.75" x14ac:dyDescent="0.2">
      <c r="A45" s="76">
        <v>200</v>
      </c>
      <c r="B45" s="14" t="s">
        <v>97</v>
      </c>
      <c r="C45" s="14" t="s">
        <v>98</v>
      </c>
      <c r="D45" s="14" t="s">
        <v>107</v>
      </c>
      <c r="E45" s="16" t="s">
        <v>110</v>
      </c>
      <c r="F45" s="17" t="s">
        <v>111</v>
      </c>
      <c r="G45" s="18">
        <v>2020680010077</v>
      </c>
      <c r="H45" s="17" t="s">
        <v>112</v>
      </c>
      <c r="I45" s="21" t="s">
        <v>126</v>
      </c>
      <c r="J45" s="19" t="s">
        <v>114</v>
      </c>
      <c r="K45" s="19">
        <v>44896</v>
      </c>
      <c r="L45" s="82">
        <v>1</v>
      </c>
      <c r="M45" s="80">
        <v>0</v>
      </c>
      <c r="N45" s="78">
        <f>IFERROR(IF(M45/L45&gt;100%,100%,M45/L45),"-")</f>
        <v>0</v>
      </c>
      <c r="O45" s="20" t="s">
        <v>154</v>
      </c>
      <c r="P45" s="53">
        <v>80000000</v>
      </c>
      <c r="Q45" s="53"/>
      <c r="R45" s="53"/>
      <c r="S45" s="53"/>
      <c r="T45" s="62"/>
      <c r="U45" s="121">
        <f>SUM(P45:T46)</f>
        <v>1580000000</v>
      </c>
      <c r="V45" s="53"/>
      <c r="W45" s="55"/>
      <c r="X45" s="56"/>
      <c r="Y45" s="56"/>
      <c r="Z45" s="53"/>
      <c r="AA45" s="121">
        <f>SUM(V45:Z46)</f>
        <v>0</v>
      </c>
      <c r="AB45" s="108">
        <f>IFERROR(AA45/U45,"-")</f>
        <v>0</v>
      </c>
      <c r="AC45" s="111"/>
      <c r="AD45" s="105" t="s">
        <v>44</v>
      </c>
      <c r="AE45" s="114" t="s">
        <v>45</v>
      </c>
    </row>
    <row r="46" spans="1:31" ht="99.75" x14ac:dyDescent="0.2">
      <c r="A46" s="4">
        <v>200</v>
      </c>
      <c r="B46" s="17" t="s">
        <v>97</v>
      </c>
      <c r="C46" s="17" t="s">
        <v>98</v>
      </c>
      <c r="D46" s="17" t="s">
        <v>107</v>
      </c>
      <c r="E46" s="16" t="s">
        <v>110</v>
      </c>
      <c r="F46" s="17" t="s">
        <v>111</v>
      </c>
      <c r="G46" s="18">
        <v>2022680010005</v>
      </c>
      <c r="H46" s="17" t="s">
        <v>160</v>
      </c>
      <c r="I46" s="21" t="s">
        <v>171</v>
      </c>
      <c r="J46" s="19">
        <v>44651</v>
      </c>
      <c r="K46" s="19">
        <v>44926</v>
      </c>
      <c r="L46" s="83"/>
      <c r="M46" s="81"/>
      <c r="N46" s="79"/>
      <c r="O46" s="20" t="s">
        <v>158</v>
      </c>
      <c r="P46" s="53">
        <v>1500000000</v>
      </c>
      <c r="Q46" s="53"/>
      <c r="R46" s="53"/>
      <c r="S46" s="53"/>
      <c r="T46" s="62"/>
      <c r="U46" s="122"/>
      <c r="V46" s="53"/>
      <c r="W46" s="55"/>
      <c r="X46" s="56"/>
      <c r="Y46" s="56"/>
      <c r="Z46" s="53"/>
      <c r="AA46" s="122"/>
      <c r="AB46" s="110"/>
      <c r="AC46" s="113"/>
      <c r="AD46" s="107"/>
      <c r="AE46" s="116"/>
    </row>
    <row r="47" spans="1:31" s="45" customFormat="1" ht="15" x14ac:dyDescent="0.25">
      <c r="A47" s="4">
        <f>SUM(--(FREQUENCY(A9:A45,A9:A45)&gt;0))</f>
        <v>23</v>
      </c>
      <c r="B47" s="8"/>
      <c r="C47" s="9"/>
      <c r="D47" s="9"/>
      <c r="E47" s="9"/>
      <c r="F47" s="9"/>
      <c r="G47" s="12"/>
      <c r="H47" s="9"/>
      <c r="I47" s="9"/>
      <c r="J47" s="9"/>
      <c r="K47" s="6"/>
      <c r="L47" s="7"/>
      <c r="M47" s="5" t="s">
        <v>16</v>
      </c>
      <c r="N47" s="1">
        <f>IFERROR(AVERAGE(N9:N46),"-")</f>
        <v>0.52727272727272723</v>
      </c>
      <c r="O47" s="13"/>
      <c r="P47" s="24">
        <f>SUM(P9:P46)</f>
        <v>15445197449.33</v>
      </c>
      <c r="Q47" s="24">
        <f>SUM(Q9:Q46)</f>
        <v>1398432909</v>
      </c>
      <c r="R47" s="24">
        <f t="shared" ref="R47:T47" si="7">SUM(R9:R46)</f>
        <v>0</v>
      </c>
      <c r="S47" s="24">
        <f>SUM(S9:S46)</f>
        <v>90989057.340000004</v>
      </c>
      <c r="T47" s="24">
        <f>SUM(T9:T46)</f>
        <v>4509910083.4800005</v>
      </c>
      <c r="U47" s="129">
        <f>SUM(U9:U46)</f>
        <v>21444529499.150002</v>
      </c>
      <c r="V47" s="24">
        <f>SUM(V9:V46)</f>
        <v>5865054559.2299995</v>
      </c>
      <c r="W47" s="24">
        <f>SUM(W9:W46)</f>
        <v>1033127000</v>
      </c>
      <c r="X47" s="24">
        <f t="shared" ref="X47:Z47" si="8">SUM(X9:X46)</f>
        <v>0</v>
      </c>
      <c r="Y47" s="24">
        <f t="shared" si="8"/>
        <v>0</v>
      </c>
      <c r="Z47" s="24">
        <f t="shared" si="8"/>
        <v>1208890000</v>
      </c>
      <c r="AA47" s="129">
        <f>SUM(AA9:AA46)</f>
        <v>8107071559.2299995</v>
      </c>
      <c r="AB47" s="3">
        <f>IFERROR(AA47/U47,"-")</f>
        <v>0.37804846963657285</v>
      </c>
      <c r="AC47" s="2">
        <f>SUM(AC9:AC45)</f>
        <v>0</v>
      </c>
      <c r="AD47" s="10"/>
      <c r="AE47" s="10"/>
    </row>
    <row r="51" spans="16:27" x14ac:dyDescent="0.2">
      <c r="U51" s="48"/>
      <c r="AA51" s="49"/>
    </row>
    <row r="53" spans="16:27" x14ac:dyDescent="0.2">
      <c r="P53" s="130"/>
    </row>
    <row r="54" spans="16:27" x14ac:dyDescent="0.2">
      <c r="Z54" s="64"/>
    </row>
  </sheetData>
  <mergeCells count="126">
    <mergeCell ref="AB42:AB43"/>
    <mergeCell ref="AC42:AC43"/>
    <mergeCell ref="AD42:AD43"/>
    <mergeCell ref="AE42:AE43"/>
    <mergeCell ref="AA45:AA46"/>
    <mergeCell ref="AB45:AB46"/>
    <mergeCell ref="AC45:AC46"/>
    <mergeCell ref="AD45:AD46"/>
    <mergeCell ref="AE45:AE46"/>
    <mergeCell ref="U37:U38"/>
    <mergeCell ref="AA35:AA36"/>
    <mergeCell ref="N42:N43"/>
    <mergeCell ref="M42:M43"/>
    <mergeCell ref="L42:L43"/>
    <mergeCell ref="AA42:AA43"/>
    <mergeCell ref="M33:M34"/>
    <mergeCell ref="N33:N34"/>
    <mergeCell ref="M35:M36"/>
    <mergeCell ref="N35:N36"/>
    <mergeCell ref="L33:L34"/>
    <mergeCell ref="L35:L36"/>
    <mergeCell ref="AA33:AA34"/>
    <mergeCell ref="AB33:AB34"/>
    <mergeCell ref="AC33:AC34"/>
    <mergeCell ref="AD33:AD34"/>
    <mergeCell ref="AE33:AE34"/>
    <mergeCell ref="L31:L32"/>
    <mergeCell ref="AA31:AA32"/>
    <mergeCell ref="AB31:AB32"/>
    <mergeCell ref="AC31:AC32"/>
    <mergeCell ref="AD31:AD32"/>
    <mergeCell ref="AA25:AA26"/>
    <mergeCell ref="AB25:AB26"/>
    <mergeCell ref="AC25:AC26"/>
    <mergeCell ref="AD25:AD26"/>
    <mergeCell ref="AE25:AE26"/>
    <mergeCell ref="AE16:AE17"/>
    <mergeCell ref="N18:N21"/>
    <mergeCell ref="M18:M21"/>
    <mergeCell ref="L18:L21"/>
    <mergeCell ref="AA18:AA21"/>
    <mergeCell ref="AB18:AB21"/>
    <mergeCell ref="AC18:AC21"/>
    <mergeCell ref="AD18:AD21"/>
    <mergeCell ref="AE18:AE21"/>
    <mergeCell ref="L16:L17"/>
    <mergeCell ref="AA16:AA17"/>
    <mergeCell ref="AB16:AB17"/>
    <mergeCell ref="AC16:AC17"/>
    <mergeCell ref="AD16:AD17"/>
    <mergeCell ref="AD9:AD10"/>
    <mergeCell ref="AE9:AE10"/>
    <mergeCell ref="N14:N15"/>
    <mergeCell ref="M14:M15"/>
    <mergeCell ref="L14:L15"/>
    <mergeCell ref="AA14:AA15"/>
    <mergeCell ref="AB14:AB15"/>
    <mergeCell ref="AC14:AC15"/>
    <mergeCell ref="AD14:AD15"/>
    <mergeCell ref="AE14:AE15"/>
    <mergeCell ref="L9:L10"/>
    <mergeCell ref="N9:N10"/>
    <mergeCell ref="AA9:AA10"/>
    <mergeCell ref="AB9:AB10"/>
    <mergeCell ref="AC9:AC10"/>
    <mergeCell ref="AB37:AB38"/>
    <mergeCell ref="AC37:AC38"/>
    <mergeCell ref="AD37:AD38"/>
    <mergeCell ref="AE37:AE38"/>
    <mergeCell ref="AE31:AE32"/>
    <mergeCell ref="AB35:AB36"/>
    <mergeCell ref="AC35:AC36"/>
    <mergeCell ref="AD35:AD36"/>
    <mergeCell ref="AE35:AE36"/>
    <mergeCell ref="B7:F7"/>
    <mergeCell ref="G7:K7"/>
    <mergeCell ref="L7:N7"/>
    <mergeCell ref="O7:U7"/>
    <mergeCell ref="B1:AB4"/>
    <mergeCell ref="V7:AA7"/>
    <mergeCell ref="AB7:AB8"/>
    <mergeCell ref="A1:A4"/>
    <mergeCell ref="A5:C5"/>
    <mergeCell ref="A6:C6"/>
    <mergeCell ref="D5:G5"/>
    <mergeCell ref="D6:G6"/>
    <mergeCell ref="AC1:AE1"/>
    <mergeCell ref="AC2:AE2"/>
    <mergeCell ref="AC3:AE3"/>
    <mergeCell ref="AC4:AE4"/>
    <mergeCell ref="AC7:AC8"/>
    <mergeCell ref="AD7:AE7"/>
    <mergeCell ref="AE39:AE41"/>
    <mergeCell ref="AA39:AA41"/>
    <mergeCell ref="AB39:AB41"/>
    <mergeCell ref="AC39:AC41"/>
    <mergeCell ref="AD39:AD41"/>
    <mergeCell ref="L45:L46"/>
    <mergeCell ref="AA37:AA38"/>
    <mergeCell ref="L39:L41"/>
    <mergeCell ref="M39:M41"/>
    <mergeCell ref="N39:N41"/>
    <mergeCell ref="L37:L38"/>
    <mergeCell ref="M37:M38"/>
    <mergeCell ref="N37:N38"/>
    <mergeCell ref="U39:U41"/>
    <mergeCell ref="U42:U43"/>
    <mergeCell ref="U45:U46"/>
    <mergeCell ref="N25:N26"/>
    <mergeCell ref="L25:L26"/>
    <mergeCell ref="U9:U10"/>
    <mergeCell ref="U14:U15"/>
    <mergeCell ref="U16:U17"/>
    <mergeCell ref="N45:N46"/>
    <mergeCell ref="M45:M46"/>
    <mergeCell ref="U18:U21"/>
    <mergeCell ref="U25:U26"/>
    <mergeCell ref="U33:U34"/>
    <mergeCell ref="U31:U32"/>
    <mergeCell ref="U35:U36"/>
    <mergeCell ref="M25:M26"/>
    <mergeCell ref="M9:M10"/>
    <mergeCell ref="N16:N17"/>
    <mergeCell ref="M16:M17"/>
    <mergeCell ref="N31:N32"/>
    <mergeCell ref="M31:M32"/>
  </mergeCells>
  <phoneticPr fontId="7" type="noConversion"/>
  <conditionalFormatting sqref="N9 N11:N14 N16 N18 N22:N25 N27:N31 N37:N42 N44:N45">
    <cfRule type="cellIs" dxfId="8" priority="10" operator="between">
      <formula>0.66</formula>
      <formula>1</formula>
    </cfRule>
    <cfRule type="cellIs" dxfId="7" priority="11" operator="between">
      <formula>0.33</formula>
      <formula>0.66</formula>
    </cfRule>
    <cfRule type="cellIs" dxfId="6" priority="12" operator="between">
      <formula>0</formula>
      <formula>0.33</formula>
    </cfRule>
  </conditionalFormatting>
  <conditionalFormatting sqref="N33">
    <cfRule type="cellIs" dxfId="5" priority="4" operator="between">
      <formula>0.66</formula>
      <formula>1</formula>
    </cfRule>
    <cfRule type="cellIs" dxfId="4" priority="5" operator="between">
      <formula>0.33</formula>
      <formula>0.66</formula>
    </cfRule>
    <cfRule type="cellIs" dxfId="3" priority="6" operator="between">
      <formula>0</formula>
      <formula>0.33</formula>
    </cfRule>
  </conditionalFormatting>
  <conditionalFormatting sqref="N35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25" right="0.25" top="0.75" bottom="0.75" header="0.3" footer="0.3"/>
  <pageSetup paperSize="154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2022-05-18T14:57:00Z</cp:lastPrinted>
  <dcterms:created xsi:type="dcterms:W3CDTF">2008-07-08T21:30:46Z</dcterms:created>
  <dcterms:modified xsi:type="dcterms:W3CDTF">2022-06-13T16:32:10Z</dcterms:modified>
</cp:coreProperties>
</file>