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6FE065C6-FC94-4998-A50B-B5250281C4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" r:id="rId1"/>
  </sheets>
  <definedNames>
    <definedName name="_xlnm._FilterDatabase" localSheetId="0" hidden="1">'PA 2022'!$A$8:$AE$16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1" l="1"/>
  <c r="AA16" i="1"/>
  <c r="P10" i="1" l="1"/>
  <c r="P9" i="1"/>
  <c r="V11" i="1" l="1"/>
  <c r="AA10" i="1" l="1"/>
  <c r="U10" i="1"/>
  <c r="A16" i="1"/>
  <c r="AA9" i="1"/>
  <c r="U9" i="1"/>
  <c r="N9" i="1"/>
  <c r="N10" i="1"/>
  <c r="P16" i="1" l="1"/>
  <c r="H24" i="1" l="1"/>
  <c r="U16" i="1" l="1"/>
  <c r="AC16" i="1"/>
  <c r="Z16" i="1"/>
  <c r="Y16" i="1"/>
  <c r="X16" i="1"/>
  <c r="W16" i="1"/>
  <c r="T16" i="1"/>
  <c r="S16" i="1"/>
  <c r="R16" i="1"/>
  <c r="Q16" i="1"/>
  <c r="V16" i="1"/>
  <c r="AB9" i="1"/>
  <c r="N16" i="1" l="1"/>
  <c r="AB10" i="1"/>
</calcChain>
</file>

<file path=xl/sharedStrings.xml><?xml version="1.0" encoding="utf-8"?>
<sst xmlns="http://schemas.openxmlformats.org/spreadsheetml/2006/main" count="103" uniqueCount="68">
  <si>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</si>
  <si>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</si>
  <si>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</si>
  <si>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</si>
  <si>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</si>
  <si>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</si>
  <si>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</si>
  <si>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</si>
  <si>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</si>
  <si>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</si>
  <si>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</si>
  <si>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</si>
  <si>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</si>
  <si>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</si>
  <si>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</si>
  <si>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</si>
  <si>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</si>
  <si>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</si>
  <si>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</si>
  <si>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</si>
  <si>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</si>
  <si>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</si>
  <si>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</si>
  <si>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</si>
  <si>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</si>
  <si>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</si>
  <si>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</si>
  <si>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</si>
  <si>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</si>
  <si>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</si>
  <si>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</si>
  <si>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</si>
  <si>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</si>
  <si>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</si>
  <si>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</si>
  <si>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</si>
  <si>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</si>
  <si>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</si>
  <si>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</si>
  <si>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</si>
  <si>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</si>
  <si>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</si>
  <si>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</si>
  <si>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</si>
  <si>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</si>
  <si>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Adecuar las estaciones de propiedad de Bomberos de Bucaramanga.</t>
  </si>
  <si>
    <t>Adquisición de software de gestion y misional para Bomberos de Bucaramanga.</t>
  </si>
  <si>
    <t>Generación de un proyecto de impacto a la comunidad con el tema de prevención.</t>
  </si>
  <si>
    <t xml:space="preserve">Servicio de capacitación para los funcionarios de Bomberos de Bucramanga acorde al PIC de la entidad. </t>
  </si>
  <si>
    <t>Adquisición de equipos especializados que apoyen las labores de prevención y atención que ofrece Bomberos de Bucaramanga a la comunidad.</t>
  </si>
  <si>
    <t>Fortalecer el area de gestión documental a partir de herramientas como el PINAR, entre otras.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</si>
  <si>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</si>
  <si>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</si>
  <si>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</si>
  <si>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2.3.2.01.01.005.02.03 $407.000.000
2.3.2.01.01.003.05.03 $  18.000.000</t>
  </si>
  <si>
    <t>CAPACITACIÓN Y SENSIBILIZACIÓN EN PREVENCIÓN ORIENTADA A BOMBERITOS Y BRIGADISTAS PARA LAS COMUNAS DE LA CIUDAD DE BUCARAMANGA</t>
  </si>
  <si>
    <t>2.3.2.02.02.009 $150.0000.000</t>
  </si>
  <si>
    <t>2.3.2.02.02.009 $250.0000.000</t>
  </si>
  <si>
    <t>2.3.2.01.01.003.02.08 $50.000.000
2.3.2.01.01.003.03.02 $50.000.000</t>
  </si>
  <si>
    <t>2.3.2.02.02.006 $  40.000.000
2.3.2.02.02.008 $360.000.000</t>
  </si>
  <si>
    <t>ADECUACIÓN DE LA PLANTA FÍSICA EN LAS ESTACIONES PROPIEDAD DE BOMBEROS DE BUCARAMANGA</t>
  </si>
  <si>
    <t>2.3.2.02.02.005 $110.000.000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</si>
  <si>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</si>
  <si>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</si>
  <si>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</si>
  <si>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</si>
  <si>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</si>
  <si>
    <t>Proyecto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</si>
</sst>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2" applyFont="1" applyBorder="1" applyAlignment="1">
      <alignment vertical="center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5" fontId="4" fillId="0" borderId="0" xfId="2" applyNumberFormat="1" applyFont="1"/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5" fontId="3" fillId="3" borderId="1" xfId="3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left" vertical="center" wrapText="1"/>
    </xf>
    <xf numFmtId="14" fontId="4" fillId="0" borderId="1" xfId="2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</cellXfs>
  <cellStyles count="7">
    <cellStyle name="Millares" xfId="5" builtinId="3"/>
    <cellStyle name="Moneda 3" xfId="3" xr:uid="{00000000-0005-0000-0000-000002000000}"/>
    <cellStyle name="Normal" xfId="0" builtinId="0"/>
    <cellStyle name="Normal 13" xfId="6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zoomScale="70" zoomScaleNormal="70" workbookViewId="0">
      <selection activeCell="G21" sqref="G21"/>
    </sheetView>
  </sheetViews>
  <sheetFormatPr baseColWidth="10" defaultColWidth="12.85546875" defaultRowHeight="14.25" x14ac:dyDescent="0.2"/>
  <cols>
    <col min="1" max="1" width="8.85546875" style="18" customWidth="1"/>
    <col min="2" max="2" width="22.5703125" style="18" customWidth="1"/>
    <col min="3" max="3" width="25.28515625" style="18" customWidth="1"/>
    <col min="4" max="4" width="22.140625" style="18" customWidth="1"/>
    <col min="5" max="5" width="45.85546875" style="18" customWidth="1"/>
    <col min="6" max="6" width="39.28515625" style="18" customWidth="1"/>
    <col min="7" max="7" width="19.28515625" style="18" customWidth="1"/>
    <col min="8" max="8" width="48" style="18" customWidth="1"/>
    <col min="9" max="9" width="42.7109375" style="18" customWidth="1"/>
    <col min="10" max="10" width="15.28515625" style="18" customWidth="1"/>
    <col min="11" max="11" width="15.7109375" style="18" customWidth="1"/>
    <col min="12" max="13" width="17" style="18" customWidth="1"/>
    <col min="14" max="14" width="12.85546875" style="18" customWidth="1"/>
    <col min="15" max="15" width="35.42578125" style="18" customWidth="1"/>
    <col min="16" max="18" width="19.28515625" style="18" customWidth="1"/>
    <col min="19" max="19" width="23.140625" style="18" customWidth="1"/>
    <col min="20" max="20" width="22.28515625" style="18" customWidth="1"/>
    <col min="21" max="21" width="23.85546875" style="18" customWidth="1"/>
    <col min="22" max="24" width="19.28515625" style="18" customWidth="1"/>
    <col min="25" max="25" width="21.42578125" style="18" customWidth="1"/>
    <col min="26" max="26" width="19.28515625" style="18" customWidth="1"/>
    <col min="27" max="27" width="22" style="18" customWidth="1"/>
    <col min="28" max="28" width="15.7109375" style="18" customWidth="1"/>
    <col min="29" max="29" width="19.28515625" style="18" customWidth="1"/>
    <col min="30" max="31" width="17.5703125" style="18" customWidth="1"/>
    <col min="32" max="16384" width="12.85546875" style="18"/>
  </cols>
  <sheetData>
    <row r="1" spans="1:31" ht="15" x14ac:dyDescent="0.2">
      <c r="A1" s="74"/>
      <c r="B1" s="75" t="s">
        <v>65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50" t="s">
        <v>64</v>
      </c>
      <c r="AD1" s="50"/>
      <c r="AE1" s="50"/>
    </row>
    <row r="2" spans="1:31" ht="15" x14ac:dyDescent="0.2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50" t="s">
        <v>0</v>
      </c>
      <c r="AD2" s="50"/>
      <c r="AE2" s="50"/>
    </row>
    <row r="3" spans="1:31" ht="15" x14ac:dyDescent="0.2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50" t="s">
        <v>1</v>
      </c>
      <c r="AD3" s="50"/>
      <c r="AE3" s="50"/>
    </row>
    <row r="4" spans="1:31" ht="15" x14ac:dyDescent="0.2">
      <c r="A4" s="74"/>
      <c r="B4" s="75"/>
      <c r="C4" s="75"/>
      <c r="D4" s="75"/>
      <c r="E4" s="75"/>
      <c r="F4" s="75"/>
      <c r="G4" s="75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50" t="s">
        <v>2</v>
      </c>
      <c r="AD4" s="50"/>
      <c r="AE4" s="50"/>
    </row>
    <row r="5" spans="1:31" ht="15" x14ac:dyDescent="0.2">
      <c r="A5" s="79" t="s">
        <v>3</v>
      </c>
      <c r="B5" s="79"/>
      <c r="C5" s="79"/>
      <c r="D5" s="51">
        <v>44565</v>
      </c>
      <c r="E5" s="51"/>
      <c r="F5" s="51"/>
      <c r="G5" s="51"/>
      <c r="H5" s="45"/>
      <c r="I5" s="45"/>
      <c r="J5" s="45"/>
      <c r="K5" s="45"/>
      <c r="L5" s="45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</row>
    <row r="6" spans="1:31" s="35" customFormat="1" ht="15.6" customHeight="1" x14ac:dyDescent="0.25">
      <c r="A6" s="77" t="s">
        <v>4</v>
      </c>
      <c r="B6" s="77"/>
      <c r="C6" s="77"/>
      <c r="D6" s="51">
        <v>44694</v>
      </c>
      <c r="E6" s="51"/>
      <c r="F6" s="51"/>
      <c r="G6" s="51"/>
      <c r="H6" s="19"/>
      <c r="I6" s="19"/>
      <c r="J6" s="19"/>
      <c r="K6" s="19"/>
      <c r="L6" s="19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</row>
    <row r="7" spans="1:31" ht="15" x14ac:dyDescent="0.2">
      <c r="A7" s="21"/>
      <c r="B7" s="78" t="s">
        <v>5</v>
      </c>
      <c r="C7" s="78"/>
      <c r="D7" s="78"/>
      <c r="E7" s="78"/>
      <c r="F7" s="78"/>
      <c r="G7" s="78" t="s">
        <v>6</v>
      </c>
      <c r="H7" s="78"/>
      <c r="I7" s="78"/>
      <c r="J7" s="78"/>
      <c r="K7" s="78"/>
      <c r="L7" s="78" t="s">
        <v>7</v>
      </c>
      <c r="M7" s="78"/>
      <c r="N7" s="78"/>
      <c r="O7" s="78" t="s">
        <v>8</v>
      </c>
      <c r="P7" s="78"/>
      <c r="Q7" s="78"/>
      <c r="R7" s="78"/>
      <c r="S7" s="78"/>
      <c r="T7" s="78"/>
      <c r="U7" s="78"/>
      <c r="V7" s="78" t="s">
        <v>9</v>
      </c>
      <c r="W7" s="78"/>
      <c r="X7" s="78"/>
      <c r="Y7" s="78"/>
      <c r="Z7" s="78"/>
      <c r="AA7" s="78"/>
      <c r="AB7" s="58" t="s">
        <v>10</v>
      </c>
      <c r="AC7" s="58" t="s">
        <v>11</v>
      </c>
      <c r="AD7" s="58" t="s">
        <v>12</v>
      </c>
      <c r="AE7" s="58"/>
    </row>
    <row r="8" spans="1:31" ht="45" x14ac:dyDescent="0.2">
      <c r="A8" s="29" t="s">
        <v>13</v>
      </c>
      <c r="B8" s="30" t="s">
        <v>14</v>
      </c>
      <c r="C8" s="29" t="s">
        <v>15</v>
      </c>
      <c r="D8" s="29" t="s">
        <v>16</v>
      </c>
      <c r="E8" s="29" t="s">
        <v>17</v>
      </c>
      <c r="F8" s="30" t="s">
        <v>18</v>
      </c>
      <c r="G8" s="30" t="s">
        <v>66</v>
      </c>
      <c r="H8" s="30" t="s">
        <v>19</v>
      </c>
      <c r="I8" s="30" t="s">
        <v>20</v>
      </c>
      <c r="J8" s="30" t="s">
        <v>21</v>
      </c>
      <c r="K8" s="30" t="s">
        <v>22</v>
      </c>
      <c r="L8" s="30" t="s">
        <v>23</v>
      </c>
      <c r="M8" s="30" t="s">
        <v>24</v>
      </c>
      <c r="N8" s="30" t="s">
        <v>25</v>
      </c>
      <c r="O8" s="29" t="s">
        <v>26</v>
      </c>
      <c r="P8" s="30" t="s">
        <v>27</v>
      </c>
      <c r="Q8" s="30" t="s">
        <v>28</v>
      </c>
      <c r="R8" s="30" t="s">
        <v>29</v>
      </c>
      <c r="S8" s="30" t="s">
        <v>30</v>
      </c>
      <c r="T8" s="30" t="s">
        <v>31</v>
      </c>
      <c r="U8" s="30" t="s">
        <v>32</v>
      </c>
      <c r="V8" s="30" t="s">
        <v>27</v>
      </c>
      <c r="W8" s="30" t="s">
        <v>28</v>
      </c>
      <c r="X8" s="30" t="s">
        <v>29</v>
      </c>
      <c r="Y8" s="30" t="s">
        <v>30</v>
      </c>
      <c r="Z8" s="30" t="s">
        <v>31</v>
      </c>
      <c r="AA8" s="30" t="s">
        <v>33</v>
      </c>
      <c r="AB8" s="58"/>
      <c r="AC8" s="58"/>
      <c r="AD8" s="30" t="s">
        <v>34</v>
      </c>
      <c r="AE8" s="30" t="s">
        <v>35</v>
      </c>
    </row>
    <row r="9" spans="1:31" ht="62.45" customHeight="1" x14ac:dyDescent="0.2">
      <c r="A9" s="1">
        <v>178</v>
      </c>
      <c r="B9" s="39" t="s">
        <v>37</v>
      </c>
      <c r="C9" s="39" t="s">
        <v>38</v>
      </c>
      <c r="D9" s="39" t="s">
        <v>39</v>
      </c>
      <c r="E9" s="38" t="s">
        <v>40</v>
      </c>
      <c r="F9" s="46" t="s">
        <v>42</v>
      </c>
      <c r="G9" s="36">
        <v>2021680010110</v>
      </c>
      <c r="H9" s="43" t="s">
        <v>60</v>
      </c>
      <c r="I9" s="22" t="s">
        <v>45</v>
      </c>
      <c r="J9" s="23">
        <v>44713</v>
      </c>
      <c r="K9" s="23">
        <v>44926</v>
      </c>
      <c r="L9" s="2">
        <v>4</v>
      </c>
      <c r="M9" s="3">
        <v>0</v>
      </c>
      <c r="N9" s="24">
        <f>IF(M9/L9&gt;100%,100%,M9/L9)</f>
        <v>0</v>
      </c>
      <c r="O9" s="5" t="s">
        <v>61</v>
      </c>
      <c r="P9" s="32">
        <f>110000000+162114517</f>
        <v>272114517</v>
      </c>
      <c r="Q9" s="32"/>
      <c r="R9" s="32"/>
      <c r="S9" s="32"/>
      <c r="T9" s="32"/>
      <c r="U9" s="37">
        <f>SUM(P9:T9)</f>
        <v>272114517</v>
      </c>
      <c r="V9" s="32"/>
      <c r="W9" s="40"/>
      <c r="X9" s="40"/>
      <c r="Y9" s="41"/>
      <c r="Z9" s="41"/>
      <c r="AA9" s="37">
        <f>SUM(V9:Z9)</f>
        <v>0</v>
      </c>
      <c r="AB9" s="31">
        <f t="shared" ref="AB9:AB10" si="0">IFERROR(AA9/U9,"-")</f>
        <v>0</v>
      </c>
      <c r="AC9" s="4"/>
      <c r="AD9" s="44" t="s">
        <v>44</v>
      </c>
      <c r="AE9" s="25" t="s">
        <v>51</v>
      </c>
    </row>
    <row r="10" spans="1:31" ht="60" x14ac:dyDescent="0.2">
      <c r="A10" s="29">
        <v>179</v>
      </c>
      <c r="B10" s="39" t="s">
        <v>37</v>
      </c>
      <c r="C10" s="39" t="s">
        <v>38</v>
      </c>
      <c r="D10" s="39" t="s">
        <v>39</v>
      </c>
      <c r="E10" s="38" t="s">
        <v>41</v>
      </c>
      <c r="F10" s="47" t="s">
        <v>43</v>
      </c>
      <c r="G10" s="36">
        <v>2021680010108</v>
      </c>
      <c r="H10" s="43" t="s">
        <v>53</v>
      </c>
      <c r="I10" s="22" t="s">
        <v>46</v>
      </c>
      <c r="J10" s="23">
        <v>44585</v>
      </c>
      <c r="K10" s="23">
        <v>44926</v>
      </c>
      <c r="L10" s="52">
        <v>1</v>
      </c>
      <c r="M10" s="80">
        <v>0.37</v>
      </c>
      <c r="N10" s="55">
        <f>IF(M10/L10&gt;100%,100%,M10/L10)</f>
        <v>0.37</v>
      </c>
      <c r="O10" s="5" t="s">
        <v>54</v>
      </c>
      <c r="P10" s="32">
        <f>425000000+31500000</f>
        <v>456500000</v>
      </c>
      <c r="Q10" s="32"/>
      <c r="R10" s="32"/>
      <c r="S10" s="32"/>
      <c r="T10" s="32"/>
      <c r="U10" s="59">
        <f>SUM(P10:T15)</f>
        <v>5845385450</v>
      </c>
      <c r="V10" s="32">
        <v>18000000</v>
      </c>
      <c r="W10" s="40"/>
      <c r="X10" s="40"/>
      <c r="Y10" s="41"/>
      <c r="Z10" s="41"/>
      <c r="AA10" s="59">
        <f>SUM(V10:Z15)</f>
        <v>351997000</v>
      </c>
      <c r="AB10" s="62">
        <f t="shared" si="0"/>
        <v>6.0217927972568516E-2</v>
      </c>
      <c r="AC10" s="71"/>
      <c r="AD10" s="65" t="s">
        <v>44</v>
      </c>
      <c r="AE10" s="68" t="s">
        <v>51</v>
      </c>
    </row>
    <row r="11" spans="1:31" ht="60" x14ac:dyDescent="0.2">
      <c r="A11" s="48">
        <v>179</v>
      </c>
      <c r="B11" s="39" t="s">
        <v>37</v>
      </c>
      <c r="C11" s="39" t="s">
        <v>38</v>
      </c>
      <c r="D11" s="39" t="s">
        <v>39</v>
      </c>
      <c r="E11" s="38" t="s">
        <v>41</v>
      </c>
      <c r="F11" s="47" t="s">
        <v>43</v>
      </c>
      <c r="G11" s="36">
        <v>2021680010109</v>
      </c>
      <c r="H11" s="43" t="s">
        <v>55</v>
      </c>
      <c r="I11" s="26" t="s">
        <v>47</v>
      </c>
      <c r="J11" s="23">
        <v>44587</v>
      </c>
      <c r="K11" s="23">
        <v>44926</v>
      </c>
      <c r="L11" s="53"/>
      <c r="M11" s="81"/>
      <c r="N11" s="56"/>
      <c r="O11" s="5" t="s">
        <v>56</v>
      </c>
      <c r="P11" s="32">
        <v>150000000</v>
      </c>
      <c r="Q11" s="32"/>
      <c r="R11" s="32"/>
      <c r="S11" s="32"/>
      <c r="T11" s="32"/>
      <c r="U11" s="60"/>
      <c r="V11" s="32">
        <f>40800000+34102000</f>
        <v>74902000</v>
      </c>
      <c r="W11" s="40"/>
      <c r="X11" s="40"/>
      <c r="Y11" s="41"/>
      <c r="Z11" s="41"/>
      <c r="AA11" s="60"/>
      <c r="AB11" s="63"/>
      <c r="AC11" s="72"/>
      <c r="AD11" s="66"/>
      <c r="AE11" s="69"/>
    </row>
    <row r="12" spans="1:31" ht="60" x14ac:dyDescent="0.2">
      <c r="A12" s="48">
        <v>179</v>
      </c>
      <c r="B12" s="39" t="s">
        <v>37</v>
      </c>
      <c r="C12" s="39" t="s">
        <v>38</v>
      </c>
      <c r="D12" s="39" t="s">
        <v>39</v>
      </c>
      <c r="E12" s="38" t="s">
        <v>41</v>
      </c>
      <c r="F12" s="47" t="s">
        <v>43</v>
      </c>
      <c r="G12" s="36">
        <v>2021680010111</v>
      </c>
      <c r="H12" s="43" t="s">
        <v>62</v>
      </c>
      <c r="I12" s="26" t="s">
        <v>48</v>
      </c>
      <c r="J12" s="23">
        <v>44713</v>
      </c>
      <c r="K12" s="23">
        <v>44926</v>
      </c>
      <c r="L12" s="53"/>
      <c r="M12" s="81"/>
      <c r="N12" s="56"/>
      <c r="O12" s="5" t="s">
        <v>59</v>
      </c>
      <c r="P12" s="32">
        <v>400000000</v>
      </c>
      <c r="Q12" s="32"/>
      <c r="R12" s="32"/>
      <c r="S12" s="32"/>
      <c r="T12" s="32"/>
      <c r="U12" s="60"/>
      <c r="V12" s="32"/>
      <c r="W12" s="40"/>
      <c r="X12" s="40"/>
      <c r="Y12" s="41"/>
      <c r="Z12" s="41"/>
      <c r="AA12" s="60"/>
      <c r="AB12" s="63"/>
      <c r="AC12" s="72"/>
      <c r="AD12" s="66"/>
      <c r="AE12" s="69"/>
    </row>
    <row r="13" spans="1:31" ht="71.45" customHeight="1" x14ac:dyDescent="0.2">
      <c r="A13" s="48">
        <v>179</v>
      </c>
      <c r="B13" s="39" t="s">
        <v>37</v>
      </c>
      <c r="C13" s="39" t="s">
        <v>38</v>
      </c>
      <c r="D13" s="39" t="s">
        <v>39</v>
      </c>
      <c r="E13" s="38" t="s">
        <v>41</v>
      </c>
      <c r="F13" s="47" t="s">
        <v>43</v>
      </c>
      <c r="G13" s="36">
        <v>2021680010112</v>
      </c>
      <c r="H13" s="43" t="s">
        <v>63</v>
      </c>
      <c r="I13" s="22" t="s">
        <v>49</v>
      </c>
      <c r="J13" s="23">
        <v>44304</v>
      </c>
      <c r="K13" s="23">
        <v>44926</v>
      </c>
      <c r="L13" s="53"/>
      <c r="M13" s="81"/>
      <c r="N13" s="56"/>
      <c r="O13" s="5" t="s">
        <v>58</v>
      </c>
      <c r="P13" s="32">
        <v>132000000</v>
      </c>
      <c r="Q13" s="32"/>
      <c r="R13" s="32"/>
      <c r="S13" s="32"/>
      <c r="T13" s="32"/>
      <c r="U13" s="60"/>
      <c r="V13" s="32">
        <v>24395000</v>
      </c>
      <c r="W13" s="40"/>
      <c r="X13" s="40"/>
      <c r="Y13" s="41"/>
      <c r="Z13" s="41"/>
      <c r="AA13" s="60"/>
      <c r="AB13" s="63"/>
      <c r="AC13" s="72"/>
      <c r="AD13" s="66"/>
      <c r="AE13" s="69"/>
    </row>
    <row r="14" spans="1:31" ht="71.45" customHeight="1" x14ac:dyDescent="0.2">
      <c r="A14" s="49">
        <v>179</v>
      </c>
      <c r="B14" s="39" t="s">
        <v>37</v>
      </c>
      <c r="C14" s="39" t="s">
        <v>38</v>
      </c>
      <c r="D14" s="39" t="s">
        <v>39</v>
      </c>
      <c r="E14" s="38" t="s">
        <v>41</v>
      </c>
      <c r="F14" s="47" t="s">
        <v>43</v>
      </c>
      <c r="G14" s="36"/>
      <c r="H14" s="43" t="s">
        <v>67</v>
      </c>
      <c r="I14" s="22"/>
      <c r="J14" s="23"/>
      <c r="K14" s="23"/>
      <c r="L14" s="53"/>
      <c r="M14" s="81"/>
      <c r="N14" s="56"/>
      <c r="O14" s="5"/>
      <c r="P14" s="32">
        <v>4332885450</v>
      </c>
      <c r="Q14" s="32"/>
      <c r="R14" s="32"/>
      <c r="S14" s="32"/>
      <c r="T14" s="32"/>
      <c r="U14" s="60"/>
      <c r="V14" s="32"/>
      <c r="W14" s="40"/>
      <c r="X14" s="40"/>
      <c r="Y14" s="41"/>
      <c r="Z14" s="41"/>
      <c r="AA14" s="60"/>
      <c r="AB14" s="63"/>
      <c r="AC14" s="72"/>
      <c r="AD14" s="66"/>
      <c r="AE14" s="69"/>
    </row>
    <row r="15" spans="1:31" ht="60" x14ac:dyDescent="0.2">
      <c r="A15" s="48">
        <v>179</v>
      </c>
      <c r="B15" s="39" t="s">
        <v>37</v>
      </c>
      <c r="C15" s="39" t="s">
        <v>38</v>
      </c>
      <c r="D15" s="39" t="s">
        <v>39</v>
      </c>
      <c r="E15" s="38" t="s">
        <v>41</v>
      </c>
      <c r="F15" s="47" t="s">
        <v>43</v>
      </c>
      <c r="G15" s="36">
        <v>2021680010113</v>
      </c>
      <c r="H15" s="43" t="s">
        <v>52</v>
      </c>
      <c r="I15" s="22" t="s">
        <v>50</v>
      </c>
      <c r="J15" s="23">
        <v>44585</v>
      </c>
      <c r="K15" s="23">
        <v>44926</v>
      </c>
      <c r="L15" s="54"/>
      <c r="M15" s="82"/>
      <c r="N15" s="57"/>
      <c r="O15" s="5" t="s">
        <v>57</v>
      </c>
      <c r="P15" s="32">
        <v>374000000</v>
      </c>
      <c r="Q15" s="32"/>
      <c r="R15" s="32"/>
      <c r="S15" s="32"/>
      <c r="T15" s="32"/>
      <c r="U15" s="61"/>
      <c r="V15" s="32">
        <v>234700000</v>
      </c>
      <c r="W15" s="42"/>
      <c r="X15" s="42"/>
      <c r="Y15" s="41"/>
      <c r="Z15" s="41"/>
      <c r="AA15" s="61"/>
      <c r="AB15" s="64"/>
      <c r="AC15" s="73"/>
      <c r="AD15" s="67"/>
      <c r="AE15" s="70"/>
    </row>
    <row r="16" spans="1:31" ht="15" x14ac:dyDescent="0.2">
      <c r="A16" s="6">
        <f>SUM(--(FREQUENCY(A9:A15,A9:A15)&gt;0))</f>
        <v>2</v>
      </c>
      <c r="B16" s="7"/>
      <c r="C16" s="8"/>
      <c r="D16" s="8"/>
      <c r="E16" s="8"/>
      <c r="F16" s="8"/>
      <c r="G16" s="8"/>
      <c r="H16" s="8"/>
      <c r="I16" s="8"/>
      <c r="J16" s="8"/>
      <c r="K16" s="9"/>
      <c r="L16" s="10"/>
      <c r="M16" s="11" t="s">
        <v>36</v>
      </c>
      <c r="N16" s="12">
        <f>IFERROR(AVERAGE(N9:N15),"-")</f>
        <v>0.185</v>
      </c>
      <c r="O16" s="13"/>
      <c r="P16" s="14">
        <f>SUM(P9:P15)</f>
        <v>6117499967</v>
      </c>
      <c r="Q16" s="14">
        <f t="shared" ref="Q16:Z16" si="1">SUM(Q9:Q15)</f>
        <v>0</v>
      </c>
      <c r="R16" s="14">
        <f t="shared" si="1"/>
        <v>0</v>
      </c>
      <c r="S16" s="14">
        <f t="shared" si="1"/>
        <v>0</v>
      </c>
      <c r="T16" s="14">
        <f t="shared" si="1"/>
        <v>0</v>
      </c>
      <c r="U16" s="15">
        <f>SUM(U9:U15)</f>
        <v>6117499967</v>
      </c>
      <c r="V16" s="14">
        <f t="shared" si="1"/>
        <v>351997000</v>
      </c>
      <c r="W16" s="14">
        <f t="shared" si="1"/>
        <v>0</v>
      </c>
      <c r="X16" s="14">
        <f t="shared" si="1"/>
        <v>0</v>
      </c>
      <c r="Y16" s="14">
        <f t="shared" si="1"/>
        <v>0</v>
      </c>
      <c r="Z16" s="14">
        <f t="shared" si="1"/>
        <v>0</v>
      </c>
      <c r="AA16" s="15">
        <f>SUM(AA9:AA15)</f>
        <v>351997000</v>
      </c>
      <c r="AB16" s="16">
        <f>IFERROR(AA16/U16,"-")</f>
        <v>5.7539354621789732E-2</v>
      </c>
      <c r="AC16" s="15">
        <f>SUM(AC9:AC15)</f>
        <v>0</v>
      </c>
      <c r="AD16" s="13"/>
      <c r="AE16" s="13"/>
    </row>
    <row r="20" spans="6:29" x14ac:dyDescent="0.2">
      <c r="F20" s="17"/>
      <c r="P20" s="28"/>
    </row>
    <row r="21" spans="6:29" x14ac:dyDescent="0.2">
      <c r="P21" s="28"/>
    </row>
    <row r="22" spans="6:29" x14ac:dyDescent="0.2">
      <c r="P22" s="27"/>
    </row>
    <row r="24" spans="6:29" x14ac:dyDescent="0.2">
      <c r="H24" s="18" t="str">
        <f t="shared" ref="H24" si="2">UPPER(H16)</f>
        <v/>
      </c>
    </row>
    <row r="28" spans="6:29" x14ac:dyDescent="0.2">
      <c r="AC28" s="28"/>
    </row>
  </sheetData>
  <mergeCells count="27">
    <mergeCell ref="A1:A4"/>
    <mergeCell ref="B1:AB4"/>
    <mergeCell ref="A6:C6"/>
    <mergeCell ref="B7:F7"/>
    <mergeCell ref="G7:K7"/>
    <mergeCell ref="L7:N7"/>
    <mergeCell ref="O7:U7"/>
    <mergeCell ref="V7:AA7"/>
    <mergeCell ref="AB7:AB8"/>
    <mergeCell ref="A5:C5"/>
    <mergeCell ref="D6:G6"/>
    <mergeCell ref="L10:L15"/>
    <mergeCell ref="M10:M15"/>
    <mergeCell ref="N10:N15"/>
    <mergeCell ref="AC7:AC8"/>
    <mergeCell ref="AD7:AE7"/>
    <mergeCell ref="U10:U15"/>
    <mergeCell ref="AA10:AA15"/>
    <mergeCell ref="AB10:AB15"/>
    <mergeCell ref="AD10:AD15"/>
    <mergeCell ref="AE10:AE15"/>
    <mergeCell ref="AC10:AC15"/>
    <mergeCell ref="AC1:AE1"/>
    <mergeCell ref="AC2:AE2"/>
    <mergeCell ref="AC3:AE3"/>
    <mergeCell ref="AC4:AE4"/>
    <mergeCell ref="D5:G5"/>
  </mergeCells>
  <conditionalFormatting sqref="N9:N10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2022-06-09T14:36:26Z</dcterms:modified>
  <cp:category/>
  <cp:contentStatus/>
</cp:coreProperties>
</file>