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2022\1 - PDM\1 - Seguimiento Plan\01 - Enero\Publicados\"/>
    </mc:Choice>
  </mc:AlternateContent>
  <xr:revisionPtr revIDLastSave="0" documentId="13_ncr:1_{4E0A769C-A4F8-4899-9919-993F4664D76E}" xr6:coauthVersionLast="47" xr6:coauthVersionMax="47" xr10:uidLastSave="{00000000-0000-0000-0000-000000000000}"/>
  <bookViews>
    <workbookView xWindow="22932" yWindow="-6516" windowWidth="38616" windowHeight="21096" xr2:uid="{00000000-000D-0000-FFFF-FFFF00000000}"/>
  </bookViews>
  <sheets>
    <sheet name="PA 2022" sheetId="14" r:id="rId1"/>
  </sheets>
  <definedNames>
    <definedName name="_xlnm._FilterDatabase" localSheetId="0" hidden="1">'PA 2022'!$A$8:$AE$16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14" i="14" l="1"/>
  <c r="AA14" i="14" s="1"/>
  <c r="V13" i="14"/>
  <c r="AA12" i="14" s="1"/>
  <c r="P14" i="14"/>
  <c r="P13" i="14"/>
  <c r="P9" i="14"/>
  <c r="P10" i="14"/>
  <c r="Q16" i="14"/>
  <c r="A16" i="14"/>
  <c r="W16" i="14"/>
  <c r="X16" i="14"/>
  <c r="Y16" i="14"/>
  <c r="Z16" i="14"/>
  <c r="R16" i="14"/>
  <c r="S16" i="14"/>
  <c r="T16" i="14"/>
  <c r="U14" i="14"/>
  <c r="U12" i="14"/>
  <c r="P16" i="14" l="1"/>
  <c r="V16" i="14"/>
  <c r="AB14" i="14"/>
  <c r="AC16" i="14"/>
  <c r="N14" i="14"/>
  <c r="N12" i="14"/>
  <c r="N11" i="14"/>
  <c r="N9" i="14"/>
  <c r="AA11" i="14" l="1"/>
  <c r="U11" i="14"/>
  <c r="AA10" i="14"/>
  <c r="U10" i="14"/>
  <c r="N10" i="14"/>
  <c r="N16" i="14" s="1"/>
  <c r="AA9" i="14"/>
  <c r="U9" i="14"/>
  <c r="AA16" i="14" l="1"/>
  <c r="U16" i="14"/>
  <c r="AB12" i="14"/>
  <c r="AB11" i="14"/>
  <c r="AB9" i="14"/>
  <c r="AB10" i="14"/>
  <c r="AB16" i="14" l="1"/>
</calcChain>
</file>

<file path=xl/sharedStrings.xml><?xml version="1.0" encoding="utf-8"?>
<sst xmlns="http://schemas.openxmlformats.org/spreadsheetml/2006/main" count="108" uniqueCount="69">
  <si>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</si>
  <si>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</si>
  <si>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</si>
  <si>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</si>
  <si>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</si>
  <si>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</si>
  <si>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</si>
  <si>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</si>
  <si>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</si>
  <si>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</si>
  <si>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</si>
  <si>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</si>
  <si>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</si>
  <si>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</si>
  <si>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</si>
  <si>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</si>
  <si>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</si>
  <si>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</si>
  <si>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</si>
  <si>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</si>
  <si>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</si>
  <si>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</si>
  <si>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</si>
  <si>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</si>
  <si>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</si>
  <si>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</si>
  <si>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</si>
  <si>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</si>
  <si>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</si>
  <si>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</si>
  <si>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</si>
  <si>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</si>
  <si>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</si>
  <si>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</si>
  <si>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</si>
  <si>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</si>
  <si>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</si>
  <si>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 xml:space="preserve"> PLAN DE ACCIÓN - PLAN DE DESARROLLO MUNICIPAL
SECRETARÍA JURÍDICA</t>
  </si>
  <si>
    <t>Acceso A La Información Y Participación</t>
  </si>
  <si>
    <t>Gobierno Abierto</t>
  </si>
  <si>
    <t>Formular e implementar 1 estrategia dirigida a fortalecer las acciones de transparencia en la Entidad.</t>
  </si>
  <si>
    <t xml:space="preserve">Número de estrategias dirigidas formuladas e implementadas a fortalecer las acciones de transparencia en la Entidad. </t>
  </si>
  <si>
    <t>CONSOLIDACIÓN DEL PROGRAMA DE TRANSPARENCIA. GOBIERNO ABIERTO Y LUCHA CONTRA LA CORRUPCIÓN EN EL MUNICIPIO DE BUCARAMANGA</t>
  </si>
  <si>
    <t>Sec. Jurídica</t>
  </si>
  <si>
    <t xml:space="preserve">Crear e implementar la Comisión Territorial Ciudadana para la Lucha contra la Corrupción. </t>
  </si>
  <si>
    <t>Número de Comisiones Territoriales Ciudadanas creadas e implementadas para la Lucha contra la Corrupción.</t>
  </si>
  <si>
    <t>Formular e implementar la Política Pública de Transparencia y Anticorrupción para el municipio de Bucaramanga.</t>
  </si>
  <si>
    <t>Número de Políticas Públicas de Transparencia y Anticorrupción formuladas e implementadas para el municipio de Bucaramanga.</t>
  </si>
  <si>
    <t>Seguridad Jurídica Institucional</t>
  </si>
  <si>
    <t>Avancemos Con Las Políticas De Prevención Del Daño Antijurídico</t>
  </si>
  <si>
    <t>Formular e implementar 1 estrategia encaminada a la prevención del daño antijurídico.</t>
  </si>
  <si>
    <t>Número de estrategias formuladas e implementadas para la prevención del daño antijurídico.</t>
  </si>
  <si>
    <t>FORTALECIMIENTO DEL PROCESO DE GESTION JURIDICA Y DEFENSA JUDICIAL PARA LA PREVENCION DEL DAÑO ANTIJURIDICO EN EL MUNICIPIO DE BUCARAMANGA</t>
  </si>
  <si>
    <t>Formular e implementar una estrategia de prevención del daño antijurídico en el municipio de Bucaramanga</t>
  </si>
  <si>
    <t>Crear e implementar 1 Agenda Regulatoria.</t>
  </si>
  <si>
    <t>Número de Agendas Regulatorias creadas e implementadas.</t>
  </si>
  <si>
    <t>FORTALECIMIENTO DE LA GESTIÓN INSTITUCIONAL EN LOS PROCESOS DEL ÁMBITO JURÍDICO EN EL MUNICIPIO DE BUCARAMANGA</t>
  </si>
  <si>
    <t>Formular e implementar el Manual de lineamientos para la protección y defensa jurídica del Municipio.</t>
  </si>
  <si>
    <t>Cesar Castellanos</t>
  </si>
  <si>
    <t>Elaborar, implementar y ejecutar anualmente el cronograma de actividades del equipo de transparencia con el apoyo de todas las dependencias con el propósito de garantizar el acceso a la información pública de manera pasiva y activa, y sensibilizar a los servidores públicos sobre este ejercicio.</t>
  </si>
  <si>
    <t>Realizar la estructuración, adopción, y seguimiento de la Agenda Regulatoria en el Municipio de Bucaramanga.</t>
  </si>
  <si>
    <t>Apoyar el proceso de gestión jurídica con actividades que propendan a la prevención del Daño Antijurídico en materia de protección de Derechos Constitucionales.</t>
  </si>
  <si>
    <r>
      <t xml:space="preserve">Código:  </t>
    </r>
    <r>
      <rPr>
        <sz val="11"/>
        <rFont val="Arial"/>
        <family val="2"/>
      </rPr>
      <t>F-DPM-1210-238,37-030</t>
    </r>
  </si>
  <si>
    <t>BUCARAMANGA TERRITORIO LIBRE DE CORRUPCIÓN: INSTITUCIONES SÓLIDAS Y CONFIABLES</t>
  </si>
  <si>
    <t>2.3.2.02.02.008.1205001.82120.201</t>
  </si>
  <si>
    <t>2.3.2.02.02.008.4501001.83152.201 $21.000.000
2.3.2.02.02.008.4501001.82120.201 $17.500.000</t>
  </si>
  <si>
    <t>Elaborar a través de un ejercicio de participación a nivel interno un documento que regule la Comisión Territorial Ciudadana para la Lucha contra la Corrupción e instalarla en el municipio.</t>
  </si>
  <si>
    <t>Meta no programada para la vigencia 2022</t>
  </si>
  <si>
    <t>2.3.2.02.02.008.1205006.82120.201 $167.000.000
2.3.2.02.02.008.1205006.83152.201 $  13.500.000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</si>
</sst>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#,##0.0"/>
  </numFmts>
  <fonts count="13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</cellStyleXfs>
  <cellXfs count="88">
    <xf numFmtId="0" fontId="0" fillId="0" borderId="0" xfId="0"/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3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3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justify"/>
    </xf>
    <xf numFmtId="0" fontId="6" fillId="2" borderId="4" xfId="0" applyFont="1" applyFill="1" applyBorder="1"/>
    <xf numFmtId="9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165" fontId="6" fillId="2" borderId="4" xfId="108" applyNumberFormat="1" applyFont="1" applyFill="1" applyBorder="1" applyAlignment="1">
      <alignment vertical="center"/>
    </xf>
    <xf numFmtId="9" fontId="7" fillId="2" borderId="4" xfId="107" applyFont="1" applyFill="1" applyBorder="1" applyAlignment="1">
      <alignment horizontal="center" vertical="center" wrapText="1"/>
    </xf>
    <xf numFmtId="165" fontId="7" fillId="2" borderId="4" xfId="108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0" fillId="0" borderId="2" xfId="0" applyFont="1" applyBorder="1"/>
    <xf numFmtId="0" fontId="0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9" fillId="2" borderId="2" xfId="0" applyFont="1" applyFill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164" fontId="0" fillId="0" borderId="2" xfId="0" applyNumberFormat="1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 vertical="center" wrapText="1"/>
    </xf>
    <xf numFmtId="166" fontId="10" fillId="2" borderId="2" xfId="0" applyNumberFormat="1" applyFont="1" applyFill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/>
    </xf>
    <xf numFmtId="164" fontId="0" fillId="0" borderId="2" xfId="0" applyNumberFormat="1" applyFont="1" applyBorder="1" applyAlignment="1">
      <alignment horizontal="justify" vertical="center" wrapText="1"/>
    </xf>
    <xf numFmtId="5" fontId="6" fillId="0" borderId="2" xfId="108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9" fontId="6" fillId="0" borderId="2" xfId="107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0" fillId="3" borderId="2" xfId="0" applyFont="1" applyFill="1" applyBorder="1" applyAlignment="1">
      <alignment horizontal="justify" vertical="center" wrapText="1"/>
    </xf>
    <xf numFmtId="0" fontId="0" fillId="0" borderId="2" xfId="0" applyFont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1" fontId="0" fillId="0" borderId="2" xfId="0" applyNumberFormat="1" applyFont="1" applyBorder="1" applyAlignment="1">
      <alignment vertical="center"/>
    </xf>
    <xf numFmtId="0" fontId="0" fillId="0" borderId="2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4" xfId="0" applyFont="1" applyBorder="1"/>
    <xf numFmtId="0" fontId="8" fillId="0" borderId="2" xfId="0" applyFont="1" applyBorder="1" applyAlignment="1">
      <alignment horizontal="right" vertical="center" wrapText="1"/>
    </xf>
    <xf numFmtId="0" fontId="0" fillId="0" borderId="2" xfId="0" applyFont="1" applyBorder="1" applyAlignment="1">
      <alignment horizontal="right"/>
    </xf>
    <xf numFmtId="0" fontId="8" fillId="0" borderId="4" xfId="0" applyFont="1" applyBorder="1" applyAlignment="1">
      <alignment horizontal="right" vertical="center" wrapText="1"/>
    </xf>
    <xf numFmtId="0" fontId="0" fillId="0" borderId="4" xfId="0" applyFont="1" applyBorder="1" applyAlignment="1">
      <alignment horizontal="right"/>
    </xf>
    <xf numFmtId="5" fontId="12" fillId="0" borderId="2" xfId="108" applyNumberFormat="1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center" vertical="center" wrapText="1"/>
    </xf>
    <xf numFmtId="14" fontId="0" fillId="3" borderId="0" xfId="0" applyNumberFormat="1" applyFont="1" applyFill="1" applyBorder="1" applyAlignment="1">
      <alignment vertical="top"/>
    </xf>
    <xf numFmtId="0" fontId="0" fillId="3" borderId="2" xfId="0" applyFont="1" applyFill="1" applyBorder="1" applyAlignment="1">
      <alignment vertical="center"/>
    </xf>
    <xf numFmtId="14" fontId="0" fillId="3" borderId="0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5" fontId="8" fillId="0" borderId="2" xfId="0" applyNumberFormat="1" applyFont="1" applyBorder="1" applyAlignment="1">
      <alignment horizontal="right" vertical="center" wrapText="1"/>
    </xf>
    <xf numFmtId="5" fontId="6" fillId="0" borderId="2" xfId="108" applyNumberFormat="1" applyFont="1" applyFill="1" applyBorder="1" applyAlignment="1">
      <alignment horizontal="right" vertical="center" wrapText="1"/>
    </xf>
    <xf numFmtId="5" fontId="6" fillId="0" borderId="4" xfId="108" applyNumberFormat="1" applyFont="1" applyFill="1" applyBorder="1" applyAlignment="1">
      <alignment horizontal="right" vertical="center" wrapText="1"/>
    </xf>
    <xf numFmtId="5" fontId="7" fillId="2" borderId="2" xfId="108" applyNumberFormat="1" applyFont="1" applyFill="1" applyBorder="1" applyAlignment="1">
      <alignment horizontal="right" vertical="center" wrapText="1"/>
    </xf>
    <xf numFmtId="9" fontId="6" fillId="0" borderId="1" xfId="107" applyFont="1" applyFill="1" applyBorder="1" applyAlignment="1">
      <alignment horizontal="center" vertical="center" wrapText="1"/>
    </xf>
    <xf numFmtId="9" fontId="6" fillId="0" borderId="4" xfId="107" applyFont="1" applyFill="1" applyBorder="1" applyAlignment="1">
      <alignment horizontal="center" vertical="center" wrapText="1"/>
    </xf>
    <xf numFmtId="5" fontId="6" fillId="0" borderId="1" xfId="108" applyNumberFormat="1" applyFont="1" applyFill="1" applyBorder="1" applyAlignment="1">
      <alignment horizontal="center" vertical="center" wrapText="1"/>
    </xf>
    <xf numFmtId="5" fontId="6" fillId="0" borderId="4" xfId="108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166" fontId="11" fillId="2" borderId="1" xfId="0" applyNumberFormat="1" applyFont="1" applyFill="1" applyBorder="1" applyAlignment="1">
      <alignment horizontal="center" vertical="center" wrapText="1"/>
    </xf>
    <xf numFmtId="166" fontId="11" fillId="2" borderId="4" xfId="0" applyNumberFormat="1" applyFont="1" applyFill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9" fontId="0" fillId="0" borderId="4" xfId="0" applyNumberFormat="1" applyFont="1" applyBorder="1" applyAlignment="1">
      <alignment horizontal="center" vertical="center"/>
    </xf>
    <xf numFmtId="166" fontId="10" fillId="2" borderId="1" xfId="0" applyNumberFormat="1" applyFont="1" applyFill="1" applyBorder="1" applyAlignment="1">
      <alignment horizontal="center" vertical="center" wrapText="1"/>
    </xf>
    <xf numFmtId="166" fontId="10" fillId="2" borderId="4" xfId="0" applyNumberFormat="1" applyFont="1" applyFill="1" applyBorder="1" applyAlignment="1">
      <alignment horizontal="center" vertical="center" wrapText="1"/>
    </xf>
    <xf numFmtId="5" fontId="7" fillId="2" borderId="1" xfId="108" applyNumberFormat="1" applyFont="1" applyFill="1" applyBorder="1" applyAlignment="1">
      <alignment horizontal="right" vertical="center" wrapText="1"/>
    </xf>
    <xf numFmtId="5" fontId="7" fillId="2" borderId="4" xfId="108" applyNumberFormat="1" applyFont="1" applyFill="1" applyBorder="1" applyAlignment="1">
      <alignment horizontal="right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top"/>
    </xf>
  </cellXfs>
  <cellStyles count="110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Normal" xfId="0" builtinId="0"/>
    <cellStyle name="Normal 2" xfId="109" xr:uid="{00000000-0005-0000-0000-00006C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264925</xdr:colOff>
      <xdr:row>0</xdr:row>
      <xdr:rowOff>19050</xdr:rowOff>
    </xdr:from>
    <xdr:to>
      <xdr:col>1</xdr:col>
      <xdr:colOff>403695</xdr:colOff>
      <xdr:row>3</xdr:row>
      <xdr:rowOff>115923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4925" y="19050"/>
          <a:ext cx="624545" cy="6112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6"/>
  <sheetViews>
    <sheetView tabSelected="1" topLeftCell="J1" zoomScale="80" zoomScaleNormal="80" workbookViewId="0">
      <selection activeCell="O9" sqref="O9"/>
    </sheetView>
  </sheetViews>
  <sheetFormatPr baseColWidth="10" defaultColWidth="11.19921875" defaultRowHeight="13.8" x14ac:dyDescent="0.25"/>
  <cols>
    <col min="1" max="1" width="6.3984375" style="1" customWidth="1"/>
    <col min="2" max="3" width="23.09765625" style="1" customWidth="1"/>
    <col min="4" max="4" width="21.09765625" style="1" customWidth="1"/>
    <col min="5" max="6" width="43.09765625" style="1" customWidth="1"/>
    <col min="7" max="7" width="17.09765625" style="1" customWidth="1"/>
    <col min="8" max="8" width="48.19921875" style="1" customWidth="1"/>
    <col min="9" max="9" width="50.59765625" style="1" customWidth="1"/>
    <col min="10" max="10" width="12.3984375" style="54" customWidth="1"/>
    <col min="11" max="11" width="16" style="54" customWidth="1"/>
    <col min="12" max="13" width="12.5" style="1" customWidth="1"/>
    <col min="14" max="14" width="13.19921875" style="1" customWidth="1"/>
    <col min="15" max="15" width="44.09765625" style="1" customWidth="1"/>
    <col min="16" max="20" width="16.19921875" style="1" customWidth="1"/>
    <col min="21" max="21" width="18.09765625" style="1" customWidth="1"/>
    <col min="22" max="22" width="18.8984375" style="1" customWidth="1"/>
    <col min="23" max="26" width="15.8984375" style="1" customWidth="1"/>
    <col min="27" max="27" width="17.09765625" style="1" customWidth="1"/>
    <col min="28" max="28" width="16.19921875" style="1" customWidth="1"/>
    <col min="29" max="29" width="18.69921875" style="1" customWidth="1"/>
    <col min="30" max="31" width="18" style="1" customWidth="1"/>
    <col min="32" max="16384" width="11.19921875" style="1"/>
  </cols>
  <sheetData>
    <row r="1" spans="1:31" x14ac:dyDescent="0.25">
      <c r="A1" s="82"/>
      <c r="B1" s="85" t="s">
        <v>37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77" t="s">
        <v>62</v>
      </c>
      <c r="AD1" s="77"/>
      <c r="AE1" s="77"/>
    </row>
    <row r="2" spans="1:31" x14ac:dyDescent="0.25">
      <c r="A2" s="82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78" t="s">
        <v>36</v>
      </c>
      <c r="AD2" s="78"/>
      <c r="AE2" s="78"/>
    </row>
    <row r="3" spans="1:31" x14ac:dyDescent="0.25">
      <c r="A3" s="82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78" t="s">
        <v>33</v>
      </c>
      <c r="AD3" s="78"/>
      <c r="AE3" s="78"/>
    </row>
    <row r="4" spans="1:31" x14ac:dyDescent="0.25">
      <c r="A4" s="82"/>
      <c r="B4" s="85"/>
      <c r="C4" s="85"/>
      <c r="D4" s="85"/>
      <c r="E4" s="85"/>
      <c r="F4" s="85"/>
      <c r="G4" s="85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78" t="s">
        <v>32</v>
      </c>
      <c r="AD4" s="78"/>
      <c r="AE4" s="78"/>
    </row>
    <row r="5" spans="1:31" x14ac:dyDescent="0.25">
      <c r="A5" s="83" t="s">
        <v>30</v>
      </c>
      <c r="B5" s="83"/>
      <c r="C5" s="83"/>
      <c r="D5" s="87">
        <v>44595</v>
      </c>
      <c r="E5" s="87"/>
      <c r="F5" s="87"/>
      <c r="G5" s="87"/>
      <c r="H5" s="50"/>
      <c r="I5" s="50"/>
      <c r="J5" s="52"/>
      <c r="K5" s="52"/>
      <c r="L5" s="50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3"/>
    </row>
    <row r="6" spans="1:31" x14ac:dyDescent="0.25">
      <c r="A6" s="84" t="s">
        <v>31</v>
      </c>
      <c r="B6" s="84"/>
      <c r="C6" s="84"/>
      <c r="D6" s="87">
        <v>44592</v>
      </c>
      <c r="E6" s="87"/>
      <c r="F6" s="87"/>
      <c r="G6" s="87"/>
      <c r="H6" s="50"/>
      <c r="I6" s="50"/>
      <c r="J6" s="52"/>
      <c r="K6" s="52"/>
      <c r="L6" s="50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4"/>
      <c r="AE6" s="5"/>
    </row>
    <row r="7" spans="1:31" x14ac:dyDescent="0.25">
      <c r="A7" s="51"/>
      <c r="B7" s="81" t="s">
        <v>10</v>
      </c>
      <c r="C7" s="81"/>
      <c r="D7" s="81"/>
      <c r="E7" s="81"/>
      <c r="F7" s="81"/>
      <c r="G7" s="81" t="s">
        <v>11</v>
      </c>
      <c r="H7" s="81"/>
      <c r="I7" s="81"/>
      <c r="J7" s="81"/>
      <c r="K7" s="81"/>
      <c r="L7" s="81" t="s">
        <v>25</v>
      </c>
      <c r="M7" s="81"/>
      <c r="N7" s="81"/>
      <c r="O7" s="81"/>
      <c r="P7" s="81"/>
      <c r="Q7" s="81"/>
      <c r="R7" s="81"/>
      <c r="S7" s="81"/>
      <c r="T7" s="81"/>
      <c r="U7" s="81"/>
      <c r="V7" s="81" t="s">
        <v>18</v>
      </c>
      <c r="W7" s="81"/>
      <c r="X7" s="81"/>
      <c r="Y7" s="81"/>
      <c r="Z7" s="81"/>
      <c r="AA7" s="81"/>
      <c r="AB7" s="79" t="s">
        <v>19</v>
      </c>
      <c r="AC7" s="79" t="s">
        <v>26</v>
      </c>
      <c r="AD7" s="79" t="s">
        <v>24</v>
      </c>
      <c r="AE7" s="79"/>
    </row>
    <row r="8" spans="1:31" ht="41.4" x14ac:dyDescent="0.25">
      <c r="A8" s="6" t="s">
        <v>29</v>
      </c>
      <c r="B8" s="16" t="s">
        <v>1</v>
      </c>
      <c r="C8" s="6" t="s">
        <v>6</v>
      </c>
      <c r="D8" s="6" t="s">
        <v>2</v>
      </c>
      <c r="E8" s="6" t="s">
        <v>7</v>
      </c>
      <c r="F8" s="16" t="s">
        <v>20</v>
      </c>
      <c r="G8" s="49" t="s">
        <v>15</v>
      </c>
      <c r="H8" s="49" t="s">
        <v>3</v>
      </c>
      <c r="I8" s="49" t="s">
        <v>16</v>
      </c>
      <c r="J8" s="49" t="s">
        <v>22</v>
      </c>
      <c r="K8" s="49" t="s">
        <v>23</v>
      </c>
      <c r="L8" s="49" t="s">
        <v>4</v>
      </c>
      <c r="M8" s="49" t="s">
        <v>5</v>
      </c>
      <c r="N8" s="49" t="s">
        <v>0</v>
      </c>
      <c r="O8" s="6" t="s">
        <v>9</v>
      </c>
      <c r="P8" s="16" t="s">
        <v>35</v>
      </c>
      <c r="Q8" s="16" t="s">
        <v>8</v>
      </c>
      <c r="R8" s="16" t="s">
        <v>27</v>
      </c>
      <c r="S8" s="16" t="s">
        <v>34</v>
      </c>
      <c r="T8" s="16" t="s">
        <v>12</v>
      </c>
      <c r="U8" s="16" t="s">
        <v>21</v>
      </c>
      <c r="V8" s="16" t="s">
        <v>35</v>
      </c>
      <c r="W8" s="16" t="s">
        <v>8</v>
      </c>
      <c r="X8" s="16" t="s">
        <v>27</v>
      </c>
      <c r="Y8" s="16" t="s">
        <v>34</v>
      </c>
      <c r="Z8" s="16" t="s">
        <v>12</v>
      </c>
      <c r="AA8" s="16" t="s">
        <v>28</v>
      </c>
      <c r="AB8" s="80"/>
      <c r="AC8" s="80"/>
      <c r="AD8" s="16" t="s">
        <v>13</v>
      </c>
      <c r="AE8" s="16" t="s">
        <v>14</v>
      </c>
    </row>
    <row r="9" spans="1:31" ht="69" x14ac:dyDescent="0.25">
      <c r="A9" s="17">
        <v>280</v>
      </c>
      <c r="B9" s="19" t="s">
        <v>63</v>
      </c>
      <c r="C9" s="19" t="s">
        <v>38</v>
      </c>
      <c r="D9" s="20" t="s">
        <v>39</v>
      </c>
      <c r="E9" s="21" t="s">
        <v>40</v>
      </c>
      <c r="F9" s="22" t="s">
        <v>41</v>
      </c>
      <c r="G9" s="40">
        <v>20200680010087</v>
      </c>
      <c r="H9" s="41" t="s">
        <v>42</v>
      </c>
      <c r="I9" s="36" t="s">
        <v>59</v>
      </c>
      <c r="J9" s="23">
        <v>44566</v>
      </c>
      <c r="K9" s="23">
        <v>44926</v>
      </c>
      <c r="L9" s="24">
        <v>1</v>
      </c>
      <c r="M9" s="25">
        <v>0.09</v>
      </c>
      <c r="N9" s="26">
        <f>IFERROR(IF(M9/L9&gt;100%,100%,M9/L9),"-")</f>
        <v>0.09</v>
      </c>
      <c r="O9" s="27" t="s">
        <v>65</v>
      </c>
      <c r="P9" s="48">
        <f>21000000+17500000</f>
        <v>38500000</v>
      </c>
      <c r="Q9" s="55"/>
      <c r="R9" s="44"/>
      <c r="S9" s="44"/>
      <c r="T9" s="45"/>
      <c r="U9" s="58">
        <f>SUM(P9:S9)</f>
        <v>38500000</v>
      </c>
      <c r="V9" s="56">
        <v>21000000</v>
      </c>
      <c r="W9" s="29"/>
      <c r="X9" s="29"/>
      <c r="Y9" s="18"/>
      <c r="Z9" s="29"/>
      <c r="AA9" s="58">
        <f>SUM(V9:Z9)</f>
        <v>21000000</v>
      </c>
      <c r="AB9" s="30">
        <f t="shared" ref="AB9:AB12" si="0">IFERROR(AA9/U9,"-")</f>
        <v>0.54545454545454541</v>
      </c>
      <c r="AC9" s="28"/>
      <c r="AD9" s="31" t="s">
        <v>43</v>
      </c>
      <c r="AE9" s="32" t="s">
        <v>58</v>
      </c>
    </row>
    <row r="10" spans="1:31" ht="69" x14ac:dyDescent="0.25">
      <c r="A10" s="17">
        <v>281</v>
      </c>
      <c r="B10" s="19" t="s">
        <v>63</v>
      </c>
      <c r="C10" s="19" t="s">
        <v>38</v>
      </c>
      <c r="D10" s="20" t="s">
        <v>39</v>
      </c>
      <c r="E10" s="21" t="s">
        <v>44</v>
      </c>
      <c r="F10" s="22" t="s">
        <v>45</v>
      </c>
      <c r="G10" s="40">
        <v>20200680010087</v>
      </c>
      <c r="H10" s="41" t="s">
        <v>42</v>
      </c>
      <c r="I10" s="36" t="s">
        <v>66</v>
      </c>
      <c r="J10" s="23">
        <v>44566</v>
      </c>
      <c r="K10" s="23">
        <v>44926</v>
      </c>
      <c r="L10" s="24">
        <v>1</v>
      </c>
      <c r="M10" s="38">
        <v>0.09</v>
      </c>
      <c r="N10" s="26">
        <f>IFERROR(IF(M10/L10&gt;100%,100%,M10/L10),"-")</f>
        <v>0.09</v>
      </c>
      <c r="O10" s="27" t="s">
        <v>65</v>
      </c>
      <c r="P10" s="48">
        <f>21000000+17500000</f>
        <v>38500000</v>
      </c>
      <c r="Q10" s="44"/>
      <c r="R10" s="44"/>
      <c r="S10" s="44"/>
      <c r="T10" s="45"/>
      <c r="U10" s="58">
        <f>SUM(P10:S10)</f>
        <v>38500000</v>
      </c>
      <c r="V10" s="56">
        <v>21000000</v>
      </c>
      <c r="W10" s="29"/>
      <c r="X10" s="29"/>
      <c r="Y10" s="18"/>
      <c r="Z10" s="29"/>
      <c r="AA10" s="58">
        <f>SUM(V10:Z10)</f>
        <v>21000000</v>
      </c>
      <c r="AB10" s="30">
        <f t="shared" si="0"/>
        <v>0.54545454545454541</v>
      </c>
      <c r="AC10" s="28"/>
      <c r="AD10" s="31" t="s">
        <v>43</v>
      </c>
      <c r="AE10" s="37" t="s">
        <v>58</v>
      </c>
    </row>
    <row r="11" spans="1:31" ht="69" x14ac:dyDescent="0.25">
      <c r="A11" s="17">
        <v>282</v>
      </c>
      <c r="B11" s="19" t="s">
        <v>63</v>
      </c>
      <c r="C11" s="19" t="s">
        <v>38</v>
      </c>
      <c r="D11" s="20" t="s">
        <v>39</v>
      </c>
      <c r="E11" s="21" t="s">
        <v>46</v>
      </c>
      <c r="F11" s="22" t="s">
        <v>47</v>
      </c>
      <c r="G11" s="40"/>
      <c r="H11" s="41" t="s">
        <v>67</v>
      </c>
      <c r="I11" s="36"/>
      <c r="J11" s="23">
        <v>44566</v>
      </c>
      <c r="K11" s="23">
        <v>44926</v>
      </c>
      <c r="L11" s="24">
        <v>0</v>
      </c>
      <c r="M11" s="33"/>
      <c r="N11" s="26" t="str">
        <f>IFERROR(IF(M11/L11&gt;100%,100%,M11/L11),"-")</f>
        <v>-</v>
      </c>
      <c r="O11" s="27"/>
      <c r="P11" s="48"/>
      <c r="Q11" s="44"/>
      <c r="R11" s="44"/>
      <c r="S11" s="44"/>
      <c r="T11" s="45"/>
      <c r="U11" s="58">
        <f>SUM(P11:S11)</f>
        <v>0</v>
      </c>
      <c r="V11" s="56"/>
      <c r="W11" s="29"/>
      <c r="X11" s="29"/>
      <c r="Y11" s="18"/>
      <c r="Z11" s="29"/>
      <c r="AA11" s="58">
        <f>SUM(V11:Z11)</f>
        <v>0</v>
      </c>
      <c r="AB11" s="30" t="str">
        <f t="shared" si="0"/>
        <v>-</v>
      </c>
      <c r="AC11" s="28"/>
      <c r="AD11" s="31" t="s">
        <v>43</v>
      </c>
      <c r="AE11" s="37" t="s">
        <v>58</v>
      </c>
    </row>
    <row r="12" spans="1:31" ht="69" x14ac:dyDescent="0.25">
      <c r="A12" s="17">
        <v>313</v>
      </c>
      <c r="B12" s="19" t="s">
        <v>63</v>
      </c>
      <c r="C12" s="19" t="s">
        <v>48</v>
      </c>
      <c r="D12" s="20" t="s">
        <v>49</v>
      </c>
      <c r="E12" s="21" t="s">
        <v>50</v>
      </c>
      <c r="F12" s="22" t="s">
        <v>51</v>
      </c>
      <c r="G12" s="40">
        <v>20200680010071</v>
      </c>
      <c r="H12" s="41" t="s">
        <v>52</v>
      </c>
      <c r="I12" s="36" t="s">
        <v>53</v>
      </c>
      <c r="J12" s="23">
        <v>44566</v>
      </c>
      <c r="K12" s="23">
        <v>44926</v>
      </c>
      <c r="L12" s="67">
        <v>1</v>
      </c>
      <c r="M12" s="69">
        <v>0.09</v>
      </c>
      <c r="N12" s="71">
        <f>IFERROR(IF(M12/L12&gt;100%,100%,M12/L12),"-")</f>
        <v>0.09</v>
      </c>
      <c r="O12" s="27" t="s">
        <v>64</v>
      </c>
      <c r="P12" s="48">
        <v>61500000</v>
      </c>
      <c r="Q12" s="44"/>
      <c r="R12" s="44"/>
      <c r="S12" s="44"/>
      <c r="T12" s="45"/>
      <c r="U12" s="75">
        <f>SUM(P12:T13)</f>
        <v>242000000</v>
      </c>
      <c r="V12" s="56">
        <v>24000000</v>
      </c>
      <c r="W12" s="29"/>
      <c r="X12" s="29"/>
      <c r="Y12" s="18"/>
      <c r="Z12" s="29"/>
      <c r="AA12" s="75">
        <f>SUM(V12:Z13)</f>
        <v>153900000</v>
      </c>
      <c r="AB12" s="59">
        <f t="shared" si="0"/>
        <v>0.6359504132231405</v>
      </c>
      <c r="AC12" s="61"/>
      <c r="AD12" s="63" t="s">
        <v>43</v>
      </c>
      <c r="AE12" s="65" t="s">
        <v>58</v>
      </c>
    </row>
    <row r="13" spans="1:31" ht="69" x14ac:dyDescent="0.25">
      <c r="A13" s="39">
        <v>313</v>
      </c>
      <c r="B13" s="19" t="s">
        <v>63</v>
      </c>
      <c r="C13" s="19" t="s">
        <v>48</v>
      </c>
      <c r="D13" s="20" t="s">
        <v>49</v>
      </c>
      <c r="E13" s="21" t="s">
        <v>50</v>
      </c>
      <c r="F13" s="22" t="s">
        <v>51</v>
      </c>
      <c r="G13" s="40">
        <v>20210680010039</v>
      </c>
      <c r="H13" s="41" t="s">
        <v>56</v>
      </c>
      <c r="I13" s="36" t="s">
        <v>61</v>
      </c>
      <c r="J13" s="23">
        <v>44566</v>
      </c>
      <c r="K13" s="23">
        <v>44926</v>
      </c>
      <c r="L13" s="68"/>
      <c r="M13" s="70"/>
      <c r="N13" s="72"/>
      <c r="O13" s="27" t="s">
        <v>68</v>
      </c>
      <c r="P13" s="48">
        <f>167000000+13500000</f>
        <v>180500000</v>
      </c>
      <c r="Q13" s="44"/>
      <c r="R13" s="44"/>
      <c r="S13" s="44"/>
      <c r="T13" s="45"/>
      <c r="U13" s="76"/>
      <c r="V13" s="56">
        <f>259800000/2</f>
        <v>129900000</v>
      </c>
      <c r="W13" s="29"/>
      <c r="X13" s="29"/>
      <c r="Y13" s="18"/>
      <c r="Z13" s="29"/>
      <c r="AA13" s="76"/>
      <c r="AB13" s="60"/>
      <c r="AC13" s="62"/>
      <c r="AD13" s="64"/>
      <c r="AE13" s="66"/>
    </row>
    <row r="14" spans="1:31" ht="69" x14ac:dyDescent="0.25">
      <c r="A14" s="17">
        <v>314</v>
      </c>
      <c r="B14" s="19" t="s">
        <v>63</v>
      </c>
      <c r="C14" s="19" t="s">
        <v>48</v>
      </c>
      <c r="D14" s="20" t="s">
        <v>49</v>
      </c>
      <c r="E14" s="34" t="s">
        <v>54</v>
      </c>
      <c r="F14" s="35" t="s">
        <v>55</v>
      </c>
      <c r="G14" s="40">
        <v>20210680010039</v>
      </c>
      <c r="H14" s="41" t="s">
        <v>56</v>
      </c>
      <c r="I14" s="36" t="s">
        <v>57</v>
      </c>
      <c r="J14" s="23">
        <v>44566</v>
      </c>
      <c r="K14" s="23">
        <v>44926</v>
      </c>
      <c r="L14" s="67">
        <v>1</v>
      </c>
      <c r="M14" s="73">
        <v>0.09</v>
      </c>
      <c r="N14" s="71">
        <f>IFERROR(IF(M14/L14&gt;100%,100%,M14/L14),"-")</f>
        <v>0.09</v>
      </c>
      <c r="O14" s="27" t="s">
        <v>68</v>
      </c>
      <c r="P14" s="48">
        <f>167000000+13500000</f>
        <v>180500000</v>
      </c>
      <c r="Q14" s="44"/>
      <c r="R14" s="44"/>
      <c r="S14" s="44"/>
      <c r="T14" s="45"/>
      <c r="U14" s="75">
        <f>SUM(P14:T15)</f>
        <v>242000000</v>
      </c>
      <c r="V14" s="56">
        <f>259800000/2</f>
        <v>129900000</v>
      </c>
      <c r="W14" s="29"/>
      <c r="X14" s="29"/>
      <c r="Y14" s="18"/>
      <c r="Z14" s="29"/>
      <c r="AA14" s="75">
        <f>SUM(V14:Z15)</f>
        <v>153900000</v>
      </c>
      <c r="AB14" s="59">
        <f>IFERROR(AA14/U14,"-")</f>
        <v>0.6359504132231405</v>
      </c>
      <c r="AC14" s="61"/>
      <c r="AD14" s="63" t="s">
        <v>43</v>
      </c>
      <c r="AE14" s="65" t="s">
        <v>58</v>
      </c>
    </row>
    <row r="15" spans="1:31" ht="69" x14ac:dyDescent="0.25">
      <c r="A15" s="39">
        <v>314</v>
      </c>
      <c r="B15" s="19" t="s">
        <v>63</v>
      </c>
      <c r="C15" s="19" t="s">
        <v>48</v>
      </c>
      <c r="D15" s="20" t="s">
        <v>49</v>
      </c>
      <c r="E15" s="34" t="s">
        <v>54</v>
      </c>
      <c r="F15" s="35" t="s">
        <v>55</v>
      </c>
      <c r="G15" s="40">
        <v>20200680010071</v>
      </c>
      <c r="H15" s="41" t="s">
        <v>52</v>
      </c>
      <c r="I15" s="36" t="s">
        <v>60</v>
      </c>
      <c r="J15" s="23">
        <v>44566</v>
      </c>
      <c r="K15" s="23">
        <v>44926</v>
      </c>
      <c r="L15" s="68"/>
      <c r="M15" s="74"/>
      <c r="N15" s="72"/>
      <c r="O15" s="27" t="s">
        <v>64</v>
      </c>
      <c r="P15" s="48">
        <v>61500000</v>
      </c>
      <c r="Q15" s="46"/>
      <c r="R15" s="46"/>
      <c r="S15" s="46"/>
      <c r="T15" s="47"/>
      <c r="U15" s="76"/>
      <c r="V15" s="57">
        <v>24000000</v>
      </c>
      <c r="W15" s="42"/>
      <c r="X15" s="42"/>
      <c r="Y15" s="43"/>
      <c r="Z15" s="42"/>
      <c r="AA15" s="76"/>
      <c r="AB15" s="60"/>
      <c r="AC15" s="62"/>
      <c r="AD15" s="64"/>
      <c r="AE15" s="66"/>
    </row>
    <row r="16" spans="1:31" x14ac:dyDescent="0.25">
      <c r="A16" s="7">
        <f>SUM(--(FREQUENCY(A9:A14,A9:A15)&gt;0))</f>
        <v>5</v>
      </c>
      <c r="B16" s="8"/>
      <c r="C16" s="9"/>
      <c r="D16" s="9"/>
      <c r="E16" s="9"/>
      <c r="F16" s="9"/>
      <c r="G16" s="9"/>
      <c r="H16" s="9"/>
      <c r="I16" s="9"/>
      <c r="J16" s="53"/>
      <c r="K16" s="10"/>
      <c r="L16" s="10"/>
      <c r="M16" s="11" t="s">
        <v>17</v>
      </c>
      <c r="N16" s="10">
        <f>IFERROR(AVERAGE(N9:N14),"-")</f>
        <v>0.09</v>
      </c>
      <c r="O16" s="12"/>
      <c r="P16" s="13">
        <f>SUM(P9:P15)</f>
        <v>561000000</v>
      </c>
      <c r="Q16" s="13">
        <f t="shared" ref="Q16:T16" si="1">SUM(Q9:Q15)</f>
        <v>0</v>
      </c>
      <c r="R16" s="13">
        <f t="shared" si="1"/>
        <v>0</v>
      </c>
      <c r="S16" s="13">
        <f t="shared" si="1"/>
        <v>0</v>
      </c>
      <c r="T16" s="13">
        <f t="shared" si="1"/>
        <v>0</v>
      </c>
      <c r="U16" s="15">
        <f>SUM(U9:U15)</f>
        <v>561000000</v>
      </c>
      <c r="V16" s="13">
        <f>SUM(V9:V15)</f>
        <v>349800000</v>
      </c>
      <c r="W16" s="13">
        <f t="shared" ref="W16:Z16" si="2">SUM(W9:W15)</f>
        <v>0</v>
      </c>
      <c r="X16" s="13">
        <f t="shared" si="2"/>
        <v>0</v>
      </c>
      <c r="Y16" s="13">
        <f t="shared" si="2"/>
        <v>0</v>
      </c>
      <c r="Z16" s="13">
        <f t="shared" si="2"/>
        <v>0</v>
      </c>
      <c r="AA16" s="15">
        <f>SUM(AA9:AA15)</f>
        <v>349800000</v>
      </c>
      <c r="AB16" s="14">
        <f>IFERROR(AA16/U16,"-")</f>
        <v>0.62352941176470589</v>
      </c>
      <c r="AC16" s="15">
        <f>SUM(AC9:AC14)</f>
        <v>0</v>
      </c>
      <c r="AD16" s="12"/>
      <c r="AE16" s="12"/>
    </row>
  </sheetData>
  <mergeCells count="36">
    <mergeCell ref="B7:F7"/>
    <mergeCell ref="G7:K7"/>
    <mergeCell ref="A1:A4"/>
    <mergeCell ref="A5:C5"/>
    <mergeCell ref="A6:C6"/>
    <mergeCell ref="B1:AB4"/>
    <mergeCell ref="D5:G5"/>
    <mergeCell ref="D6:G6"/>
    <mergeCell ref="AD12:AD13"/>
    <mergeCell ref="AE12:AE13"/>
    <mergeCell ref="L7:N7"/>
    <mergeCell ref="O7:U7"/>
    <mergeCell ref="V7:AA7"/>
    <mergeCell ref="AB7:AB8"/>
    <mergeCell ref="AC1:AE1"/>
    <mergeCell ref="AC2:AE2"/>
    <mergeCell ref="AC3:AE3"/>
    <mergeCell ref="AC4:AE4"/>
    <mergeCell ref="AC7:AC8"/>
    <mergeCell ref="AD7:AE7"/>
    <mergeCell ref="AB14:AB15"/>
    <mergeCell ref="AC14:AC15"/>
    <mergeCell ref="AD14:AD15"/>
    <mergeCell ref="AE14:AE15"/>
    <mergeCell ref="L12:L13"/>
    <mergeCell ref="M12:M13"/>
    <mergeCell ref="N12:N13"/>
    <mergeCell ref="L14:L15"/>
    <mergeCell ref="M14:M15"/>
    <mergeCell ref="N14:N15"/>
    <mergeCell ref="U14:U15"/>
    <mergeCell ref="AA14:AA15"/>
    <mergeCell ref="U12:U13"/>
    <mergeCell ref="AA12:AA13"/>
    <mergeCell ref="AB12:AB13"/>
    <mergeCell ref="AC12:AC13"/>
  </mergeCells>
  <conditionalFormatting sqref="N9:N12 N14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2022-02-12T21:47:02Z</dcterms:modified>
</cp:coreProperties>
</file>