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5FBEB96F-7DB1-43FA-A416-CFD434459F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2022'!$A$8:$AE$74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72" i="14" l="1"/>
  <c r="AA71" i="14"/>
  <c r="AA70" i="14"/>
  <c r="AA69" i="14"/>
  <c r="AA68" i="14"/>
  <c r="AA67" i="14"/>
  <c r="AA65" i="14"/>
  <c r="AA64" i="14"/>
  <c r="AA63" i="14"/>
  <c r="AA62" i="14"/>
  <c r="AA61" i="14"/>
  <c r="AA60" i="14"/>
  <c r="AA59" i="14"/>
  <c r="AA58" i="14"/>
  <c r="AA57" i="14"/>
  <c r="AA56" i="14"/>
  <c r="AA54" i="14"/>
  <c r="AA52" i="14"/>
  <c r="AA50" i="14"/>
  <c r="AA49" i="14"/>
  <c r="AA48" i="14"/>
  <c r="AA47" i="14"/>
  <c r="AA44" i="14"/>
  <c r="AA43" i="14"/>
  <c r="AA42" i="14"/>
  <c r="AA41" i="14"/>
  <c r="AA29" i="14"/>
  <c r="AA27" i="14"/>
  <c r="AA26" i="14"/>
  <c r="AA25" i="14"/>
  <c r="AA23" i="14"/>
  <c r="AA21" i="14"/>
  <c r="AA20" i="14"/>
  <c r="AA18" i="14"/>
  <c r="AA17" i="14"/>
  <c r="AA16" i="14"/>
  <c r="AA15" i="14"/>
  <c r="AA14" i="14"/>
  <c r="AA13" i="14"/>
  <c r="AA12" i="14"/>
  <c r="AA11" i="14"/>
  <c r="AA10" i="14"/>
  <c r="AA9" i="14"/>
  <c r="U72" i="14"/>
  <c r="U71" i="14"/>
  <c r="U70" i="14"/>
  <c r="U69" i="14"/>
  <c r="U68" i="14"/>
  <c r="U67" i="14"/>
  <c r="U65" i="14"/>
  <c r="U64" i="14"/>
  <c r="U63" i="14"/>
  <c r="U62" i="14"/>
  <c r="U61" i="14"/>
  <c r="U60" i="14"/>
  <c r="U59" i="14"/>
  <c r="U58" i="14"/>
  <c r="U57" i="14"/>
  <c r="U56" i="14"/>
  <c r="U54" i="14"/>
  <c r="U52" i="14"/>
  <c r="U50" i="14"/>
  <c r="U49" i="14"/>
  <c r="U48" i="14"/>
  <c r="U47" i="14"/>
  <c r="U44" i="14"/>
  <c r="U43" i="14"/>
  <c r="U42" i="14"/>
  <c r="U41" i="14"/>
  <c r="U29" i="14"/>
  <c r="U27" i="14"/>
  <c r="U26" i="14"/>
  <c r="U25" i="14"/>
  <c r="U23" i="14"/>
  <c r="U21" i="14"/>
  <c r="U20" i="14"/>
  <c r="U18" i="14"/>
  <c r="U17" i="14"/>
  <c r="U16" i="14"/>
  <c r="U15" i="14"/>
  <c r="U14" i="14"/>
  <c r="U13" i="14"/>
  <c r="U12" i="14"/>
  <c r="U11" i="14"/>
  <c r="U10" i="14"/>
  <c r="U9" i="14"/>
  <c r="A74" i="14"/>
  <c r="N60" i="14"/>
  <c r="U74" i="14" l="1"/>
  <c r="N56" i="14"/>
  <c r="N43" i="14"/>
  <c r="AB60" i="14"/>
  <c r="T74" i="14"/>
  <c r="P74" i="14"/>
  <c r="N72" i="14" l="1"/>
  <c r="N71" i="14"/>
  <c r="N70" i="14"/>
  <c r="N69" i="14"/>
  <c r="N68" i="14"/>
  <c r="N67" i="14"/>
  <c r="N65" i="14"/>
  <c r="N64" i="14"/>
  <c r="N63" i="14"/>
  <c r="N62" i="14"/>
  <c r="N61" i="14"/>
  <c r="N59" i="14"/>
  <c r="N58" i="14"/>
  <c r="N57" i="14"/>
  <c r="N54" i="14"/>
  <c r="N52" i="14"/>
  <c r="N50" i="14"/>
  <c r="N49" i="14"/>
  <c r="N48" i="14"/>
  <c r="N47" i="14"/>
  <c r="N44" i="14"/>
  <c r="N42" i="14"/>
  <c r="N41" i="14"/>
  <c r="N29" i="14"/>
  <c r="N27" i="14"/>
  <c r="N26" i="14"/>
  <c r="N25" i="14"/>
  <c r="N23" i="14"/>
  <c r="N21" i="14"/>
  <c r="N20" i="14"/>
  <c r="N18" i="14"/>
  <c r="N17" i="14"/>
  <c r="N16" i="14"/>
  <c r="N15" i="14"/>
  <c r="N14" i="14"/>
  <c r="N13" i="14"/>
  <c r="N12" i="14"/>
  <c r="N11" i="14"/>
  <c r="Q74" i="14"/>
  <c r="N9" i="14"/>
  <c r="N10" i="14"/>
  <c r="S74" i="14"/>
  <c r="R74" i="14"/>
  <c r="V74" i="14"/>
  <c r="W74" i="14"/>
  <c r="X74" i="14"/>
  <c r="Y74" i="14"/>
  <c r="AC74" i="14"/>
  <c r="AB47" i="14" l="1"/>
  <c r="AB64" i="14"/>
  <c r="AB71" i="14"/>
  <c r="AB67" i="14"/>
  <c r="AB58" i="14"/>
  <c r="AB23" i="14"/>
  <c r="AB26" i="14"/>
  <c r="AB15" i="14"/>
  <c r="AB9" i="14"/>
  <c r="AB68" i="14"/>
  <c r="AB63" i="14"/>
  <c r="AB54" i="14"/>
  <c r="AB27" i="14"/>
  <c r="AB48" i="14"/>
  <c r="N74" i="14"/>
  <c r="AB21" i="14"/>
  <c r="AB69" i="14"/>
  <c r="AB72" i="14"/>
  <c r="AB12" i="14"/>
  <c r="AB42" i="14"/>
  <c r="AB49" i="14"/>
  <c r="AB25" i="14"/>
  <c r="AB62" i="14"/>
  <c r="AB52" i="14"/>
  <c r="AB41" i="14"/>
  <c r="AB20" i="14"/>
  <c r="AB11" i="14"/>
  <c r="AB59" i="14"/>
  <c r="AB16" i="14"/>
  <c r="AB61" i="14"/>
  <c r="AB50" i="14"/>
  <c r="AB70" i="14"/>
  <c r="AB18" i="14"/>
  <c r="AB10" i="14"/>
  <c r="AB57" i="14"/>
  <c r="AB44" i="14"/>
  <c r="AB65" i="14"/>
  <c r="AB14" i="14"/>
  <c r="AB29" i="14"/>
  <c r="AA74" i="14"/>
  <c r="AB13" i="14"/>
  <c r="Z74" i="14"/>
  <c r="AB17" i="14" l="1"/>
  <c r="AB74" i="14" l="1"/>
</calcChain>
</file>

<file path=xl/sharedStrings.xml><?xml version="1.0" encoding="utf-8"?>
<sst xmlns="http://schemas.openxmlformats.org/spreadsheetml/2006/main" count="616" uniqueCount="271">
  <si>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</si>
  <si>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</si>
  <si>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</si>
  <si>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</si>
  <si>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</si>
  <si>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</si>
  <si>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</si>
  <si>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</si>
  <si>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</si>
  <si>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</si>
  <si>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</si>
  <si>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</si>
  <si>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</si>
  <si>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</si>
  <si>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</si>
  <si>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</si>
  <si>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</si>
  <si>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</si>
  <si>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</si>
  <si>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</si>
  <si>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</si>
  <si>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</si>
  <si>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</si>
  <si>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</si>
  <si>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</si>
  <si>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</si>
  <si>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</si>
  <si>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</si>
  <si>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</si>
  <si>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</si>
  <si>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</si>
  <si>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</si>
  <si>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</si>
  <si>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</si>
  <si>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</si>
  <si>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</si>
  <si>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</si>
  <si>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</si>
  <si>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</si>
  <si>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</si>
  <si>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</si>
  <si>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</si>
  <si>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</si>
  <si>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</si>
  <si>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</si>
  <si>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</si>
  <si>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</si>
  <si>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</si>
  <si>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</si>
  <si>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</si>
  <si>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</si>
  <si>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</si>
  <si>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</si>
  <si>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</si>
  <si>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</si>
  <si>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</si>
  <si>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</si>
  <si>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</si>
  <si>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</si>
  <si>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</si>
  <si>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</si>
  <si>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</si>
  <si>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</si>
  <si>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</si>
  <si>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</si>
  <si>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</si>
  <si>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</si>
  <si>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</si>
  <si>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</si>
  <si>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</si>
  <si>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</si>
  <si>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</si>
  <si>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</si>
  <si>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</si>
  <si>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</si>
  <si>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</si>
  <si>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</si>
  <si>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</si>
  <si>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</si>
  <si>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</si>
  <si>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</si>
  <si>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</si>
  <si>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</si>
  <si>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</si>
  <si>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Reducir la invasión y el uso inadecuado del espacio público en la ciudad de Bucaramanga.</t>
  </si>
  <si>
    <t xml:space="preserve">Promover la resolución pacífica de conflictos sociales  a través de acciones para la sana convivencia de las diferentes comunas y corregimientos de la ciudad de Bucaramanga. 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</si>
  <si>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</si>
  <si>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</si>
  <si>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</si>
  <si>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</si>
  <si>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</si>
  <si>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</si>
  <si>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</si>
  <si>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</si>
  <si>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</si>
  <si>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</si>
  <si>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Bucaramanga.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</si>
  <si>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</si>
  <si>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</si>
  <si>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</si>
  <si>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</si>
  <si>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</si>
  <si>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</si>
  <si>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</si>
  <si>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</si>
  <si>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</si>
  <si>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</si>
  <si>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</si>
  <si>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</si>
  <si>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</si>
  <si>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</si>
  <si>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</si>
  <si>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</si>
  <si>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</si>
  <si>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</si>
  <si>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</si>
  <si>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</si>
  <si>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</si>
  <si>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</si>
  <si>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</si>
  <si>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</si>
  <si>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</si>
  <si>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</si>
  <si>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</si>
  <si>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</si>
  <si>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</si>
  <si>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</si>
  <si>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</si>
  <si>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</si>
  <si>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</si>
  <si>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</si>
  <si>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</si>
  <si>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</si>
  <si>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</si>
  <si>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</si>
  <si>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</si>
  <si>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</si>
  <si>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</si>
  <si>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</si>
  <si>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</si>
  <si>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</si>
  <si>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</si>
  <si>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</si>
  <si>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</si>
  <si>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</si>
  <si>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</si>
  <si>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</si>
  <si>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</si>
  <si>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</si>
  <si>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</si>
  <si>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</si>
  <si>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</si>
  <si>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</si>
  <si>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</si>
  <si>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</si>
  <si>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</si>
  <si>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</si>
  <si>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</si>
  <si>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</si>
  <si>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</si>
  <si>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</si>
  <si>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</si>
  <si>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</si>
  <si>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</si>
  <si>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</si>
  <si>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</si>
  <si>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</si>
  <si>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</si>
  <si>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</si>
  <si>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</si>
  <si>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</si>
  <si>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</si>
  <si>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</si>
  <si>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Jenny Melissa Franco</t>
  </si>
  <si>
    <t>2.3.2.02.02.008.4503019.83143.201 - $ 874.739.959</t>
  </si>
  <si>
    <t>2.3.2.02.02.006.4102037.63290.201 - $ 460.000.000</t>
  </si>
  <si>
    <t>APOYO AL SISTEMA DE RESPONSABILIDAD PENAL ADOLESCENTE EN EL MUNICIPIO DE BUCARAMANGA</t>
  </si>
  <si>
    <t>2.3.2.02.02.006.4102046.63290.201 - $ 1.129.266.166</t>
  </si>
  <si>
    <t>2.3.2.02.02.008.1206007.82199.201 - $ 54.000.000
2.3.2.02.02.008.1206007.83990.201 - $ 110.000.000
2.3.2.02.02.008.1206007.88215.201 - $ 20.000.000
2.3.2.02.02.008.1206007.64119.201 - $ 10.000.000
2.3.2.02.01.003.1206007.3899711.201 - $ 5.000.000
2.3.2.02.01.003.1206007.3899998.201 - $ 1.000.000</t>
  </si>
  <si>
    <t>SUBSIDIO PARA LA ATENCION DE DAMNIFICADOS DE EMERGENCIAS Y EVENTOS NATURALES EN EL MUNICIPIO DE BUCARMANGA</t>
  </si>
  <si>
    <t>2.3.2.02.02.009.4503028.97990.201 - $ 115.500.000</t>
  </si>
  <si>
    <t xml:space="preserve">FORTALECIMIENTO PROGRAMA CASA DE JUSTICIA EN EL MUNICIPIO DE BUCARAMANGA </t>
  </si>
  <si>
    <t>IMPLEMENTACION DE ACCIONES DE ASISTENCIA, PROTECCION Y PREVENCION A VICTIMAS DEL DELITO DE TRATA DE PERSONAS DEL MUNICIPIO DE BUCARAMANGA</t>
  </si>
  <si>
    <t>2.3.2.02.02.008.4501029.83619.201 - $ 4.000.000
2.3.2.02.02.006.4501029.64220.201 - $ 16.000.000</t>
  </si>
  <si>
    <t xml:space="preserve">APOYO INSTITUCIONAL PARA LA REINCORPORACIÓN Y REINTEGRACIÓN DE DESMOVILIZADOS Y PERSONAS EN DEJACIÓN DE ARMAS EN LA CIUDAD DE BUCARAMANGA. </t>
  </si>
  <si>
    <t>2.3.2.02.02.008.4501029.83990.201 - $ 10.000.000</t>
  </si>
  <si>
    <t>APOYO A LA OPERATIVIDAD Y CAPACIDAD DE RESPUESTA DE LAS INSPECCIONES Y COMISARIAS PERTENECIENTES A LA SECRETARÍA DE INTERIOR DEL MUNICIPIO DE BUCARAMANGA</t>
  </si>
  <si>
    <t>2.3.2.01.01.004.01.01.04.1299065.45269.201 - $ 3.458.000
2.3.2.01.01.004.01.01.04.1299065.45250.201 - $ 28.702.300</t>
  </si>
  <si>
    <t>2.3.2.02.02.008.4503003.83990.201 - $ 21.000.000</t>
  </si>
  <si>
    <t>2.3.2.02.02.008.4101031.83990.201 - $ 300.000.000</t>
  </si>
  <si>
    <t>2.3.2.02.02.008.4101031.82199.201 - $ 33.000.000
2.3.2.02.02.008.4101031.83990.201 - $ 12.000.000</t>
  </si>
  <si>
    <t>2.3.2.02.02.008.4101031.83990.201 - $ 20.000.000</t>
  </si>
  <si>
    <t>2.3.2.02.02.009.4101031.97990.201 - $ 270.000.000</t>
  </si>
  <si>
    <t>2.3.2.02.02.009.4101031.97321.201 - $ 80.000.000</t>
  </si>
  <si>
    <t>2.3.2.02.02.009.4101031.97990.201 - $ 20.000.000</t>
  </si>
  <si>
    <t>2.3.2.02.02.009.4101031.97990.201 - $ 80.000.000
2.3.2.02.02.008.4101031.83990.201 - $ 30.000.000</t>
  </si>
  <si>
    <t>2.3.2.02.02.006.4101031.63391.201 - $ 40.000.000
2.3.2.02.02.008.4101031.83990.201 - $ 50.000.000</t>
  </si>
  <si>
    <t>2.3.2.02.02.008.4101031.83990.201 - $ 265.000.000</t>
  </si>
  <si>
    <t>DOTACIÓN DE INSUMOS PARA EL PROGRAMA GESTORES DE CONVIVENCIA EN EL MARCO DEL ACUERDO 026 DE 2016 TOLERANCIA EN MOVIMIENTO DEL MUNICIPIO DE BUCARAMANGA</t>
  </si>
  <si>
    <t>DOTACIÓN DE VEHICULO DE CARGA PARA REALIZAR INTERVENCIONES DEL ESPACIO PUBLICO EN LA CIUDAD DE BUCARAMANGA.</t>
  </si>
  <si>
    <t>MEJORAMIENTO A LAS ACCIONES REALIZADAS POR EL COMITÉ DE DISCAPACIDAD, COMITÉ DE BIENESTAR ANIMAL Y CONSEJO DE PAZ DEL MUNICIPIO DE BUCARAMANGA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</si>
  <si>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</si>
  <si>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 xml:space="preserve">DESARROLLO DE ESTRATEGIAS PARA LA PREVENCION DE DELITOS EN NIÑOS, NIÑAS, ADOLESCENTES Y JOVENES EN LA CIUDAD DE BUCAMANGA 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</si>
  <si>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</si>
  <si>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</si>
  <si>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</si>
  <si>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DESARROLLO DEL PROGRAMA CASA LIBERTAD EN LA CIUDAD DE BUCARAMANGA</t>
  </si>
  <si>
    <t xml:space="preserve">APOYO FINANCIERO A LA REALIZACION DE FUNCIONES DE LA FISCALIA  EN EL MUNICIPIO DE BUCARMANGA </t>
  </si>
  <si>
    <t>FORTALECIMIENTO INSTITUCIONAL DEL EJERCITO NACIONAL EN LA CIUDAD DE BUCARAMANGA</t>
  </si>
  <si>
    <t>CONSOLIDACIÓN DE LA RUTA DE ATENCIÓN DE PREVENCIÓN Y PROTECCION DE LIDERES SOCIALES EN LA CIUDAD DE BUCARAMANGA.</t>
  </si>
  <si>
    <t>2.3.2.02.02.008.4501029.83990.201 - $ 20.000.000</t>
  </si>
  <si>
    <t>APOYO A LA PRESTACIÓN DEL SERVICIO OPERATIVO Y A LAS ACCIONES DE INTELIGENCIA EJERCIDAS POR LA POLICIA METROPOLITANA DE BUCARAMANGA</t>
  </si>
  <si>
    <t>MEJORAMIENTO DE LOS SISTEMAS DE SEGURIDAD DE LA CIUDAD DE BUCARAMANGA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</si>
  <si>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</si>
  <si>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</si>
  <si>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</si>
  <si>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</si>
  <si>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Implementación y puesta en marcha del sistema de alertas tempranas para la prevención y atencion  de los eventos naturales asociados a la gestión del riesgo y desastre en el municipio de Bucaramanga  Bucaramanga</t>
  </si>
  <si>
    <t>IMPLEMENTACIÓN Y PUESTA EN MARCHA DEL SISTEMA DE ALERTAS TEMPRANAS PARA LA PREVENCIÓN Y ATENCION  DE LOS EVENTOS NATURALES ASOCIADOS A LA GESTIÓN DEL RIESGO Y DESASTRE EN EL MUNICIPIO DE BUCARAMANGA  BUCARAMANGA</t>
  </si>
  <si>
    <t>MEJORAMIENTO A LA ATENCIÓN Y PRESTACIÓN DEL SERVICIO A LA POBLACIÓN VÍCTIMA.</t>
  </si>
  <si>
    <t>31/02/2022</t>
  </si>
  <si>
    <r>
      <t xml:space="preserve">Código:  </t>
    </r>
    <r>
      <rPr>
        <sz val="11"/>
        <rFont val="Arial"/>
        <family val="2"/>
      </rPr>
      <t>F-DPM-1210-238,37-030</t>
    </r>
  </si>
  <si>
    <t>APOYO A LAS ACCIONES OPERATIVAS E INCREMENTO AL PIE DE FUERZA DE LA POLICÍA METROPOLITANA DE BUCARAMANGA</t>
  </si>
  <si>
    <t>IMPLEMENTACIÓN DE ACCIONES E INICIATIVAS SOCIALES PARA LA CONSERVACIÓN DE LA SANA CONVIVENCIA, GESTIÓN DE CONFLICTOS COMUNITARIOS Y USO ADECUADO DEL ESPACIO PÚBLICO EN EL MUNICIPIO DE BUCARAMANGA</t>
  </si>
  <si>
    <t>MEJORAMIENTO DE LAS ESTRATEGIAS ORIENTADAS A LA PROTECCIÓN, PREVENCIÓN Y MITIGACIÓN DE LA VIOLENCIA INTRAFAMILIAR Y DE GÉNERO PARA POBLACIÓN VULNERABLE EN EL MUNICIPIO DE BUCARAMANGA</t>
  </si>
  <si>
    <t>CONSOLIDACIÓN DE LA ESTRATEGIA DENOMINADA "AGUANTE LA BARRA: BARRISMO TOLERANTE, APORTAR, CONVIVIR Y ALENTAR"</t>
  </si>
  <si>
    <t>IMPLEMENTACIÓN DE ACCIONES PARA EL CONOCIMIENTO E IDENTIFICACIÓN DEL RIESGO A TRAVÉS DE LA UNIDAD MUNICIPAL DE GESTIÓN DEL RIESGO DEL MUNICIPIO DE BUCARAMANGA</t>
  </si>
  <si>
    <t>MEJORAMIENTO EN LA PRESTACIÓN DEL SERVICIO PARA LA ATENCIÓN AL CIUDADANO EN LAS COMISARÍAS E INSPECCIONES DEL MUNICIPIO DE BUCARAMANGA</t>
  </si>
  <si>
    <t>IMPLEMENTACIÓN DE ACCIONES DE FORTALECIMIENTO A LA GESTIÓN DEL RIESGO DE DESASTRES EN EL MUNICIPIO DE BUCARAMANGA</t>
  </si>
  <si>
    <t>Código BPIN</t>
  </si>
  <si>
    <t>2.3.2.01.01.004.01.01.04.4501004.4911402.201 - $ 184.000.000</t>
  </si>
  <si>
    <t>2.3.2.02.02.008.4501004.8715999.204 - $ 250.000.000
2.3.2.02.02.008.4501004.83990.204 - $ 510.559.360
2.3.2.02.02.008.4501004.83990.204 - $ 4.709.483</t>
  </si>
  <si>
    <t>2.3.2.02.02.008.4501004.83990.204 - $ 86.757.348</t>
  </si>
  <si>
    <t>2.3.2.02.02.008.4501004.83990.204 - $ 274.741.412</t>
  </si>
  <si>
    <t>2.3.2.02.02.008.4501004.83990.204 - $ 150.000.000</t>
  </si>
  <si>
    <t>2.3.2.02.02.008.4501004.83990.204 - $ 696.967.749</t>
  </si>
  <si>
    <t>2.3.2.02.02.008.4501004.83990.204 - $ 400.000.000</t>
  </si>
  <si>
    <t>2.3.2.02.02.008.4501004.8715999.204 - $ 400.000.000</t>
  </si>
  <si>
    <t>2.3.2.02.02.008.4501004.83990.204 - $ 187.000.000</t>
  </si>
  <si>
    <t>2.3.2.02.02.008.4501004.83990.264 - $ 165.376.119
2.3.2.02.02.008.4501004.83990.204 - $ 304.314.683</t>
  </si>
  <si>
    <t>2.3.2.02.02.008.4501004.83990.204 - $ 252.000.000</t>
  </si>
  <si>
    <t>2.3.2.02.02.008.4501004.83990.204 - $ 15.000.000</t>
  </si>
  <si>
    <t>2.3.2.02.02.008.4503003.83990.201 - $ 24.000.000</t>
  </si>
  <si>
    <t>2.3.2.02.02.008.4503003.83990.201 - $ 45.000.000</t>
  </si>
  <si>
    <t>2.3.2.02.02.008.4501004.83990.204 - $ 1.346.523.105</t>
  </si>
  <si>
    <t>2.3.2.02.02.008.4501029.83990.201 - $ 25.000.000</t>
  </si>
  <si>
    <t>2.3.2.02.02.008.4501004.83990.204 - $ 267.119.538</t>
  </si>
  <si>
    <t>2.3.2.02.02.008.4501004.83990.204 - $ 267.119.536</t>
  </si>
  <si>
    <t>2.3.2.02.02.008.4501004.83990.204 - $ 267.119.537</t>
  </si>
  <si>
    <t>2.3.2.02.01.003.4503028.3815099.201 - $ 394.935.041
2.3.2.02.01.003.4503004.3899997.201 - $ 250.000.000
2.3.2.02.01.003.4503004.3899997.201 - $ 150.000.000</t>
  </si>
  <si>
    <t>2.3.2.02.02.008.1202034.82199.201 - $ 406.200.000
2.3.2.02.02.008.1202002.83990.201 - $ 180.600.000
2.3.2.02.02.008.1202002.8715999.201 - $ 7.792.000</t>
  </si>
  <si>
    <t>2.3.2.02.02.008.1202034.82199.201 - $ 54.600.000
2.3.2.02.02.008.1202002.83990.201 - $ 161.400.000</t>
  </si>
  <si>
    <t>2.3.2.02.02.008.4503003.83990.201 - $ 75.000.000
2.3.2.01.01.004.01.01.04.4503032.45269.201 - $ 120.000.000</t>
  </si>
  <si>
    <t>2.3.2.01.01.004.01.01.04.4503003.4299911.201 - $ 363.825.000
2.3.2.02.02.008.4503003.83990.201 - $ 21.000.000</t>
  </si>
  <si>
    <t>2.3.2.01.01.004.01.01.04.4501004.45150.204 - $ 44.950.840
2.3.2.01.01.004.01.01.04.4501004.45250.204 - $ 5.753.215
2.3.2.01.01.004.01.01.04.4501004.3899998.204 - $ 8.033.629
2.3.2.02.02.008.4501004.83990.204 - $ 550.589.041</t>
  </si>
  <si>
    <t>2.3.2.02.02.008.4501004.83990.204 - $ 6.600.443</t>
  </si>
  <si>
    <t>2.3.2.02.02.008.4501004.83990.204 - $ 33.000.000</t>
  </si>
  <si>
    <t>2.3.2.02.02.008.4501004.83990.201 - $ 1.282.200.000
2.3.2.02.02.008.4501004.82199.201 - $ 45.000.000</t>
  </si>
  <si>
    <t>2.3.2.02.02.008.4501004.83990.201 - $ 107.400.000
2.3.2.02.02.008.4501004.82199.201 - $ 21.000.000</t>
  </si>
  <si>
    <t>2.3.2.02.02.008.4501004.82199.201 - $ 21.000.000</t>
  </si>
  <si>
    <t>2.3.2.02.02.008.4501004.83990.201 - $ 58.800.000
2.3.2.02.02.008.4501004.82199.201 - $ 11.400.000</t>
  </si>
  <si>
    <t>2.3.2.02.02.008.4501004.83990.201 - $ 54.000.000</t>
  </si>
  <si>
    <t>2.3.2.02.02.008.4501004.83990.201 - $ 36.000.000
2.3.2.02.01.003.4002017.3899997.201 - $ 25.973.333</t>
  </si>
  <si>
    <t>2.3.2.02.01.003.4501004.3899997.201 - $ 16.200.000
2.3.2.02.01.003.4002017.3899997.201 - $ 24.026.667</t>
  </si>
  <si>
    <t>2.3.2.02.01.003.4002031.3529901.201 - $ 2.000.000
2.3.2.02.01.003.4002031.3649098.201 - $ 70.000.000
2.3.2.02.02.008.4002017.83990.201 - $ 124.200.000
2.3.2.02.02.008.4002017.82199.201 - $ 21.000.000
2.3.2.02.02.008.4002031.85330.201 - $ 400.000.000
2.3.2.02.02.008.4002031.8715999.201 - $ 10.000.000</t>
  </si>
  <si>
    <t>2.3.2.02.02.008.1202034.82199.201 - $ 60.000.000</t>
  </si>
  <si>
    <t>2.3.2.02.02.008.4501004.83990.201 - $ 99.000.000</t>
  </si>
  <si>
    <t>2.3.2.02.02.006.4501004.63399.201 - $ 18.273.527
2.3.2.02.02.006.4501004.63399.261 - $ 7.986.197</t>
  </si>
  <si>
    <t>2.3.2.02.02.006.4501004.63399.201 - $ 1.286.726.473</t>
  </si>
  <si>
    <t>2.3.2.02.02.008.4502038.83990.201 - $ 93.500.000
2.3.2.02.02.008.4502038.83619.201 - $ 34.000.000
2.3.2.01.01.004.01.01.04.4502038.45250.201 - $ 11.250.000
2.3.2.01.01.003.03.01.4502038.3814091.201 - $ 11.250.000</t>
  </si>
  <si>
    <t>2.3.2.02.02.008.4502017.82199.201 - $ 364.200.000
2.3.2.02.02.008.4502022.83990.201 - $ 256.200.000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</si>
</sst>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&quot;$&quot;\ #,##0"/>
    <numFmt numFmtId="170" formatCode="0.0%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175">
    <xf numFmtId="0" fontId="0" fillId="0" borderId="0" xfId="0"/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/>
    </xf>
    <xf numFmtId="166" fontId="7" fillId="2" borderId="3" xfId="108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68" fontId="11" fillId="2" borderId="2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justify" vertical="center"/>
    </xf>
    <xf numFmtId="167" fontId="11" fillId="2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/>
    </xf>
    <xf numFmtId="1" fontId="11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wrapText="1"/>
    </xf>
    <xf numFmtId="165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2" xfId="0" quotePrefix="1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1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2" xfId="0" applyNumberFormat="1" applyFont="1" applyBorder="1" applyAlignment="1">
      <alignment horizontal="right"/>
    </xf>
    <xf numFmtId="169" fontId="6" fillId="0" borderId="3" xfId="108" applyNumberFormat="1" applyFont="1" applyFill="1" applyBorder="1" applyAlignment="1">
      <alignment horizontal="right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9" fontId="3" fillId="0" borderId="2" xfId="0" applyNumberFormat="1" applyFont="1" applyBorder="1" applyAlignment="1">
      <alignment horizontal="right"/>
    </xf>
    <xf numFmtId="169" fontId="3" fillId="0" borderId="2" xfId="0" applyNumberFormat="1" applyFont="1" applyFill="1" applyBorder="1" applyAlignment="1">
      <alignment horizontal="right"/>
    </xf>
    <xf numFmtId="169" fontId="9" fillId="0" borderId="2" xfId="108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horizontal="right"/>
    </xf>
    <xf numFmtId="169" fontId="3" fillId="0" borderId="3" xfId="108" applyNumberFormat="1" applyFont="1" applyFill="1" applyBorder="1" applyAlignment="1">
      <alignment horizontal="right" vertical="center" wrapText="1"/>
    </xf>
    <xf numFmtId="169" fontId="3" fillId="0" borderId="3" xfId="0" applyNumberFormat="1" applyFont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169" fontId="7" fillId="2" borderId="2" xfId="108" applyNumberFormat="1" applyFont="1" applyFill="1" applyBorder="1" applyAlignment="1">
      <alignment horizontal="right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justify" vertical="center" wrapText="1"/>
    </xf>
    <xf numFmtId="165" fontId="0" fillId="0" borderId="3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left" vertical="center" wrapText="1" indent="3"/>
    </xf>
    <xf numFmtId="167" fontId="11" fillId="2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170" fontId="11" fillId="2" borderId="1" xfId="0" applyNumberFormat="1" applyFont="1" applyFill="1" applyBorder="1" applyAlignment="1">
      <alignment horizontal="center" vertical="center" wrapText="1"/>
    </xf>
    <xf numFmtId="170" fontId="11" fillId="2" borderId="3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3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9" fontId="7" fillId="2" borderId="5" xfId="108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7" fontId="11" fillId="2" borderId="3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167" fontId="11" fillId="2" borderId="5" xfId="0" applyNumberFormat="1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2" fontId="6" fillId="0" borderId="5" xfId="109" applyNumberFormat="1" applyFont="1" applyBorder="1" applyAlignment="1">
      <alignment horizontal="center" vertical="center" wrapText="1"/>
    </xf>
    <xf numFmtId="2" fontId="6" fillId="0" borderId="3" xfId="109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9" fontId="11" fillId="0" borderId="1" xfId="107" applyFont="1" applyFill="1" applyBorder="1" applyAlignment="1">
      <alignment horizontal="center" vertical="center" wrapText="1"/>
    </xf>
    <xf numFmtId="9" fontId="11" fillId="0" borderId="3" xfId="107" applyFont="1" applyFill="1" applyBorder="1" applyAlignment="1">
      <alignment horizontal="center" vertical="center" wrapText="1"/>
    </xf>
    <xf numFmtId="9" fontId="11" fillId="2" borderId="1" xfId="107" applyFont="1" applyFill="1" applyBorder="1" applyAlignment="1">
      <alignment horizontal="center" vertical="center" wrapText="1"/>
    </xf>
    <xf numFmtId="9" fontId="11" fillId="2" borderId="3" xfId="107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zoomScale="65" zoomScaleNormal="85" workbookViewId="0">
      <selection activeCell="A16" sqref="A16"/>
    </sheetView>
  </sheetViews>
  <sheetFormatPr baseColWidth="10" defaultColWidth="11.19921875" defaultRowHeight="13.8" x14ac:dyDescent="0.25"/>
  <cols>
    <col min="1" max="1" width="7.69921875" style="64" customWidth="1"/>
    <col min="2" max="3" width="21.09765625" style="64" customWidth="1"/>
    <col min="4" max="4" width="24.8984375" style="64" customWidth="1"/>
    <col min="5" max="5" width="50.59765625" style="89" customWidth="1"/>
    <col min="6" max="6" width="63.19921875" style="89" bestFit="1" customWidth="1"/>
    <col min="7" max="7" width="17.8984375" style="90" customWidth="1"/>
    <col min="8" max="8" width="51.69921875" style="91" customWidth="1"/>
    <col min="9" max="9" width="48.59765625" style="64" customWidth="1"/>
    <col min="10" max="11" width="13.8984375" style="64" customWidth="1"/>
    <col min="12" max="13" width="14.8984375" style="64" customWidth="1"/>
    <col min="14" max="14" width="11.19921875" style="68" customWidth="1"/>
    <col min="15" max="15" width="56.3984375" style="64" customWidth="1"/>
    <col min="16" max="16" width="20.69921875" style="64" customWidth="1"/>
    <col min="17" max="19" width="16" style="64" customWidth="1"/>
    <col min="20" max="21" width="23.5" style="64" customWidth="1"/>
    <col min="22" max="26" width="16.69921875" style="64" customWidth="1"/>
    <col min="27" max="27" width="23.5" style="64" customWidth="1"/>
    <col min="28" max="28" width="16.19921875" style="93" customWidth="1"/>
    <col min="29" max="29" width="19.19921875" style="93" customWidth="1"/>
    <col min="30" max="31" width="22" style="93" customWidth="1"/>
    <col min="32" max="35" width="11.19921875" style="64" customWidth="1"/>
    <col min="36" max="16384" width="11.19921875" style="64"/>
  </cols>
  <sheetData>
    <row r="1" spans="1:31" x14ac:dyDescent="0.25">
      <c r="A1" s="151"/>
      <c r="B1" s="157" t="s">
        <v>172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47" t="s">
        <v>221</v>
      </c>
      <c r="AD1" s="147"/>
      <c r="AE1" s="147"/>
    </row>
    <row r="2" spans="1:31" x14ac:dyDescent="0.25">
      <c r="A2" s="152"/>
      <c r="B2" s="16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148" t="s">
        <v>36</v>
      </c>
      <c r="AD2" s="148"/>
      <c r="AE2" s="148"/>
    </row>
    <row r="3" spans="1:31" x14ac:dyDescent="0.25">
      <c r="A3" s="152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148" t="s">
        <v>33</v>
      </c>
      <c r="AD3" s="148"/>
      <c r="AE3" s="148"/>
    </row>
    <row r="4" spans="1:31" x14ac:dyDescent="0.25">
      <c r="A4" s="153"/>
      <c r="B4" s="163"/>
      <c r="C4" s="164"/>
      <c r="D4" s="164"/>
      <c r="E4" s="164"/>
      <c r="F4" s="164"/>
      <c r="G4" s="164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  <c r="AC4" s="148" t="s">
        <v>32</v>
      </c>
      <c r="AD4" s="148"/>
      <c r="AE4" s="148"/>
    </row>
    <row r="5" spans="1:31" x14ac:dyDescent="0.25">
      <c r="A5" s="154" t="s">
        <v>30</v>
      </c>
      <c r="B5" s="155"/>
      <c r="C5" s="156"/>
      <c r="D5" s="169">
        <v>44595</v>
      </c>
      <c r="E5" s="169"/>
      <c r="F5" s="169"/>
      <c r="G5" s="169"/>
      <c r="H5" s="65"/>
      <c r="I5" s="65"/>
      <c r="J5" s="65"/>
      <c r="K5" s="65"/>
      <c r="L5" s="65"/>
      <c r="M5" s="66"/>
      <c r="N5" s="109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7"/>
      <c r="AC5" s="67"/>
      <c r="AD5" s="67"/>
      <c r="AE5" s="67"/>
    </row>
    <row r="6" spans="1:31" x14ac:dyDescent="0.25">
      <c r="A6" s="154" t="s">
        <v>31</v>
      </c>
      <c r="B6" s="155"/>
      <c r="C6" s="156"/>
      <c r="D6" s="169" t="s">
        <v>220</v>
      </c>
      <c r="E6" s="169"/>
      <c r="F6" s="169"/>
      <c r="G6" s="169"/>
      <c r="H6" s="65"/>
      <c r="I6" s="65"/>
      <c r="J6" s="65"/>
      <c r="K6" s="65"/>
      <c r="L6" s="65"/>
      <c r="M6" s="66"/>
      <c r="N6" s="109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7"/>
      <c r="AC6" s="67"/>
      <c r="AD6" s="67"/>
      <c r="AE6" s="67"/>
    </row>
    <row r="7" spans="1:31" ht="13.95" customHeight="1" x14ac:dyDescent="0.25">
      <c r="A7" s="111"/>
      <c r="B7" s="170" t="s">
        <v>10</v>
      </c>
      <c r="C7" s="171"/>
      <c r="D7" s="171"/>
      <c r="E7" s="171"/>
      <c r="F7" s="172"/>
      <c r="G7" s="170" t="s">
        <v>11</v>
      </c>
      <c r="H7" s="171"/>
      <c r="I7" s="172"/>
      <c r="J7" s="170" t="s">
        <v>25</v>
      </c>
      <c r="K7" s="171"/>
      <c r="L7" s="171"/>
      <c r="M7" s="171"/>
      <c r="N7" s="172"/>
      <c r="O7" s="170" t="s">
        <v>23</v>
      </c>
      <c r="P7" s="171"/>
      <c r="Q7" s="171"/>
      <c r="R7" s="171"/>
      <c r="S7" s="171"/>
      <c r="T7" s="171"/>
      <c r="U7" s="172"/>
      <c r="V7" s="170" t="s">
        <v>17</v>
      </c>
      <c r="W7" s="171"/>
      <c r="X7" s="171"/>
      <c r="Y7" s="171"/>
      <c r="Z7" s="171"/>
      <c r="AA7" s="172"/>
      <c r="AB7" s="149" t="s">
        <v>18</v>
      </c>
      <c r="AC7" s="149" t="s">
        <v>26</v>
      </c>
      <c r="AD7" s="61" t="s">
        <v>24</v>
      </c>
      <c r="AE7" s="61"/>
    </row>
    <row r="8" spans="1:31" s="68" customFormat="1" ht="41.4" x14ac:dyDescent="0.25">
      <c r="A8" s="11" t="s">
        <v>29</v>
      </c>
      <c r="B8" s="12" t="s">
        <v>1</v>
      </c>
      <c r="C8" s="11" t="s">
        <v>6</v>
      </c>
      <c r="D8" s="11" t="s">
        <v>2</v>
      </c>
      <c r="E8" s="59" t="s">
        <v>7</v>
      </c>
      <c r="F8" s="12" t="s">
        <v>19</v>
      </c>
      <c r="G8" s="12" t="s">
        <v>229</v>
      </c>
      <c r="H8" s="12" t="s">
        <v>3</v>
      </c>
      <c r="I8" s="12" t="s">
        <v>15</v>
      </c>
      <c r="J8" s="12" t="s">
        <v>21</v>
      </c>
      <c r="K8" s="12" t="s">
        <v>22</v>
      </c>
      <c r="L8" s="12" t="s">
        <v>4</v>
      </c>
      <c r="M8" s="12" t="s">
        <v>5</v>
      </c>
      <c r="N8" s="12" t="s">
        <v>0</v>
      </c>
      <c r="O8" s="11" t="s">
        <v>9</v>
      </c>
      <c r="P8" s="12" t="s">
        <v>35</v>
      </c>
      <c r="Q8" s="12" t="s">
        <v>8</v>
      </c>
      <c r="R8" s="12" t="s">
        <v>27</v>
      </c>
      <c r="S8" s="12" t="s">
        <v>34</v>
      </c>
      <c r="T8" s="12" t="s">
        <v>12</v>
      </c>
      <c r="U8" s="12" t="s">
        <v>20</v>
      </c>
      <c r="V8" s="12" t="s">
        <v>35</v>
      </c>
      <c r="W8" s="12" t="s">
        <v>8</v>
      </c>
      <c r="X8" s="12" t="s">
        <v>27</v>
      </c>
      <c r="Y8" s="12" t="s">
        <v>34</v>
      </c>
      <c r="Z8" s="12" t="s">
        <v>12</v>
      </c>
      <c r="AA8" s="12" t="s">
        <v>28</v>
      </c>
      <c r="AB8" s="150"/>
      <c r="AC8" s="150"/>
      <c r="AD8" s="12" t="s">
        <v>13</v>
      </c>
      <c r="AE8" s="12" t="s">
        <v>14</v>
      </c>
    </row>
    <row r="9" spans="1:31" ht="69" x14ac:dyDescent="0.25">
      <c r="A9" s="11">
        <v>99</v>
      </c>
      <c r="B9" s="69" t="s">
        <v>40</v>
      </c>
      <c r="C9" s="69" t="s">
        <v>41</v>
      </c>
      <c r="D9" s="17" t="s">
        <v>45</v>
      </c>
      <c r="E9" s="60" t="s">
        <v>46</v>
      </c>
      <c r="F9" s="19" t="s">
        <v>47</v>
      </c>
      <c r="G9" s="70">
        <v>2021680010086</v>
      </c>
      <c r="H9" s="33" t="s">
        <v>202</v>
      </c>
      <c r="I9" s="71"/>
      <c r="J9" s="72">
        <v>44562</v>
      </c>
      <c r="K9" s="72">
        <v>44926</v>
      </c>
      <c r="L9" s="20">
        <v>1</v>
      </c>
      <c r="M9" s="21">
        <v>0.2</v>
      </c>
      <c r="N9" s="73">
        <f>IFERROR(IF(M9/L9&gt;100%,100%,M9/L9),"-")</f>
        <v>0.2</v>
      </c>
      <c r="O9" s="74" t="s">
        <v>241</v>
      </c>
      <c r="P9" s="96"/>
      <c r="Q9" s="99"/>
      <c r="R9" s="99"/>
      <c r="S9" s="99"/>
      <c r="T9" s="99">
        <v>15000000</v>
      </c>
      <c r="U9" s="107">
        <f t="shared" ref="U9:U17" si="0">SUM(P9:T9)</f>
        <v>15000000</v>
      </c>
      <c r="V9" s="99"/>
      <c r="W9" s="99"/>
      <c r="X9" s="99"/>
      <c r="Y9" s="99"/>
      <c r="Z9" s="96">
        <v>15000000</v>
      </c>
      <c r="AA9" s="107">
        <f t="shared" ref="AA9:AA17" si="1">SUM(V9:Z9)</f>
        <v>15000000</v>
      </c>
      <c r="AB9" s="22">
        <f>IFERROR(AA9/U9,"-")</f>
        <v>1</v>
      </c>
      <c r="AC9" s="23"/>
      <c r="AD9" s="62" t="s">
        <v>50</v>
      </c>
      <c r="AE9" s="75" t="s">
        <v>173</v>
      </c>
    </row>
    <row r="10" spans="1:31" ht="75" customHeight="1" x14ac:dyDescent="0.25">
      <c r="A10" s="11">
        <v>169</v>
      </c>
      <c r="B10" s="76" t="s">
        <v>51</v>
      </c>
      <c r="C10" s="76" t="s">
        <v>52</v>
      </c>
      <c r="D10" s="24" t="s">
        <v>53</v>
      </c>
      <c r="E10" s="60" t="s">
        <v>54</v>
      </c>
      <c r="F10" s="19" t="s">
        <v>55</v>
      </c>
      <c r="G10" s="49">
        <v>2021680010146</v>
      </c>
      <c r="H10" s="33" t="s">
        <v>226</v>
      </c>
      <c r="I10" s="19" t="s">
        <v>56</v>
      </c>
      <c r="J10" s="72">
        <v>44562</v>
      </c>
      <c r="K10" s="72">
        <v>44926</v>
      </c>
      <c r="L10" s="27">
        <v>1</v>
      </c>
      <c r="M10" s="37">
        <v>0.1</v>
      </c>
      <c r="N10" s="73">
        <f>IFERROR(IF(M10/L10&gt;100%,100%,M10/L10),"-")</f>
        <v>0.1</v>
      </c>
      <c r="O10" s="77" t="s">
        <v>252</v>
      </c>
      <c r="P10" s="96">
        <v>195000000</v>
      </c>
      <c r="Q10" s="99"/>
      <c r="R10" s="99"/>
      <c r="S10" s="99"/>
      <c r="T10" s="96"/>
      <c r="U10" s="107">
        <f t="shared" si="0"/>
        <v>195000000</v>
      </c>
      <c r="V10" s="99">
        <v>75000000</v>
      </c>
      <c r="W10" s="99"/>
      <c r="X10" s="99"/>
      <c r="Y10" s="99"/>
      <c r="Z10" s="96"/>
      <c r="AA10" s="107">
        <f t="shared" si="1"/>
        <v>75000000</v>
      </c>
      <c r="AB10" s="22">
        <f>IFERROR(AA10/U10,"-")</f>
        <v>0.38461538461538464</v>
      </c>
      <c r="AC10" s="23"/>
      <c r="AD10" s="62" t="s">
        <v>50</v>
      </c>
      <c r="AE10" s="75" t="s">
        <v>173</v>
      </c>
    </row>
    <row r="11" spans="1:31" ht="55.2" x14ac:dyDescent="0.25">
      <c r="A11" s="11">
        <v>170</v>
      </c>
      <c r="B11" s="69" t="s">
        <v>51</v>
      </c>
      <c r="C11" s="69" t="s">
        <v>52</v>
      </c>
      <c r="D11" s="26" t="s">
        <v>53</v>
      </c>
      <c r="E11" s="60" t="s">
        <v>57</v>
      </c>
      <c r="F11" s="19" t="s">
        <v>58</v>
      </c>
      <c r="G11" s="49">
        <v>2021680010146</v>
      </c>
      <c r="H11" s="33" t="s">
        <v>226</v>
      </c>
      <c r="I11" s="71"/>
      <c r="J11" s="72">
        <v>44562</v>
      </c>
      <c r="K11" s="72">
        <v>44926</v>
      </c>
      <c r="L11" s="27">
        <v>3</v>
      </c>
      <c r="M11" s="28">
        <v>1</v>
      </c>
      <c r="N11" s="73">
        <f t="shared" ref="N11:N18" si="2">IFERROR(IF(M11/L11&gt;100%,100%,M11/L11),"-")</f>
        <v>0.33333333333333331</v>
      </c>
      <c r="O11" s="74" t="s">
        <v>242</v>
      </c>
      <c r="P11" s="96">
        <v>24000000</v>
      </c>
      <c r="Q11" s="99"/>
      <c r="R11" s="99"/>
      <c r="S11" s="99"/>
      <c r="T11" s="96"/>
      <c r="U11" s="107">
        <f t="shared" si="0"/>
        <v>24000000</v>
      </c>
      <c r="V11" s="99">
        <v>24000000</v>
      </c>
      <c r="W11" s="99"/>
      <c r="X11" s="99"/>
      <c r="Y11" s="99"/>
      <c r="Z11" s="96"/>
      <c r="AA11" s="107">
        <f t="shared" si="1"/>
        <v>24000000</v>
      </c>
      <c r="AB11" s="22">
        <f t="shared" ref="AB11:AB18" si="3">IFERROR(AA11/U11,"-")</f>
        <v>1</v>
      </c>
      <c r="AC11" s="23"/>
      <c r="AD11" s="62" t="s">
        <v>50</v>
      </c>
      <c r="AE11" s="75" t="s">
        <v>173</v>
      </c>
    </row>
    <row r="12" spans="1:31" ht="90.6" customHeight="1" x14ac:dyDescent="0.25">
      <c r="A12" s="11">
        <v>171</v>
      </c>
      <c r="B12" s="69" t="s">
        <v>51</v>
      </c>
      <c r="C12" s="69" t="s">
        <v>52</v>
      </c>
      <c r="D12" s="26" t="s">
        <v>53</v>
      </c>
      <c r="E12" s="18" t="s">
        <v>59</v>
      </c>
      <c r="F12" s="19" t="s">
        <v>60</v>
      </c>
      <c r="G12" s="70">
        <v>2021680010156</v>
      </c>
      <c r="H12" s="33" t="s">
        <v>218</v>
      </c>
      <c r="I12" s="78" t="s">
        <v>217</v>
      </c>
      <c r="J12" s="72">
        <v>44562</v>
      </c>
      <c r="K12" s="72">
        <v>44926</v>
      </c>
      <c r="L12" s="45">
        <v>4</v>
      </c>
      <c r="M12" s="28">
        <v>0</v>
      </c>
      <c r="N12" s="73">
        <f t="shared" si="2"/>
        <v>0</v>
      </c>
      <c r="O12" s="74" t="s">
        <v>174</v>
      </c>
      <c r="P12" s="96">
        <v>874739959</v>
      </c>
      <c r="Q12" s="99"/>
      <c r="R12" s="99"/>
      <c r="S12" s="99"/>
      <c r="T12" s="96"/>
      <c r="U12" s="107">
        <f t="shared" si="0"/>
        <v>874739959</v>
      </c>
      <c r="V12" s="99"/>
      <c r="W12" s="99"/>
      <c r="X12" s="99"/>
      <c r="Y12" s="99"/>
      <c r="Z12" s="96"/>
      <c r="AA12" s="107">
        <f t="shared" si="1"/>
        <v>0</v>
      </c>
      <c r="AB12" s="22">
        <f t="shared" si="3"/>
        <v>0</v>
      </c>
      <c r="AC12" s="23"/>
      <c r="AD12" s="62" t="s">
        <v>50</v>
      </c>
      <c r="AE12" s="75" t="s">
        <v>173</v>
      </c>
    </row>
    <row r="13" spans="1:31" ht="55.2" x14ac:dyDescent="0.25">
      <c r="A13" s="11">
        <v>172</v>
      </c>
      <c r="B13" s="69" t="s">
        <v>51</v>
      </c>
      <c r="C13" s="69" t="s">
        <v>52</v>
      </c>
      <c r="D13" s="26" t="s">
        <v>61</v>
      </c>
      <c r="E13" s="18" t="s">
        <v>62</v>
      </c>
      <c r="F13" s="19" t="s">
        <v>63</v>
      </c>
      <c r="G13" s="70">
        <v>2021680010159</v>
      </c>
      <c r="H13" s="33" t="s">
        <v>228</v>
      </c>
      <c r="I13" s="71"/>
      <c r="J13" s="72">
        <v>44562</v>
      </c>
      <c r="K13" s="72">
        <v>44926</v>
      </c>
      <c r="L13" s="27">
        <v>1</v>
      </c>
      <c r="M13" s="37">
        <v>0.1</v>
      </c>
      <c r="N13" s="73">
        <f t="shared" si="2"/>
        <v>0.1</v>
      </c>
      <c r="O13" s="74" t="s">
        <v>188</v>
      </c>
      <c r="P13" s="96">
        <v>21000000</v>
      </c>
      <c r="Q13" s="99"/>
      <c r="R13" s="99"/>
      <c r="S13" s="99"/>
      <c r="T13" s="96"/>
      <c r="U13" s="107">
        <f t="shared" si="0"/>
        <v>21000000</v>
      </c>
      <c r="V13" s="99">
        <v>21000000</v>
      </c>
      <c r="W13" s="99"/>
      <c r="X13" s="99"/>
      <c r="Y13" s="99"/>
      <c r="Z13" s="96"/>
      <c r="AA13" s="107">
        <f t="shared" si="1"/>
        <v>21000000</v>
      </c>
      <c r="AB13" s="22">
        <f t="shared" si="3"/>
        <v>1</v>
      </c>
      <c r="AC13" s="23"/>
      <c r="AD13" s="62" t="s">
        <v>50</v>
      </c>
      <c r="AE13" s="75" t="s">
        <v>173</v>
      </c>
    </row>
    <row r="14" spans="1:31" ht="55.2" x14ac:dyDescent="0.25">
      <c r="A14" s="11">
        <v>173</v>
      </c>
      <c r="B14" s="69" t="s">
        <v>51</v>
      </c>
      <c r="C14" s="69" t="s">
        <v>52</v>
      </c>
      <c r="D14" s="26" t="s">
        <v>61</v>
      </c>
      <c r="E14" s="18" t="s">
        <v>64</v>
      </c>
      <c r="F14" s="19" t="s">
        <v>65</v>
      </c>
      <c r="G14" s="70">
        <v>2021680010159</v>
      </c>
      <c r="H14" s="33" t="s">
        <v>228</v>
      </c>
      <c r="I14" s="71"/>
      <c r="J14" s="72">
        <v>44562</v>
      </c>
      <c r="K14" s="72">
        <v>44926</v>
      </c>
      <c r="L14" s="27">
        <v>10</v>
      </c>
      <c r="M14" s="28">
        <v>1</v>
      </c>
      <c r="N14" s="73">
        <f t="shared" si="2"/>
        <v>0.1</v>
      </c>
      <c r="O14" s="74" t="s">
        <v>243</v>
      </c>
      <c r="P14" s="96">
        <v>45000000</v>
      </c>
      <c r="Q14" s="99"/>
      <c r="R14" s="99"/>
      <c r="S14" s="99"/>
      <c r="T14" s="96"/>
      <c r="U14" s="107">
        <f t="shared" si="0"/>
        <v>45000000</v>
      </c>
      <c r="V14" s="99">
        <v>45000000</v>
      </c>
      <c r="W14" s="99"/>
      <c r="X14" s="99"/>
      <c r="Y14" s="99"/>
      <c r="Z14" s="96"/>
      <c r="AA14" s="107">
        <f t="shared" si="1"/>
        <v>45000000</v>
      </c>
      <c r="AB14" s="22">
        <f t="shared" si="3"/>
        <v>1</v>
      </c>
      <c r="AC14" s="23"/>
      <c r="AD14" s="62" t="s">
        <v>50</v>
      </c>
      <c r="AE14" s="75" t="s">
        <v>173</v>
      </c>
    </row>
    <row r="15" spans="1:31" ht="55.2" x14ac:dyDescent="0.25">
      <c r="A15" s="11">
        <v>174</v>
      </c>
      <c r="B15" s="69" t="s">
        <v>51</v>
      </c>
      <c r="C15" s="69" t="s">
        <v>52</v>
      </c>
      <c r="D15" s="26" t="s">
        <v>61</v>
      </c>
      <c r="E15" s="18" t="s">
        <v>66</v>
      </c>
      <c r="F15" s="19" t="s">
        <v>67</v>
      </c>
      <c r="G15" s="70">
        <v>2021680010159</v>
      </c>
      <c r="H15" s="33" t="s">
        <v>228</v>
      </c>
      <c r="I15" s="71"/>
      <c r="J15" s="72">
        <v>44562</v>
      </c>
      <c r="K15" s="72">
        <v>44926</v>
      </c>
      <c r="L15" s="27">
        <v>1</v>
      </c>
      <c r="M15" s="37">
        <v>0.1</v>
      </c>
      <c r="N15" s="73">
        <f t="shared" si="2"/>
        <v>0.1</v>
      </c>
      <c r="O15" s="74" t="s">
        <v>242</v>
      </c>
      <c r="P15" s="96">
        <v>24000000</v>
      </c>
      <c r="Q15" s="99"/>
      <c r="R15" s="99"/>
      <c r="S15" s="99"/>
      <c r="T15" s="96"/>
      <c r="U15" s="107">
        <f t="shared" si="0"/>
        <v>24000000</v>
      </c>
      <c r="V15" s="99">
        <v>24000000</v>
      </c>
      <c r="W15" s="99"/>
      <c r="X15" s="99"/>
      <c r="Y15" s="99"/>
      <c r="Z15" s="96"/>
      <c r="AA15" s="107">
        <f t="shared" si="1"/>
        <v>24000000</v>
      </c>
      <c r="AB15" s="22">
        <f t="shared" si="3"/>
        <v>1</v>
      </c>
      <c r="AC15" s="23"/>
      <c r="AD15" s="62" t="s">
        <v>50</v>
      </c>
      <c r="AE15" s="75" t="s">
        <v>173</v>
      </c>
    </row>
    <row r="16" spans="1:31" ht="55.2" x14ac:dyDescent="0.25">
      <c r="A16" s="11">
        <v>175</v>
      </c>
      <c r="B16" s="69" t="s">
        <v>51</v>
      </c>
      <c r="C16" s="69" t="s">
        <v>52</v>
      </c>
      <c r="D16" s="26" t="s">
        <v>61</v>
      </c>
      <c r="E16" s="18" t="s">
        <v>68</v>
      </c>
      <c r="F16" s="19" t="s">
        <v>69</v>
      </c>
      <c r="G16" s="70">
        <v>2021680010159</v>
      </c>
      <c r="H16" s="33" t="s">
        <v>228</v>
      </c>
      <c r="I16" s="71"/>
      <c r="J16" s="72">
        <v>44562</v>
      </c>
      <c r="K16" s="72">
        <v>44926</v>
      </c>
      <c r="L16" s="27">
        <v>1</v>
      </c>
      <c r="M16" s="37">
        <v>0.1</v>
      </c>
      <c r="N16" s="73">
        <f t="shared" si="2"/>
        <v>0.1</v>
      </c>
      <c r="O16" s="74" t="s">
        <v>188</v>
      </c>
      <c r="P16" s="96">
        <v>21000000</v>
      </c>
      <c r="Q16" s="99"/>
      <c r="R16" s="99"/>
      <c r="S16" s="99"/>
      <c r="T16" s="96"/>
      <c r="U16" s="107">
        <f t="shared" si="0"/>
        <v>21000000</v>
      </c>
      <c r="V16" s="99">
        <v>21000000</v>
      </c>
      <c r="W16" s="99"/>
      <c r="X16" s="99"/>
      <c r="Y16" s="99"/>
      <c r="Z16" s="96"/>
      <c r="AA16" s="107">
        <f t="shared" si="1"/>
        <v>21000000</v>
      </c>
      <c r="AB16" s="22">
        <f t="shared" si="3"/>
        <v>1</v>
      </c>
      <c r="AC16" s="23"/>
      <c r="AD16" s="62" t="s">
        <v>50</v>
      </c>
      <c r="AE16" s="75" t="s">
        <v>173</v>
      </c>
    </row>
    <row r="17" spans="1:31" ht="55.2" x14ac:dyDescent="0.25">
      <c r="A17" s="11">
        <v>176</v>
      </c>
      <c r="B17" s="69" t="s">
        <v>51</v>
      </c>
      <c r="C17" s="69" t="s">
        <v>52</v>
      </c>
      <c r="D17" s="26" t="s">
        <v>61</v>
      </c>
      <c r="E17" s="18" t="s">
        <v>70</v>
      </c>
      <c r="F17" s="19" t="s">
        <v>71</v>
      </c>
      <c r="G17" s="70">
        <v>2021680010159</v>
      </c>
      <c r="H17" s="33" t="s">
        <v>228</v>
      </c>
      <c r="I17" s="71"/>
      <c r="J17" s="72">
        <v>44562</v>
      </c>
      <c r="K17" s="72">
        <v>44926</v>
      </c>
      <c r="L17" s="29">
        <v>1</v>
      </c>
      <c r="M17" s="30">
        <v>0</v>
      </c>
      <c r="N17" s="73">
        <f t="shared" si="2"/>
        <v>0</v>
      </c>
      <c r="O17" s="74" t="s">
        <v>253</v>
      </c>
      <c r="P17" s="96">
        <v>384825000</v>
      </c>
      <c r="Q17" s="99"/>
      <c r="R17" s="99"/>
      <c r="S17" s="99"/>
      <c r="T17" s="96"/>
      <c r="U17" s="107">
        <f t="shared" si="0"/>
        <v>384825000</v>
      </c>
      <c r="V17" s="99">
        <v>21000000</v>
      </c>
      <c r="W17" s="99"/>
      <c r="X17" s="99"/>
      <c r="Y17" s="99"/>
      <c r="Z17" s="96"/>
      <c r="AA17" s="107">
        <f t="shared" si="1"/>
        <v>21000000</v>
      </c>
      <c r="AB17" s="22">
        <f t="shared" si="3"/>
        <v>5.4570259208731244E-2</v>
      </c>
      <c r="AC17" s="23"/>
      <c r="AD17" s="62" t="s">
        <v>50</v>
      </c>
      <c r="AE17" s="75" t="s">
        <v>173</v>
      </c>
    </row>
    <row r="18" spans="1:31" ht="55.2" x14ac:dyDescent="0.25">
      <c r="A18" s="11">
        <v>177</v>
      </c>
      <c r="B18" s="76" t="s">
        <v>51</v>
      </c>
      <c r="C18" s="76" t="s">
        <v>52</v>
      </c>
      <c r="D18" s="24" t="s">
        <v>72</v>
      </c>
      <c r="E18" s="31" t="s">
        <v>73</v>
      </c>
      <c r="F18" s="32" t="s">
        <v>74</v>
      </c>
      <c r="G18" s="39">
        <v>2020680010079</v>
      </c>
      <c r="H18" s="33" t="s">
        <v>75</v>
      </c>
      <c r="I18" s="71"/>
      <c r="J18" s="72">
        <v>44562</v>
      </c>
      <c r="K18" s="72">
        <v>44926</v>
      </c>
      <c r="L18" s="165">
        <v>1</v>
      </c>
      <c r="M18" s="167">
        <v>0</v>
      </c>
      <c r="N18" s="121">
        <f t="shared" si="2"/>
        <v>0</v>
      </c>
      <c r="O18" s="77" t="s">
        <v>249</v>
      </c>
      <c r="P18" s="96">
        <v>794935041</v>
      </c>
      <c r="Q18" s="99"/>
      <c r="R18" s="99"/>
      <c r="S18" s="99"/>
      <c r="T18" s="96"/>
      <c r="U18" s="123">
        <f>SUM(P18:T19)</f>
        <v>910435041</v>
      </c>
      <c r="V18" s="99"/>
      <c r="W18" s="99"/>
      <c r="X18" s="99"/>
      <c r="Y18" s="99"/>
      <c r="Z18" s="96"/>
      <c r="AA18" s="123">
        <f>SUM(V18:Z19)</f>
        <v>0</v>
      </c>
      <c r="AB18" s="125">
        <f t="shared" si="3"/>
        <v>0</v>
      </c>
      <c r="AC18" s="127"/>
      <c r="AD18" s="129" t="s">
        <v>50</v>
      </c>
      <c r="AE18" s="131" t="s">
        <v>173</v>
      </c>
    </row>
    <row r="19" spans="1:31" ht="55.2" x14ac:dyDescent="0.25">
      <c r="A19" s="11">
        <v>177</v>
      </c>
      <c r="B19" s="76" t="s">
        <v>51</v>
      </c>
      <c r="C19" s="76" t="s">
        <v>52</v>
      </c>
      <c r="D19" s="24" t="s">
        <v>72</v>
      </c>
      <c r="E19" s="31" t="s">
        <v>73</v>
      </c>
      <c r="F19" s="32" t="s">
        <v>74</v>
      </c>
      <c r="G19" s="39">
        <v>2021680010162</v>
      </c>
      <c r="H19" s="33" t="s">
        <v>179</v>
      </c>
      <c r="I19" s="71"/>
      <c r="J19" s="72">
        <v>44562</v>
      </c>
      <c r="K19" s="72">
        <v>44926</v>
      </c>
      <c r="L19" s="166"/>
      <c r="M19" s="168"/>
      <c r="N19" s="122"/>
      <c r="O19" s="79" t="s">
        <v>180</v>
      </c>
      <c r="P19" s="96">
        <v>115500000</v>
      </c>
      <c r="Q19" s="99"/>
      <c r="R19" s="99"/>
      <c r="S19" s="99"/>
      <c r="T19" s="96"/>
      <c r="U19" s="124"/>
      <c r="V19" s="99"/>
      <c r="W19" s="99"/>
      <c r="X19" s="99"/>
      <c r="Y19" s="99"/>
      <c r="Z19" s="96"/>
      <c r="AA19" s="124"/>
      <c r="AB19" s="126"/>
      <c r="AC19" s="128"/>
      <c r="AD19" s="130"/>
      <c r="AE19" s="132"/>
    </row>
    <row r="20" spans="1:31" ht="82.8" x14ac:dyDescent="0.25">
      <c r="A20" s="11">
        <v>217</v>
      </c>
      <c r="B20" s="76" t="s">
        <v>42</v>
      </c>
      <c r="C20" s="76" t="s">
        <v>76</v>
      </c>
      <c r="D20" s="34" t="s">
        <v>77</v>
      </c>
      <c r="E20" s="31" t="s">
        <v>78</v>
      </c>
      <c r="F20" s="32" t="s">
        <v>79</v>
      </c>
      <c r="G20" s="39">
        <v>2020680010110</v>
      </c>
      <c r="H20" s="33" t="s">
        <v>80</v>
      </c>
      <c r="I20" s="19" t="s">
        <v>81</v>
      </c>
      <c r="J20" s="72">
        <v>44562</v>
      </c>
      <c r="K20" s="72">
        <v>44926</v>
      </c>
      <c r="L20" s="56">
        <v>4</v>
      </c>
      <c r="M20" s="115">
        <v>4</v>
      </c>
      <c r="N20" s="80">
        <f>IFERROR(IF(M20/L20&gt;100%,100%,M20/L20),"-")</f>
        <v>1</v>
      </c>
      <c r="O20" s="112" t="s">
        <v>264</v>
      </c>
      <c r="P20" s="96">
        <v>627200000</v>
      </c>
      <c r="Q20" s="99"/>
      <c r="R20" s="99"/>
      <c r="S20" s="99"/>
      <c r="T20" s="96"/>
      <c r="U20" s="108">
        <f>SUM(P20:T20)</f>
        <v>627200000</v>
      </c>
      <c r="V20" s="99">
        <v>222884853.57999998</v>
      </c>
      <c r="W20" s="99">
        <v>0</v>
      </c>
      <c r="X20" s="99">
        <v>0</v>
      </c>
      <c r="Y20" s="99">
        <v>0</v>
      </c>
      <c r="Z20" s="96">
        <v>0</v>
      </c>
      <c r="AA20" s="108">
        <f>SUM(V20:Z20)</f>
        <v>222884853.57999998</v>
      </c>
      <c r="AB20" s="52">
        <f>IFERROR(AA20/U20,"-")</f>
        <v>0.35536488134566324</v>
      </c>
      <c r="AC20" s="54"/>
      <c r="AD20" s="63" t="s">
        <v>50</v>
      </c>
      <c r="AE20" s="81" t="s">
        <v>173</v>
      </c>
    </row>
    <row r="21" spans="1:31" ht="69" x14ac:dyDescent="0.25">
      <c r="A21" s="11">
        <v>229</v>
      </c>
      <c r="B21" s="35" t="s">
        <v>42</v>
      </c>
      <c r="C21" s="32" t="s">
        <v>43</v>
      </c>
      <c r="D21" s="35" t="s">
        <v>44</v>
      </c>
      <c r="E21" s="31" t="s">
        <v>82</v>
      </c>
      <c r="F21" s="32" t="s">
        <v>83</v>
      </c>
      <c r="G21" s="39">
        <v>2021680010160</v>
      </c>
      <c r="H21" s="33" t="s">
        <v>223</v>
      </c>
      <c r="I21" s="19" t="s">
        <v>84</v>
      </c>
      <c r="J21" s="72">
        <v>44562</v>
      </c>
      <c r="K21" s="72">
        <v>44926</v>
      </c>
      <c r="L21" s="136">
        <v>1</v>
      </c>
      <c r="M21" s="138">
        <v>1</v>
      </c>
      <c r="N21" s="121">
        <f>IFERROR(IF(M21/L21&gt;100%,100%,M21/L21),"-")</f>
        <v>1</v>
      </c>
      <c r="O21" s="77" t="s">
        <v>257</v>
      </c>
      <c r="P21" s="96">
        <v>1327200000</v>
      </c>
      <c r="Q21" s="99"/>
      <c r="R21" s="99"/>
      <c r="S21" s="99"/>
      <c r="T21" s="96"/>
      <c r="U21" s="123">
        <f>SUM(P21:T22)</f>
        <v>1511200000</v>
      </c>
      <c r="V21" s="99">
        <v>1327200000</v>
      </c>
      <c r="W21" s="99"/>
      <c r="X21" s="99"/>
      <c r="Y21" s="99"/>
      <c r="Z21" s="96"/>
      <c r="AA21" s="123">
        <f>SUM(V21:Z22)</f>
        <v>1327200000</v>
      </c>
      <c r="AB21" s="125">
        <f>IFERROR(AA21/U21,"-")</f>
        <v>0.87824245632609843</v>
      </c>
      <c r="AC21" s="127"/>
      <c r="AD21" s="129" t="s">
        <v>50</v>
      </c>
      <c r="AE21" s="131" t="s">
        <v>173</v>
      </c>
    </row>
    <row r="22" spans="1:31" ht="41.4" x14ac:dyDescent="0.25">
      <c r="A22" s="11">
        <v>229</v>
      </c>
      <c r="B22" s="32" t="s">
        <v>42</v>
      </c>
      <c r="C22" s="32" t="s">
        <v>43</v>
      </c>
      <c r="D22" s="35" t="s">
        <v>44</v>
      </c>
      <c r="E22" s="31" t="s">
        <v>82</v>
      </c>
      <c r="F22" s="32" t="s">
        <v>83</v>
      </c>
      <c r="G22" s="39">
        <v>2021680010161</v>
      </c>
      <c r="H22" s="33" t="s">
        <v>199</v>
      </c>
      <c r="I22" s="46"/>
      <c r="J22" s="72">
        <v>44562</v>
      </c>
      <c r="K22" s="72">
        <v>44926</v>
      </c>
      <c r="L22" s="140"/>
      <c r="M22" s="141"/>
      <c r="N22" s="144"/>
      <c r="O22" s="79" t="s">
        <v>230</v>
      </c>
      <c r="P22" s="96">
        <v>184000000</v>
      </c>
      <c r="Q22" s="99"/>
      <c r="R22" s="99"/>
      <c r="S22" s="99"/>
      <c r="T22" s="99"/>
      <c r="U22" s="133"/>
      <c r="V22" s="99"/>
      <c r="W22" s="99"/>
      <c r="X22" s="99"/>
      <c r="Y22" s="99"/>
      <c r="Z22" s="96"/>
      <c r="AA22" s="133"/>
      <c r="AB22" s="142"/>
      <c r="AC22" s="143"/>
      <c r="AD22" s="135"/>
      <c r="AE22" s="134"/>
    </row>
    <row r="23" spans="1:31" ht="69" x14ac:dyDescent="0.25">
      <c r="A23" s="11">
        <v>230</v>
      </c>
      <c r="B23" s="69" t="s">
        <v>42</v>
      </c>
      <c r="C23" s="69" t="s">
        <v>43</v>
      </c>
      <c r="D23" s="26" t="s">
        <v>44</v>
      </c>
      <c r="E23" s="31" t="s">
        <v>111</v>
      </c>
      <c r="F23" s="19" t="s">
        <v>112</v>
      </c>
      <c r="G23" s="39">
        <v>2021680010166</v>
      </c>
      <c r="H23" s="33" t="s">
        <v>224</v>
      </c>
      <c r="I23" s="71"/>
      <c r="J23" s="72">
        <v>44562</v>
      </c>
      <c r="K23" s="72">
        <v>44926</v>
      </c>
      <c r="L23" s="136">
        <v>1</v>
      </c>
      <c r="M23" s="138">
        <v>1</v>
      </c>
      <c r="N23" s="121">
        <f>IFERROR(IF(M23/L23&gt;100%,100%,M23/L23),"-")</f>
        <v>1</v>
      </c>
      <c r="O23" s="113" t="s">
        <v>265</v>
      </c>
      <c r="P23" s="96">
        <v>60000000</v>
      </c>
      <c r="Q23" s="99"/>
      <c r="R23" s="99"/>
      <c r="S23" s="100"/>
      <c r="T23" s="99"/>
      <c r="U23" s="123">
        <f>SUM(P23:T24)</f>
        <v>80000000</v>
      </c>
      <c r="V23" s="99">
        <v>60000000</v>
      </c>
      <c r="W23" s="99"/>
      <c r="X23" s="99"/>
      <c r="Y23" s="101"/>
      <c r="Z23" s="99"/>
      <c r="AA23" s="123">
        <f>SUM(V23:Z24)</f>
        <v>60000000</v>
      </c>
      <c r="AB23" s="125">
        <f>IFERROR(AA23/U23,"-")</f>
        <v>0.75</v>
      </c>
      <c r="AC23" s="127"/>
      <c r="AD23" s="129" t="s">
        <v>50</v>
      </c>
      <c r="AE23" s="131" t="s">
        <v>173</v>
      </c>
    </row>
    <row r="24" spans="1:31" ht="55.2" x14ac:dyDescent="0.25">
      <c r="A24" s="11">
        <v>230</v>
      </c>
      <c r="B24" s="69" t="s">
        <v>42</v>
      </c>
      <c r="C24" s="69" t="s">
        <v>43</v>
      </c>
      <c r="D24" s="26" t="s">
        <v>44</v>
      </c>
      <c r="E24" s="31" t="s">
        <v>111</v>
      </c>
      <c r="F24" s="19" t="s">
        <v>112</v>
      </c>
      <c r="G24" s="39">
        <v>2021680010150</v>
      </c>
      <c r="H24" s="33" t="s">
        <v>209</v>
      </c>
      <c r="I24" s="71"/>
      <c r="J24" s="72">
        <v>44562</v>
      </c>
      <c r="K24" s="72">
        <v>44926</v>
      </c>
      <c r="L24" s="137"/>
      <c r="M24" s="139"/>
      <c r="N24" s="122"/>
      <c r="O24" s="74" t="s">
        <v>210</v>
      </c>
      <c r="P24" s="96">
        <v>20000000</v>
      </c>
      <c r="Q24" s="99"/>
      <c r="R24" s="99"/>
      <c r="S24" s="100"/>
      <c r="T24" s="99"/>
      <c r="U24" s="124"/>
      <c r="V24" s="99"/>
      <c r="W24" s="99"/>
      <c r="X24" s="99"/>
      <c r="Y24" s="101"/>
      <c r="Z24" s="99"/>
      <c r="AA24" s="124"/>
      <c r="AB24" s="126"/>
      <c r="AC24" s="128"/>
      <c r="AD24" s="130"/>
      <c r="AE24" s="132"/>
    </row>
    <row r="25" spans="1:31" ht="69" x14ac:dyDescent="0.25">
      <c r="A25" s="11">
        <v>231</v>
      </c>
      <c r="B25" s="76" t="s">
        <v>42</v>
      </c>
      <c r="C25" s="76" t="s">
        <v>43</v>
      </c>
      <c r="D25" s="24" t="s">
        <v>44</v>
      </c>
      <c r="E25" s="31" t="s">
        <v>113</v>
      </c>
      <c r="F25" s="32" t="s">
        <v>114</v>
      </c>
      <c r="G25" s="70">
        <v>2021680010009</v>
      </c>
      <c r="H25" s="33" t="s">
        <v>115</v>
      </c>
      <c r="I25" s="19" t="s">
        <v>116</v>
      </c>
      <c r="J25" s="72">
        <v>44562</v>
      </c>
      <c r="K25" s="72">
        <v>44926</v>
      </c>
      <c r="L25" s="56">
        <v>1</v>
      </c>
      <c r="M25" s="25">
        <v>1</v>
      </c>
      <c r="N25" s="80">
        <f>IFERROR(IF(M25/L25&gt;100%,100%,M25/L25),"-")</f>
        <v>1</v>
      </c>
      <c r="O25" s="77" t="s">
        <v>175</v>
      </c>
      <c r="P25" s="96">
        <v>460000000</v>
      </c>
      <c r="Q25" s="99"/>
      <c r="R25" s="99"/>
      <c r="S25" s="100"/>
      <c r="T25" s="99"/>
      <c r="U25" s="108">
        <f>SUM(P25:T25)</f>
        <v>460000000</v>
      </c>
      <c r="V25" s="99">
        <v>106735701</v>
      </c>
      <c r="W25" s="99">
        <v>0</v>
      </c>
      <c r="X25" s="99">
        <v>0</v>
      </c>
      <c r="Y25" s="101">
        <v>0</v>
      </c>
      <c r="Z25" s="99">
        <v>0</v>
      </c>
      <c r="AA25" s="108">
        <f>SUM(V25:Z25)</f>
        <v>106735701</v>
      </c>
      <c r="AB25" s="52">
        <f>IFERROR(AA25/U25,"-")</f>
        <v>0.23203413260869565</v>
      </c>
      <c r="AC25" s="54"/>
      <c r="AD25" s="63" t="s">
        <v>50</v>
      </c>
      <c r="AE25" s="81" t="s">
        <v>173</v>
      </c>
    </row>
    <row r="26" spans="1:31" ht="41.4" x14ac:dyDescent="0.25">
      <c r="A26" s="11">
        <v>232</v>
      </c>
      <c r="B26" s="82" t="s">
        <v>42</v>
      </c>
      <c r="C26" s="76" t="s">
        <v>43</v>
      </c>
      <c r="D26" s="24" t="s">
        <v>44</v>
      </c>
      <c r="E26" s="31" t="s">
        <v>104</v>
      </c>
      <c r="F26" s="32" t="s">
        <v>105</v>
      </c>
      <c r="G26" s="70">
        <v>2021680010086</v>
      </c>
      <c r="H26" s="40" t="s">
        <v>202</v>
      </c>
      <c r="I26" s="48" t="s">
        <v>103</v>
      </c>
      <c r="J26" s="72">
        <v>44562</v>
      </c>
      <c r="K26" s="72">
        <v>44926</v>
      </c>
      <c r="L26" s="56">
        <v>1</v>
      </c>
      <c r="M26" s="25">
        <v>1</v>
      </c>
      <c r="N26" s="80">
        <f>IFERROR(IF(M26/L26&gt;100%,100%,M26/L26),"-")</f>
        <v>1</v>
      </c>
      <c r="O26" s="77" t="s">
        <v>231</v>
      </c>
      <c r="P26" s="96"/>
      <c r="Q26" s="99"/>
      <c r="R26" s="99"/>
      <c r="S26" s="100"/>
      <c r="T26" s="99">
        <v>765268843</v>
      </c>
      <c r="U26" s="108">
        <f>SUM(P26:T26)</f>
        <v>765268843</v>
      </c>
      <c r="V26" s="99"/>
      <c r="W26" s="99"/>
      <c r="X26" s="99"/>
      <c r="Y26" s="101"/>
      <c r="Z26" s="99">
        <v>145800000</v>
      </c>
      <c r="AA26" s="108">
        <f>SUM(V26:Z26)</f>
        <v>145800000</v>
      </c>
      <c r="AB26" s="52">
        <f>IFERROR(AA26/U26,"-")</f>
        <v>0.19052128063705842</v>
      </c>
      <c r="AC26" s="54"/>
      <c r="AD26" s="63" t="s">
        <v>50</v>
      </c>
      <c r="AE26" s="81" t="s">
        <v>173</v>
      </c>
    </row>
    <row r="27" spans="1:31" ht="69" x14ac:dyDescent="0.25">
      <c r="A27" s="11">
        <v>233</v>
      </c>
      <c r="B27" s="82" t="s">
        <v>42</v>
      </c>
      <c r="C27" s="76" t="s">
        <v>43</v>
      </c>
      <c r="D27" s="24" t="s">
        <v>44</v>
      </c>
      <c r="E27" s="31" t="s">
        <v>87</v>
      </c>
      <c r="F27" s="32" t="s">
        <v>88</v>
      </c>
      <c r="G27" s="39">
        <v>2021680010160</v>
      </c>
      <c r="H27" s="33" t="s">
        <v>223</v>
      </c>
      <c r="I27" s="46" t="s">
        <v>86</v>
      </c>
      <c r="J27" s="72">
        <v>44562</v>
      </c>
      <c r="K27" s="72">
        <v>44926</v>
      </c>
      <c r="L27" s="136">
        <v>3</v>
      </c>
      <c r="M27" s="173">
        <v>3</v>
      </c>
      <c r="N27" s="121">
        <f>IFERROR(IF(M27/L27&gt;100%,100%,M27/L27),"-")</f>
        <v>1</v>
      </c>
      <c r="O27" s="13" t="s">
        <v>266</v>
      </c>
      <c r="P27" s="96">
        <v>99000000</v>
      </c>
      <c r="Q27" s="99"/>
      <c r="R27" s="99"/>
      <c r="S27" s="101"/>
      <c r="T27" s="99"/>
      <c r="U27" s="123">
        <f>SUM(P27:T28)</f>
        <v>185757348</v>
      </c>
      <c r="V27" s="99">
        <v>99000000</v>
      </c>
      <c r="W27" s="99"/>
      <c r="X27" s="99"/>
      <c r="Y27" s="101"/>
      <c r="Z27" s="99"/>
      <c r="AA27" s="123">
        <f>SUM(V27:Z28)</f>
        <v>99000000</v>
      </c>
      <c r="AB27" s="125">
        <f>IFERROR(AA27/U27,"-")</f>
        <v>0.53295334513496606</v>
      </c>
      <c r="AC27" s="127"/>
      <c r="AD27" s="129" t="s">
        <v>50</v>
      </c>
      <c r="AE27" s="131" t="s">
        <v>173</v>
      </c>
    </row>
    <row r="28" spans="1:31" ht="82.8" x14ac:dyDescent="0.25">
      <c r="A28" s="11">
        <v>233</v>
      </c>
      <c r="B28" s="76" t="s">
        <v>42</v>
      </c>
      <c r="C28" s="76" t="s">
        <v>43</v>
      </c>
      <c r="D28" s="24" t="s">
        <v>44</v>
      </c>
      <c r="E28" s="31" t="s">
        <v>87</v>
      </c>
      <c r="F28" s="32" t="s">
        <v>88</v>
      </c>
      <c r="G28" s="39">
        <v>2021680010126</v>
      </c>
      <c r="H28" s="33" t="s">
        <v>201</v>
      </c>
      <c r="I28" s="46" t="s">
        <v>85</v>
      </c>
      <c r="J28" s="72">
        <v>44562</v>
      </c>
      <c r="K28" s="72">
        <v>44926</v>
      </c>
      <c r="L28" s="137"/>
      <c r="M28" s="174"/>
      <c r="N28" s="122"/>
      <c r="O28" s="13" t="s">
        <v>232</v>
      </c>
      <c r="P28" s="96"/>
      <c r="Q28" s="99"/>
      <c r="R28" s="99"/>
      <c r="S28" s="101"/>
      <c r="T28" s="96">
        <v>86757348</v>
      </c>
      <c r="U28" s="124"/>
      <c r="V28" s="99"/>
      <c r="W28" s="99"/>
      <c r="X28" s="99"/>
      <c r="Y28" s="101"/>
      <c r="Z28" s="99"/>
      <c r="AA28" s="124"/>
      <c r="AB28" s="126"/>
      <c r="AC28" s="128"/>
      <c r="AD28" s="130"/>
      <c r="AE28" s="132"/>
    </row>
    <row r="29" spans="1:31" ht="69" x14ac:dyDescent="0.25">
      <c r="A29" s="11">
        <v>235</v>
      </c>
      <c r="B29" s="35" t="s">
        <v>42</v>
      </c>
      <c r="C29" s="32" t="s">
        <v>43</v>
      </c>
      <c r="D29" s="35" t="s">
        <v>92</v>
      </c>
      <c r="E29" s="31" t="s">
        <v>93</v>
      </c>
      <c r="F29" s="32" t="s">
        <v>94</v>
      </c>
      <c r="G29" s="39">
        <v>2021680010160</v>
      </c>
      <c r="H29" s="33" t="s">
        <v>223</v>
      </c>
      <c r="I29" s="46" t="s">
        <v>86</v>
      </c>
      <c r="J29" s="72">
        <v>44562</v>
      </c>
      <c r="K29" s="72">
        <v>44926</v>
      </c>
      <c r="L29" s="136">
        <v>1</v>
      </c>
      <c r="M29" s="138">
        <v>0.1</v>
      </c>
      <c r="N29" s="121">
        <f>IFERROR(IF(M29/L29&gt;100%,100%,M29/L29),"-")</f>
        <v>0.1</v>
      </c>
      <c r="O29" s="83" t="s">
        <v>258</v>
      </c>
      <c r="P29" s="96">
        <v>128400000</v>
      </c>
      <c r="Q29" s="99"/>
      <c r="R29" s="99"/>
      <c r="S29" s="100"/>
      <c r="T29" s="99"/>
      <c r="U29" s="123">
        <f>SUM(P29:T40)</f>
        <v>5143977074</v>
      </c>
      <c r="V29" s="99">
        <v>128400000</v>
      </c>
      <c r="W29" s="99"/>
      <c r="X29" s="99"/>
      <c r="Y29" s="101"/>
      <c r="Z29" s="99"/>
      <c r="AA29" s="123">
        <f>SUM(V29:Z40)</f>
        <v>339000000</v>
      </c>
      <c r="AB29" s="125">
        <f>IFERROR(AA29/U29,"-")</f>
        <v>6.5902315489207802E-2</v>
      </c>
      <c r="AC29" s="127"/>
      <c r="AD29" s="129" t="s">
        <v>50</v>
      </c>
      <c r="AE29" s="131" t="s">
        <v>173</v>
      </c>
    </row>
    <row r="30" spans="1:31" ht="69" x14ac:dyDescent="0.25">
      <c r="A30" s="11">
        <v>235</v>
      </c>
      <c r="B30" s="32" t="s">
        <v>42</v>
      </c>
      <c r="C30" s="32" t="s">
        <v>43</v>
      </c>
      <c r="D30" s="32" t="s">
        <v>92</v>
      </c>
      <c r="E30" s="31" t="s">
        <v>93</v>
      </c>
      <c r="F30" s="32" t="s">
        <v>94</v>
      </c>
      <c r="G30" s="70">
        <v>2021680010086</v>
      </c>
      <c r="H30" s="33" t="s">
        <v>202</v>
      </c>
      <c r="I30" s="19" t="s">
        <v>95</v>
      </c>
      <c r="J30" s="72">
        <v>44562</v>
      </c>
      <c r="K30" s="72">
        <v>44926</v>
      </c>
      <c r="L30" s="140"/>
      <c r="M30" s="141"/>
      <c r="N30" s="144"/>
      <c r="O30" s="77" t="s">
        <v>256</v>
      </c>
      <c r="P30" s="96"/>
      <c r="Q30" s="99"/>
      <c r="R30" s="99"/>
      <c r="S30" s="100"/>
      <c r="T30" s="99">
        <v>33000000</v>
      </c>
      <c r="U30" s="133"/>
      <c r="V30" s="99"/>
      <c r="W30" s="99"/>
      <c r="X30" s="99"/>
      <c r="Y30" s="101"/>
      <c r="Z30" s="99">
        <v>33000000</v>
      </c>
      <c r="AA30" s="133"/>
      <c r="AB30" s="142"/>
      <c r="AC30" s="143"/>
      <c r="AD30" s="135"/>
      <c r="AE30" s="134"/>
    </row>
    <row r="31" spans="1:31" ht="55.2" x14ac:dyDescent="0.25">
      <c r="A31" s="11">
        <v>235</v>
      </c>
      <c r="B31" s="32" t="s">
        <v>42</v>
      </c>
      <c r="C31" s="32" t="s">
        <v>43</v>
      </c>
      <c r="D31" s="32" t="s">
        <v>92</v>
      </c>
      <c r="E31" s="31" t="s">
        <v>93</v>
      </c>
      <c r="F31" s="32" t="s">
        <v>94</v>
      </c>
      <c r="G31" s="39">
        <v>2020680010136</v>
      </c>
      <c r="H31" s="41" t="s">
        <v>99</v>
      </c>
      <c r="I31" s="19" t="s">
        <v>96</v>
      </c>
      <c r="J31" s="72">
        <v>44562</v>
      </c>
      <c r="K31" s="72">
        <v>44926</v>
      </c>
      <c r="L31" s="140"/>
      <c r="M31" s="141"/>
      <c r="N31" s="144"/>
      <c r="O31" s="77" t="s">
        <v>233</v>
      </c>
      <c r="P31" s="96"/>
      <c r="Q31" s="99"/>
      <c r="R31" s="99"/>
      <c r="S31" s="100"/>
      <c r="T31" s="99">
        <v>274741412</v>
      </c>
      <c r="U31" s="133"/>
      <c r="V31" s="99"/>
      <c r="W31" s="99"/>
      <c r="X31" s="99"/>
      <c r="Y31" s="101"/>
      <c r="Z31" s="99"/>
      <c r="AA31" s="133"/>
      <c r="AB31" s="142"/>
      <c r="AC31" s="143"/>
      <c r="AD31" s="135"/>
      <c r="AE31" s="134"/>
    </row>
    <row r="32" spans="1:31" ht="41.4" x14ac:dyDescent="0.25">
      <c r="A32" s="11">
        <v>235</v>
      </c>
      <c r="B32" s="32" t="s">
        <v>42</v>
      </c>
      <c r="C32" s="32" t="s">
        <v>43</v>
      </c>
      <c r="D32" s="32" t="s">
        <v>92</v>
      </c>
      <c r="E32" s="31" t="s">
        <v>93</v>
      </c>
      <c r="F32" s="32" t="s">
        <v>94</v>
      </c>
      <c r="G32" s="39">
        <v>2021680010180</v>
      </c>
      <c r="H32" s="41" t="s">
        <v>222</v>
      </c>
      <c r="I32" s="19"/>
      <c r="J32" s="72">
        <v>44562</v>
      </c>
      <c r="K32" s="72">
        <v>44926</v>
      </c>
      <c r="L32" s="140"/>
      <c r="M32" s="141"/>
      <c r="N32" s="144"/>
      <c r="O32" s="79" t="s">
        <v>244</v>
      </c>
      <c r="P32" s="96"/>
      <c r="Q32" s="99"/>
      <c r="R32" s="99"/>
      <c r="S32" s="100"/>
      <c r="T32" s="99">
        <v>1346523105</v>
      </c>
      <c r="U32" s="133"/>
      <c r="V32" s="99"/>
      <c r="W32" s="99"/>
      <c r="X32" s="99"/>
      <c r="Y32" s="101"/>
      <c r="Z32" s="99"/>
      <c r="AA32" s="133"/>
      <c r="AB32" s="142"/>
      <c r="AC32" s="143"/>
      <c r="AD32" s="135"/>
      <c r="AE32" s="134"/>
    </row>
    <row r="33" spans="1:31" ht="82.8" x14ac:dyDescent="0.25">
      <c r="A33" s="11">
        <v>235</v>
      </c>
      <c r="B33" s="32" t="s">
        <v>42</v>
      </c>
      <c r="C33" s="32" t="s">
        <v>43</v>
      </c>
      <c r="D33" s="32" t="s">
        <v>92</v>
      </c>
      <c r="E33" s="31" t="s">
        <v>93</v>
      </c>
      <c r="F33" s="32" t="s">
        <v>94</v>
      </c>
      <c r="G33" s="39">
        <v>2021680010107</v>
      </c>
      <c r="H33" s="41" t="s">
        <v>203</v>
      </c>
      <c r="I33" s="19" t="s">
        <v>97</v>
      </c>
      <c r="J33" s="72">
        <v>44562</v>
      </c>
      <c r="K33" s="72">
        <v>44926</v>
      </c>
      <c r="L33" s="140"/>
      <c r="M33" s="141"/>
      <c r="N33" s="144"/>
      <c r="O33" s="77" t="s">
        <v>234</v>
      </c>
      <c r="P33" s="96"/>
      <c r="Q33" s="99"/>
      <c r="R33" s="99"/>
      <c r="S33" s="100"/>
      <c r="T33" s="99">
        <v>150000000</v>
      </c>
      <c r="U33" s="133"/>
      <c r="V33" s="99"/>
      <c r="W33" s="99"/>
      <c r="X33" s="99"/>
      <c r="Y33" s="101"/>
      <c r="Z33" s="99"/>
      <c r="AA33" s="133"/>
      <c r="AB33" s="142"/>
      <c r="AC33" s="143"/>
      <c r="AD33" s="135"/>
      <c r="AE33" s="134"/>
    </row>
    <row r="34" spans="1:31" ht="41.4" x14ac:dyDescent="0.25">
      <c r="A34" s="11">
        <v>235</v>
      </c>
      <c r="B34" s="32" t="s">
        <v>42</v>
      </c>
      <c r="C34" s="32" t="s">
        <v>43</v>
      </c>
      <c r="D34" s="32" t="s">
        <v>92</v>
      </c>
      <c r="E34" s="31" t="s">
        <v>93</v>
      </c>
      <c r="F34" s="32" t="s">
        <v>94</v>
      </c>
      <c r="G34" s="39">
        <v>2021680010163</v>
      </c>
      <c r="H34" s="33" t="s">
        <v>204</v>
      </c>
      <c r="I34" s="19"/>
      <c r="J34" s="72">
        <v>44562</v>
      </c>
      <c r="K34" s="72">
        <v>44926</v>
      </c>
      <c r="L34" s="140"/>
      <c r="M34" s="141"/>
      <c r="N34" s="144"/>
      <c r="O34" s="114" t="s">
        <v>267</v>
      </c>
      <c r="P34" s="96">
        <v>18273527</v>
      </c>
      <c r="Q34" s="99"/>
      <c r="R34" s="99"/>
      <c r="S34" s="100"/>
      <c r="T34" s="99">
        <v>7986197</v>
      </c>
      <c r="U34" s="133"/>
      <c r="V34" s="99"/>
      <c r="W34" s="99"/>
      <c r="X34" s="99"/>
      <c r="Y34" s="101"/>
      <c r="Z34" s="99"/>
      <c r="AA34" s="133"/>
      <c r="AB34" s="142"/>
      <c r="AC34" s="143"/>
      <c r="AD34" s="135"/>
      <c r="AE34" s="134"/>
    </row>
    <row r="35" spans="1:31" ht="55.2" x14ac:dyDescent="0.25">
      <c r="A35" s="11">
        <v>235</v>
      </c>
      <c r="B35" s="32" t="s">
        <v>42</v>
      </c>
      <c r="C35" s="32" t="s">
        <v>43</v>
      </c>
      <c r="D35" s="32" t="s">
        <v>92</v>
      </c>
      <c r="E35" s="31" t="s">
        <v>93</v>
      </c>
      <c r="F35" s="32" t="s">
        <v>94</v>
      </c>
      <c r="G35" s="39">
        <v>2021680010155</v>
      </c>
      <c r="H35" s="33" t="s">
        <v>205</v>
      </c>
      <c r="I35" s="19" t="s">
        <v>85</v>
      </c>
      <c r="J35" s="72">
        <v>44562</v>
      </c>
      <c r="K35" s="72">
        <v>44926</v>
      </c>
      <c r="L35" s="140"/>
      <c r="M35" s="141"/>
      <c r="N35" s="144"/>
      <c r="O35" s="13" t="s">
        <v>235</v>
      </c>
      <c r="P35" s="96"/>
      <c r="Q35" s="99"/>
      <c r="R35" s="99"/>
      <c r="S35" s="100"/>
      <c r="T35" s="99">
        <v>696967749</v>
      </c>
      <c r="U35" s="133"/>
      <c r="V35" s="99"/>
      <c r="W35" s="99"/>
      <c r="X35" s="99"/>
      <c r="Y35" s="101"/>
      <c r="Z35" s="99"/>
      <c r="AA35" s="133"/>
      <c r="AB35" s="142"/>
      <c r="AC35" s="143"/>
      <c r="AD35" s="135"/>
      <c r="AE35" s="134"/>
    </row>
    <row r="36" spans="1:31" ht="41.4" x14ac:dyDescent="0.25">
      <c r="A36" s="11">
        <v>235</v>
      </c>
      <c r="B36" s="32" t="s">
        <v>42</v>
      </c>
      <c r="C36" s="32" t="s">
        <v>43</v>
      </c>
      <c r="D36" s="32" t="s">
        <v>92</v>
      </c>
      <c r="E36" s="31" t="s">
        <v>93</v>
      </c>
      <c r="F36" s="32" t="s">
        <v>94</v>
      </c>
      <c r="G36" s="39">
        <v>2021680010172</v>
      </c>
      <c r="H36" s="41" t="s">
        <v>225</v>
      </c>
      <c r="I36" s="19"/>
      <c r="J36" s="72">
        <v>44562</v>
      </c>
      <c r="K36" s="72">
        <v>44926</v>
      </c>
      <c r="L36" s="140"/>
      <c r="M36" s="141"/>
      <c r="N36" s="144"/>
      <c r="O36" s="77" t="s">
        <v>246</v>
      </c>
      <c r="P36" s="96"/>
      <c r="Q36" s="99"/>
      <c r="R36" s="99"/>
      <c r="S36" s="100"/>
      <c r="T36" s="99">
        <v>267119538</v>
      </c>
      <c r="U36" s="133"/>
      <c r="V36" s="99"/>
      <c r="W36" s="99"/>
      <c r="X36" s="99"/>
      <c r="Y36" s="101"/>
      <c r="Z36" s="99">
        <v>177600000</v>
      </c>
      <c r="AA36" s="133"/>
      <c r="AB36" s="142"/>
      <c r="AC36" s="143"/>
      <c r="AD36" s="135"/>
      <c r="AE36" s="134"/>
    </row>
    <row r="37" spans="1:31" ht="41.4" x14ac:dyDescent="0.25">
      <c r="A37" s="11">
        <v>235</v>
      </c>
      <c r="B37" s="32" t="s">
        <v>42</v>
      </c>
      <c r="C37" s="32" t="s">
        <v>43</v>
      </c>
      <c r="D37" s="32" t="s">
        <v>92</v>
      </c>
      <c r="E37" s="31" t="s">
        <v>93</v>
      </c>
      <c r="F37" s="32" t="s">
        <v>94</v>
      </c>
      <c r="G37" s="39">
        <v>2021680010170</v>
      </c>
      <c r="H37" s="33" t="s">
        <v>207</v>
      </c>
      <c r="I37" s="19" t="s">
        <v>98</v>
      </c>
      <c r="J37" s="72">
        <v>44562</v>
      </c>
      <c r="K37" s="72">
        <v>44926</v>
      </c>
      <c r="L37" s="140"/>
      <c r="M37" s="141"/>
      <c r="N37" s="144"/>
      <c r="O37" s="84" t="s">
        <v>247</v>
      </c>
      <c r="P37" s="96"/>
      <c r="Q37" s="99"/>
      <c r="R37" s="99"/>
      <c r="S37" s="100"/>
      <c r="T37" s="99">
        <v>267119536</v>
      </c>
      <c r="U37" s="133"/>
      <c r="V37" s="99"/>
      <c r="W37" s="99"/>
      <c r="X37" s="99"/>
      <c r="Y37" s="101"/>
      <c r="Z37" s="99"/>
      <c r="AA37" s="133"/>
      <c r="AB37" s="142"/>
      <c r="AC37" s="143"/>
      <c r="AD37" s="135"/>
      <c r="AE37" s="134"/>
    </row>
    <row r="38" spans="1:31" ht="41.4" x14ac:dyDescent="0.25">
      <c r="A38" s="11">
        <v>235</v>
      </c>
      <c r="B38" s="32" t="s">
        <v>42</v>
      </c>
      <c r="C38" s="32" t="s">
        <v>43</v>
      </c>
      <c r="D38" s="32" t="s">
        <v>92</v>
      </c>
      <c r="E38" s="31" t="s">
        <v>93</v>
      </c>
      <c r="F38" s="32" t="s">
        <v>94</v>
      </c>
      <c r="G38" s="39">
        <v>2021680010169</v>
      </c>
      <c r="H38" s="33" t="s">
        <v>208</v>
      </c>
      <c r="I38" s="19"/>
      <c r="J38" s="72">
        <v>44562</v>
      </c>
      <c r="K38" s="72">
        <v>44926</v>
      </c>
      <c r="L38" s="140"/>
      <c r="M38" s="141"/>
      <c r="N38" s="144"/>
      <c r="O38" s="79" t="s">
        <v>248</v>
      </c>
      <c r="P38" s="96"/>
      <c r="Q38" s="99"/>
      <c r="R38" s="99"/>
      <c r="S38" s="100"/>
      <c r="T38" s="99">
        <v>267119537</v>
      </c>
      <c r="U38" s="133"/>
      <c r="V38" s="99"/>
      <c r="W38" s="99"/>
      <c r="X38" s="99"/>
      <c r="Y38" s="101"/>
      <c r="Z38" s="99"/>
      <c r="AA38" s="133"/>
      <c r="AB38" s="142"/>
      <c r="AC38" s="143"/>
      <c r="AD38" s="135"/>
      <c r="AE38" s="134"/>
    </row>
    <row r="39" spans="1:31" ht="41.4" x14ac:dyDescent="0.25">
      <c r="A39" s="11">
        <v>235</v>
      </c>
      <c r="B39" s="32" t="s">
        <v>42</v>
      </c>
      <c r="C39" s="32" t="s">
        <v>43</v>
      </c>
      <c r="D39" s="32" t="s">
        <v>92</v>
      </c>
      <c r="E39" s="31" t="s">
        <v>93</v>
      </c>
      <c r="F39" s="32" t="s">
        <v>94</v>
      </c>
      <c r="G39" s="39">
        <v>2021680010167</v>
      </c>
      <c r="H39" s="41" t="s">
        <v>211</v>
      </c>
      <c r="I39" s="19"/>
      <c r="J39" s="72">
        <v>44562</v>
      </c>
      <c r="K39" s="72">
        <v>44926</v>
      </c>
      <c r="L39" s="140"/>
      <c r="M39" s="141"/>
      <c r="N39" s="144"/>
      <c r="O39" s="13" t="s">
        <v>268</v>
      </c>
      <c r="P39" s="96">
        <v>1286726473</v>
      </c>
      <c r="Q39" s="99"/>
      <c r="R39" s="99"/>
      <c r="S39" s="100"/>
      <c r="T39" s="99"/>
      <c r="U39" s="133"/>
      <c r="V39" s="99"/>
      <c r="W39" s="99"/>
      <c r="X39" s="99"/>
      <c r="Y39" s="101"/>
      <c r="Z39" s="99"/>
      <c r="AA39" s="133"/>
      <c r="AB39" s="142"/>
      <c r="AC39" s="143"/>
      <c r="AD39" s="135"/>
      <c r="AE39" s="134"/>
    </row>
    <row r="40" spans="1:31" ht="41.4" x14ac:dyDescent="0.25">
      <c r="A40" s="11">
        <v>235</v>
      </c>
      <c r="B40" s="32" t="s">
        <v>42</v>
      </c>
      <c r="C40" s="32" t="s">
        <v>43</v>
      </c>
      <c r="D40" s="32" t="s">
        <v>92</v>
      </c>
      <c r="E40" s="31" t="s">
        <v>93</v>
      </c>
      <c r="F40" s="32" t="s">
        <v>94</v>
      </c>
      <c r="G40" s="39">
        <v>2021680010149</v>
      </c>
      <c r="H40" s="41" t="s">
        <v>212</v>
      </c>
      <c r="I40" s="19"/>
      <c r="J40" s="72">
        <v>44562</v>
      </c>
      <c r="K40" s="72">
        <v>44926</v>
      </c>
      <c r="L40" s="140"/>
      <c r="M40" s="141"/>
      <c r="N40" s="144"/>
      <c r="O40" s="77" t="s">
        <v>236</v>
      </c>
      <c r="P40" s="96"/>
      <c r="Q40" s="99"/>
      <c r="R40" s="99"/>
      <c r="S40" s="100"/>
      <c r="T40" s="99">
        <v>400000000</v>
      </c>
      <c r="U40" s="133"/>
      <c r="V40" s="99"/>
      <c r="W40" s="99"/>
      <c r="X40" s="99"/>
      <c r="Y40" s="101"/>
      <c r="Z40" s="99"/>
      <c r="AA40" s="133"/>
      <c r="AB40" s="142"/>
      <c r="AC40" s="143"/>
      <c r="AD40" s="135"/>
      <c r="AE40" s="134"/>
    </row>
    <row r="41" spans="1:31" ht="69" x14ac:dyDescent="0.25">
      <c r="A41" s="11">
        <v>236</v>
      </c>
      <c r="B41" s="82" t="s">
        <v>42</v>
      </c>
      <c r="C41" s="76" t="s">
        <v>43</v>
      </c>
      <c r="D41" s="24" t="s">
        <v>92</v>
      </c>
      <c r="E41" s="31" t="s">
        <v>117</v>
      </c>
      <c r="F41" s="32" t="s">
        <v>118</v>
      </c>
      <c r="G41" s="39">
        <v>2021680010149</v>
      </c>
      <c r="H41" s="33" t="s">
        <v>212</v>
      </c>
      <c r="I41" s="19" t="s">
        <v>100</v>
      </c>
      <c r="J41" s="72">
        <v>44562</v>
      </c>
      <c r="K41" s="72">
        <v>44926</v>
      </c>
      <c r="L41" s="50">
        <v>1</v>
      </c>
      <c r="M41" s="51">
        <v>0</v>
      </c>
      <c r="N41" s="80">
        <f>IFERROR(IF(M41/L41&gt;100%,100%,M41/L41),"-")</f>
        <v>0</v>
      </c>
      <c r="O41" s="84" t="s">
        <v>236</v>
      </c>
      <c r="P41" s="97"/>
      <c r="Q41" s="99"/>
      <c r="R41" s="99"/>
      <c r="S41" s="100"/>
      <c r="T41" s="99">
        <v>400000000</v>
      </c>
      <c r="U41" s="108">
        <f>SUM(P41:T41)</f>
        <v>400000000</v>
      </c>
      <c r="V41" s="99"/>
      <c r="W41" s="99"/>
      <c r="X41" s="99"/>
      <c r="Y41" s="101"/>
      <c r="Z41" s="99"/>
      <c r="AA41" s="108">
        <f>SUM(V41:Z41)</f>
        <v>0</v>
      </c>
      <c r="AB41" s="52">
        <f>IFERROR(AA41/U41,"-")</f>
        <v>0</v>
      </c>
      <c r="AC41" s="54"/>
      <c r="AD41" s="63" t="s">
        <v>50</v>
      </c>
      <c r="AE41" s="81" t="s">
        <v>173</v>
      </c>
    </row>
    <row r="42" spans="1:31" ht="41.4" x14ac:dyDescent="0.25">
      <c r="A42" s="11">
        <v>237</v>
      </c>
      <c r="B42" s="85" t="s">
        <v>42</v>
      </c>
      <c r="C42" s="69" t="s">
        <v>43</v>
      </c>
      <c r="D42" s="85" t="s">
        <v>92</v>
      </c>
      <c r="E42" s="18" t="s">
        <v>119</v>
      </c>
      <c r="F42" s="78" t="s">
        <v>120</v>
      </c>
      <c r="G42" s="39">
        <v>2020680010176</v>
      </c>
      <c r="H42" s="33" t="s">
        <v>121</v>
      </c>
      <c r="I42" s="19" t="s">
        <v>122</v>
      </c>
      <c r="J42" s="72">
        <v>44562</v>
      </c>
      <c r="K42" s="72">
        <v>44926</v>
      </c>
      <c r="L42" s="27">
        <v>1</v>
      </c>
      <c r="M42" s="37">
        <v>1</v>
      </c>
      <c r="N42" s="73">
        <f>IFERROR(IF(M42/L42&gt;100%,100%,M42/L42),"-")</f>
        <v>1</v>
      </c>
      <c r="O42" s="74" t="s">
        <v>237</v>
      </c>
      <c r="P42" s="96"/>
      <c r="Q42" s="99"/>
      <c r="R42" s="99"/>
      <c r="S42" s="100"/>
      <c r="T42" s="99">
        <v>400000000</v>
      </c>
      <c r="U42" s="107">
        <f>SUM(P42:T42)</f>
        <v>400000000</v>
      </c>
      <c r="V42" s="99"/>
      <c r="W42" s="99"/>
      <c r="X42" s="99"/>
      <c r="Y42" s="101"/>
      <c r="Z42" s="99"/>
      <c r="AA42" s="107">
        <f>SUM(V42:Z42)</f>
        <v>0</v>
      </c>
      <c r="AB42" s="22">
        <f>IFERROR(AA42/U42,"-")</f>
        <v>0</v>
      </c>
      <c r="AC42" s="23"/>
      <c r="AD42" s="62" t="s">
        <v>50</v>
      </c>
      <c r="AE42" s="75" t="s">
        <v>173</v>
      </c>
    </row>
    <row r="43" spans="1:31" ht="69" customHeight="1" x14ac:dyDescent="0.25">
      <c r="A43" s="11">
        <v>238</v>
      </c>
      <c r="B43" s="69" t="s">
        <v>42</v>
      </c>
      <c r="C43" s="69" t="s">
        <v>43</v>
      </c>
      <c r="D43" s="17" t="s">
        <v>92</v>
      </c>
      <c r="E43" s="18" t="s">
        <v>213</v>
      </c>
      <c r="F43" s="19" t="s">
        <v>214</v>
      </c>
      <c r="G43" s="39">
        <v>2021680010160</v>
      </c>
      <c r="H43" s="33" t="s">
        <v>198</v>
      </c>
      <c r="I43" s="19"/>
      <c r="J43" s="72">
        <v>44562</v>
      </c>
      <c r="K43" s="72">
        <v>44926</v>
      </c>
      <c r="L43" s="110">
        <v>1</v>
      </c>
      <c r="M43" s="37">
        <v>0.1</v>
      </c>
      <c r="N43" s="73">
        <f>IFERROR(IF(M43/L43&gt;100%,100%,M43/L43),"-")</f>
        <v>0.1</v>
      </c>
      <c r="O43" s="74" t="s">
        <v>259</v>
      </c>
      <c r="P43" s="96">
        <v>21000000</v>
      </c>
      <c r="Q43" s="99"/>
      <c r="R43" s="99"/>
      <c r="S43" s="100"/>
      <c r="T43" s="99"/>
      <c r="U43" s="107">
        <f>SUM(P43:T43)</f>
        <v>21000000</v>
      </c>
      <c r="V43" s="99">
        <v>21000000</v>
      </c>
      <c r="W43" s="99"/>
      <c r="X43" s="99"/>
      <c r="Y43" s="101"/>
      <c r="Z43" s="99"/>
      <c r="AA43" s="107">
        <f>SUM(V43:Z43)</f>
        <v>21000000</v>
      </c>
      <c r="AB43" s="52"/>
      <c r="AC43" s="54"/>
      <c r="AD43" s="63"/>
      <c r="AE43" s="81"/>
    </row>
    <row r="44" spans="1:31" ht="55.2" x14ac:dyDescent="0.25">
      <c r="A44" s="11">
        <v>240</v>
      </c>
      <c r="B44" s="76" t="s">
        <v>42</v>
      </c>
      <c r="C44" s="76" t="s">
        <v>43</v>
      </c>
      <c r="D44" s="34" t="s">
        <v>89</v>
      </c>
      <c r="E44" s="31" t="s">
        <v>123</v>
      </c>
      <c r="F44" s="32" t="s">
        <v>124</v>
      </c>
      <c r="G44" s="39">
        <v>2021680010081</v>
      </c>
      <c r="H44" s="33" t="s">
        <v>227</v>
      </c>
      <c r="I44" s="71"/>
      <c r="J44" s="72">
        <v>44562</v>
      </c>
      <c r="K44" s="72">
        <v>44926</v>
      </c>
      <c r="L44" s="136">
        <v>1</v>
      </c>
      <c r="M44" s="138">
        <v>0.1</v>
      </c>
      <c r="N44" s="121">
        <f>IFERROR(IF(M44/L44&gt;100%,100%,M44/L44),"-")</f>
        <v>0.1</v>
      </c>
      <c r="O44" s="74" t="s">
        <v>254</v>
      </c>
      <c r="P44" s="96"/>
      <c r="Q44" s="99"/>
      <c r="R44" s="99"/>
      <c r="S44" s="100"/>
      <c r="T44" s="99">
        <v>609326724</v>
      </c>
      <c r="U44" s="123">
        <f>SUM(P44:T46)</f>
        <v>1236079024</v>
      </c>
      <c r="V44" s="99"/>
      <c r="W44" s="99"/>
      <c r="X44" s="99"/>
      <c r="Y44" s="101"/>
      <c r="Z44" s="99">
        <v>325800000</v>
      </c>
      <c r="AA44" s="123">
        <f>SUM(V44:Z46)</f>
        <v>912600000</v>
      </c>
      <c r="AB44" s="125">
        <f>IFERROR(AA44/U44,"-")</f>
        <v>0.73830231100176003</v>
      </c>
      <c r="AC44" s="127"/>
      <c r="AD44" s="129" t="s">
        <v>50</v>
      </c>
      <c r="AE44" s="131" t="s">
        <v>173</v>
      </c>
    </row>
    <row r="45" spans="1:31" ht="55.2" x14ac:dyDescent="0.25">
      <c r="A45" s="11">
        <v>240</v>
      </c>
      <c r="B45" s="76" t="s">
        <v>42</v>
      </c>
      <c r="C45" s="76" t="s">
        <v>43</v>
      </c>
      <c r="D45" s="34" t="s">
        <v>89</v>
      </c>
      <c r="E45" s="31" t="s">
        <v>123</v>
      </c>
      <c r="F45" s="32" t="s">
        <v>124</v>
      </c>
      <c r="G45" s="39">
        <v>2021680010147</v>
      </c>
      <c r="H45" s="33" t="s">
        <v>186</v>
      </c>
      <c r="I45" s="71"/>
      <c r="J45" s="72">
        <v>44562</v>
      </c>
      <c r="K45" s="72">
        <v>44926</v>
      </c>
      <c r="L45" s="140"/>
      <c r="M45" s="141"/>
      <c r="N45" s="144"/>
      <c r="O45" s="77" t="s">
        <v>187</v>
      </c>
      <c r="P45" s="96">
        <v>32160300</v>
      </c>
      <c r="Q45" s="99"/>
      <c r="R45" s="99"/>
      <c r="S45" s="100"/>
      <c r="T45" s="99"/>
      <c r="U45" s="133"/>
      <c r="V45" s="99"/>
      <c r="W45" s="99"/>
      <c r="X45" s="99"/>
      <c r="Y45" s="101"/>
      <c r="Z45" s="99"/>
      <c r="AA45" s="133"/>
      <c r="AB45" s="142"/>
      <c r="AC45" s="143"/>
      <c r="AD45" s="135"/>
      <c r="AE45" s="134"/>
    </row>
    <row r="46" spans="1:31" ht="41.4" x14ac:dyDescent="0.25">
      <c r="A46" s="11">
        <v>240</v>
      </c>
      <c r="B46" s="76" t="s">
        <v>42</v>
      </c>
      <c r="C46" s="76" t="s">
        <v>43</v>
      </c>
      <c r="D46" s="34" t="s">
        <v>89</v>
      </c>
      <c r="E46" s="31" t="s">
        <v>123</v>
      </c>
      <c r="F46" s="32" t="s">
        <v>124</v>
      </c>
      <c r="G46" s="39">
        <v>2020680010034</v>
      </c>
      <c r="H46" s="33" t="s">
        <v>125</v>
      </c>
      <c r="I46" s="19" t="s">
        <v>126</v>
      </c>
      <c r="J46" s="72">
        <v>44562</v>
      </c>
      <c r="K46" s="72">
        <v>44926</v>
      </c>
      <c r="L46" s="140"/>
      <c r="M46" s="141"/>
      <c r="N46" s="144"/>
      <c r="O46" s="79" t="s">
        <v>250</v>
      </c>
      <c r="P46" s="96">
        <v>594592000</v>
      </c>
      <c r="Q46" s="102"/>
      <c r="R46" s="102"/>
      <c r="S46" s="103"/>
      <c r="T46" s="102"/>
      <c r="U46" s="133"/>
      <c r="V46" s="99">
        <v>586800000</v>
      </c>
      <c r="W46" s="99"/>
      <c r="X46" s="99"/>
      <c r="Y46" s="101"/>
      <c r="Z46" s="99"/>
      <c r="AA46" s="133"/>
      <c r="AB46" s="142"/>
      <c r="AC46" s="143"/>
      <c r="AD46" s="135"/>
      <c r="AE46" s="134"/>
    </row>
    <row r="47" spans="1:31" ht="69" x14ac:dyDescent="0.25">
      <c r="A47" s="11">
        <v>241</v>
      </c>
      <c r="B47" s="82" t="s">
        <v>42</v>
      </c>
      <c r="C47" s="76" t="s">
        <v>43</v>
      </c>
      <c r="D47" s="24" t="s">
        <v>89</v>
      </c>
      <c r="E47" s="31" t="s">
        <v>129</v>
      </c>
      <c r="F47" s="32" t="s">
        <v>130</v>
      </c>
      <c r="G47" s="39">
        <v>2021680010056</v>
      </c>
      <c r="H47" s="33" t="s">
        <v>101</v>
      </c>
      <c r="I47" s="36" t="s">
        <v>102</v>
      </c>
      <c r="J47" s="72">
        <v>44562</v>
      </c>
      <c r="K47" s="72">
        <v>44926</v>
      </c>
      <c r="L47" s="56">
        <v>1</v>
      </c>
      <c r="M47" s="25">
        <v>1</v>
      </c>
      <c r="N47" s="80">
        <f>IFERROR(IF(M47/L47&gt;100%,100%,M47/L47),"-")</f>
        <v>1</v>
      </c>
      <c r="O47" s="86" t="s">
        <v>238</v>
      </c>
      <c r="P47" s="97"/>
      <c r="Q47" s="99"/>
      <c r="R47" s="99"/>
      <c r="S47" s="100"/>
      <c r="T47" s="96">
        <v>187000000</v>
      </c>
      <c r="U47" s="108">
        <f>SUM(P47:T47)</f>
        <v>187000000</v>
      </c>
      <c r="V47" s="99"/>
      <c r="W47" s="99"/>
      <c r="X47" s="99"/>
      <c r="Y47" s="101"/>
      <c r="Z47" s="99">
        <v>102000000</v>
      </c>
      <c r="AA47" s="108">
        <f>SUM(V47:Z47)</f>
        <v>102000000</v>
      </c>
      <c r="AB47" s="52">
        <f>IFERROR(AA47/U47,"-")</f>
        <v>0.54545454545454541</v>
      </c>
      <c r="AC47" s="54"/>
      <c r="AD47" s="63" t="s">
        <v>50</v>
      </c>
      <c r="AE47" s="81" t="s">
        <v>173</v>
      </c>
    </row>
    <row r="48" spans="1:31" ht="69" x14ac:dyDescent="0.25">
      <c r="A48" s="11">
        <v>242</v>
      </c>
      <c r="B48" s="82" t="s">
        <v>42</v>
      </c>
      <c r="C48" s="76" t="s">
        <v>43</v>
      </c>
      <c r="D48" s="24" t="s">
        <v>89</v>
      </c>
      <c r="E48" s="31" t="s">
        <v>90</v>
      </c>
      <c r="F48" s="32" t="s">
        <v>91</v>
      </c>
      <c r="G48" s="39">
        <v>2021680010160</v>
      </c>
      <c r="H48" s="33" t="s">
        <v>223</v>
      </c>
      <c r="I48" s="46"/>
      <c r="J48" s="72">
        <v>44562</v>
      </c>
      <c r="K48" s="72">
        <v>44926</v>
      </c>
      <c r="L48" s="56">
        <v>1</v>
      </c>
      <c r="M48" s="25">
        <v>0.1</v>
      </c>
      <c r="N48" s="80">
        <f>IFERROR(IF(M48/L48&gt;100%,100%,M48/L48),"-")</f>
        <v>0.1</v>
      </c>
      <c r="O48" s="13" t="s">
        <v>260</v>
      </c>
      <c r="P48" s="96">
        <v>70200000</v>
      </c>
      <c r="Q48" s="99"/>
      <c r="R48" s="99"/>
      <c r="S48" s="100"/>
      <c r="T48" s="99"/>
      <c r="U48" s="108">
        <f>SUM(P48:T48)</f>
        <v>70200000</v>
      </c>
      <c r="V48" s="99">
        <v>70200000</v>
      </c>
      <c r="W48" s="99"/>
      <c r="X48" s="99"/>
      <c r="Y48" s="101"/>
      <c r="Z48" s="99"/>
      <c r="AA48" s="108">
        <f>SUM(V48:Z48)</f>
        <v>70200000</v>
      </c>
      <c r="AB48" s="52">
        <f>IFERROR(AA48/U48,"-")</f>
        <v>1</v>
      </c>
      <c r="AC48" s="54"/>
      <c r="AD48" s="63" t="s">
        <v>50</v>
      </c>
      <c r="AE48" s="81" t="s">
        <v>173</v>
      </c>
    </row>
    <row r="49" spans="1:31" ht="69" x14ac:dyDescent="0.25">
      <c r="A49" s="11">
        <v>243</v>
      </c>
      <c r="B49" s="76" t="s">
        <v>42</v>
      </c>
      <c r="C49" s="76" t="s">
        <v>43</v>
      </c>
      <c r="D49" s="34" t="s">
        <v>89</v>
      </c>
      <c r="E49" s="31" t="s">
        <v>131</v>
      </c>
      <c r="F49" s="32" t="s">
        <v>132</v>
      </c>
      <c r="G49" s="39">
        <v>2021680010160</v>
      </c>
      <c r="H49" s="33" t="s">
        <v>223</v>
      </c>
      <c r="I49" s="71"/>
      <c r="J49" s="72">
        <v>44562</v>
      </c>
      <c r="K49" s="72">
        <v>44926</v>
      </c>
      <c r="L49" s="56">
        <v>1</v>
      </c>
      <c r="M49" s="25">
        <v>0.1</v>
      </c>
      <c r="N49" s="80">
        <f>IFERROR(IF(M49/L49&gt;100%,100%,M49/L49),"-")</f>
        <v>0.1</v>
      </c>
      <c r="O49" s="13" t="s">
        <v>262</v>
      </c>
      <c r="P49" s="96">
        <v>61973333</v>
      </c>
      <c r="Q49" s="99"/>
      <c r="R49" s="99"/>
      <c r="S49" s="100"/>
      <c r="T49" s="99"/>
      <c r="U49" s="108">
        <f>SUM(P49:T49)</f>
        <v>61973333</v>
      </c>
      <c r="V49" s="99">
        <v>36000000</v>
      </c>
      <c r="W49" s="99"/>
      <c r="X49" s="99"/>
      <c r="Y49" s="101"/>
      <c r="Z49" s="99"/>
      <c r="AA49" s="108">
        <f>SUM(V49:Z49)</f>
        <v>36000000</v>
      </c>
      <c r="AB49" s="52">
        <f>IFERROR(AA49/U49,"-")</f>
        <v>0.58089501173028724</v>
      </c>
      <c r="AC49" s="54"/>
      <c r="AD49" s="63" t="s">
        <v>50</v>
      </c>
      <c r="AE49" s="81" t="s">
        <v>173</v>
      </c>
    </row>
    <row r="50" spans="1:31" ht="69" x14ac:dyDescent="0.25">
      <c r="A50" s="11">
        <v>244</v>
      </c>
      <c r="B50" s="82" t="s">
        <v>42</v>
      </c>
      <c r="C50" s="76" t="s">
        <v>43</v>
      </c>
      <c r="D50" s="24" t="s">
        <v>106</v>
      </c>
      <c r="E50" s="31" t="s">
        <v>107</v>
      </c>
      <c r="F50" s="32" t="s">
        <v>108</v>
      </c>
      <c r="G50" s="39">
        <v>2021680010157</v>
      </c>
      <c r="H50" s="33" t="s">
        <v>181</v>
      </c>
      <c r="I50" s="19"/>
      <c r="J50" s="72">
        <v>44562</v>
      </c>
      <c r="K50" s="72">
        <v>44926</v>
      </c>
      <c r="L50" s="136">
        <v>1</v>
      </c>
      <c r="M50" s="145">
        <v>1</v>
      </c>
      <c r="N50" s="121">
        <f>IFERROR(IF(M50/L50&gt;100%,100%,M50/L50),"-")</f>
        <v>1</v>
      </c>
      <c r="O50" s="113" t="s">
        <v>269</v>
      </c>
      <c r="P50" s="96">
        <v>150000000</v>
      </c>
      <c r="Q50" s="99"/>
      <c r="R50" s="99"/>
      <c r="S50" s="100"/>
      <c r="T50" s="99"/>
      <c r="U50" s="123">
        <f>SUM(P50:T51)</f>
        <v>156600443</v>
      </c>
      <c r="V50" s="99">
        <v>51000000</v>
      </c>
      <c r="W50" s="99">
        <v>0</v>
      </c>
      <c r="X50" s="99">
        <v>0</v>
      </c>
      <c r="Y50" s="101">
        <v>0</v>
      </c>
      <c r="Z50" s="99">
        <v>0</v>
      </c>
      <c r="AA50" s="123">
        <f>SUM(V50:Z51)</f>
        <v>51000000</v>
      </c>
      <c r="AB50" s="125">
        <f>IFERROR(AA50/U50,"-")</f>
        <v>0.32566957680956243</v>
      </c>
      <c r="AC50" s="127"/>
      <c r="AD50" s="129" t="s">
        <v>50</v>
      </c>
      <c r="AE50" s="131" t="s">
        <v>173</v>
      </c>
    </row>
    <row r="51" spans="1:31" ht="69" x14ac:dyDescent="0.25">
      <c r="A51" s="11">
        <v>244</v>
      </c>
      <c r="B51" s="76" t="s">
        <v>42</v>
      </c>
      <c r="C51" s="76" t="s">
        <v>43</v>
      </c>
      <c r="D51" s="34" t="s">
        <v>106</v>
      </c>
      <c r="E51" s="31" t="s">
        <v>107</v>
      </c>
      <c r="F51" s="32" t="s">
        <v>108</v>
      </c>
      <c r="G51" s="70">
        <v>2021680010086</v>
      </c>
      <c r="H51" s="33" t="s">
        <v>202</v>
      </c>
      <c r="I51" s="19"/>
      <c r="J51" s="72">
        <v>44562</v>
      </c>
      <c r="K51" s="72">
        <v>44926</v>
      </c>
      <c r="L51" s="140"/>
      <c r="M51" s="146"/>
      <c r="N51" s="144"/>
      <c r="O51" s="74" t="s">
        <v>255</v>
      </c>
      <c r="P51" s="96"/>
      <c r="Q51" s="99"/>
      <c r="R51" s="99"/>
      <c r="S51" s="100"/>
      <c r="T51" s="99">
        <v>6600443</v>
      </c>
      <c r="U51" s="133"/>
      <c r="V51" s="99"/>
      <c r="W51" s="99"/>
      <c r="X51" s="99"/>
      <c r="Y51" s="101"/>
      <c r="Z51" s="99"/>
      <c r="AA51" s="133"/>
      <c r="AB51" s="142"/>
      <c r="AC51" s="143"/>
      <c r="AD51" s="135"/>
      <c r="AE51" s="134"/>
    </row>
    <row r="52" spans="1:31" ht="55.2" x14ac:dyDescent="0.25">
      <c r="A52" s="11">
        <v>239</v>
      </c>
      <c r="B52" s="82" t="s">
        <v>42</v>
      </c>
      <c r="C52" s="76" t="s">
        <v>43</v>
      </c>
      <c r="D52" s="82" t="s">
        <v>89</v>
      </c>
      <c r="E52" s="31" t="s">
        <v>109</v>
      </c>
      <c r="F52" s="32" t="s">
        <v>110</v>
      </c>
      <c r="G52" s="39">
        <v>2021680010153</v>
      </c>
      <c r="H52" s="33" t="s">
        <v>200</v>
      </c>
      <c r="I52" s="19" t="s">
        <v>103</v>
      </c>
      <c r="J52" s="72">
        <v>44562</v>
      </c>
      <c r="K52" s="72">
        <v>44926</v>
      </c>
      <c r="L52" s="136">
        <v>1</v>
      </c>
      <c r="M52" s="138">
        <v>0.1</v>
      </c>
      <c r="N52" s="121">
        <f>IFERROR(IF(M52/L52&gt;100%,100%,M52/L52),"-")</f>
        <v>0.1</v>
      </c>
      <c r="O52" s="74" t="s">
        <v>245</v>
      </c>
      <c r="P52" s="96">
        <v>25000000</v>
      </c>
      <c r="Q52" s="99"/>
      <c r="R52" s="99"/>
      <c r="S52" s="100"/>
      <c r="T52" s="99"/>
      <c r="U52" s="123">
        <f>SUM(P52:T53)</f>
        <v>494690802</v>
      </c>
      <c r="V52" s="99"/>
      <c r="W52" s="99"/>
      <c r="X52" s="99"/>
      <c r="Y52" s="101"/>
      <c r="Z52" s="99"/>
      <c r="AA52" s="123">
        <f>SUM(V52:Z53)</f>
        <v>112200000</v>
      </c>
      <c r="AB52" s="125">
        <f>IFERROR(AA52/U52,"-")</f>
        <v>0.22680834077848894</v>
      </c>
      <c r="AC52" s="127"/>
      <c r="AD52" s="129" t="s">
        <v>50</v>
      </c>
      <c r="AE52" s="131" t="s">
        <v>173</v>
      </c>
    </row>
    <row r="53" spans="1:31" ht="41.4" x14ac:dyDescent="0.25">
      <c r="A53" s="11">
        <v>239</v>
      </c>
      <c r="B53" s="76" t="s">
        <v>42</v>
      </c>
      <c r="C53" s="76" t="s">
        <v>43</v>
      </c>
      <c r="D53" s="76" t="s">
        <v>89</v>
      </c>
      <c r="E53" s="31" t="s">
        <v>109</v>
      </c>
      <c r="F53" s="32" t="s">
        <v>110</v>
      </c>
      <c r="G53" s="70">
        <v>2021680010086</v>
      </c>
      <c r="H53" s="33" t="s">
        <v>202</v>
      </c>
      <c r="I53" s="19"/>
      <c r="J53" s="72">
        <v>44562</v>
      </c>
      <c r="K53" s="72">
        <v>44926</v>
      </c>
      <c r="L53" s="140"/>
      <c r="M53" s="141"/>
      <c r="N53" s="144"/>
      <c r="O53" s="74" t="s">
        <v>239</v>
      </c>
      <c r="P53" s="96"/>
      <c r="Q53" s="99"/>
      <c r="R53" s="99"/>
      <c r="S53" s="100"/>
      <c r="T53" s="99">
        <v>469690802</v>
      </c>
      <c r="U53" s="133"/>
      <c r="V53" s="99"/>
      <c r="W53" s="99"/>
      <c r="X53" s="99"/>
      <c r="Y53" s="101"/>
      <c r="Z53" s="99">
        <v>112200000</v>
      </c>
      <c r="AA53" s="133"/>
      <c r="AB53" s="142"/>
      <c r="AC53" s="143"/>
      <c r="AD53" s="135"/>
      <c r="AE53" s="134"/>
    </row>
    <row r="54" spans="1:31" ht="69" x14ac:dyDescent="0.25">
      <c r="A54" s="11">
        <v>245</v>
      </c>
      <c r="B54" s="76" t="s">
        <v>42</v>
      </c>
      <c r="C54" s="76" t="s">
        <v>43</v>
      </c>
      <c r="D54" s="24" t="s">
        <v>106</v>
      </c>
      <c r="E54" s="31" t="s">
        <v>127</v>
      </c>
      <c r="F54" s="32" t="s">
        <v>128</v>
      </c>
      <c r="G54" s="39">
        <v>2020680010034</v>
      </c>
      <c r="H54" s="33" t="s">
        <v>125</v>
      </c>
      <c r="I54" s="19" t="s">
        <v>126</v>
      </c>
      <c r="J54" s="72">
        <v>44562</v>
      </c>
      <c r="K54" s="72">
        <v>44926</v>
      </c>
      <c r="L54" s="136">
        <v>3</v>
      </c>
      <c r="M54" s="138">
        <v>3</v>
      </c>
      <c r="N54" s="121">
        <f>IFERROR(IF(M54/L54&gt;100%,100%,M54/L54),"-")</f>
        <v>1</v>
      </c>
      <c r="O54" s="74" t="s">
        <v>251</v>
      </c>
      <c r="P54" s="96">
        <v>216000000</v>
      </c>
      <c r="Q54" s="102"/>
      <c r="R54" s="102"/>
      <c r="S54" s="103"/>
      <c r="T54" s="102"/>
      <c r="U54" s="123">
        <f>SUM(P54:T55)</f>
        <v>248160300</v>
      </c>
      <c r="V54" s="99">
        <v>216000000</v>
      </c>
      <c r="W54" s="99"/>
      <c r="X54" s="99"/>
      <c r="Y54" s="101"/>
      <c r="Z54" s="99"/>
      <c r="AA54" s="123">
        <f>SUM(V54:Z55)</f>
        <v>216000000</v>
      </c>
      <c r="AB54" s="125">
        <f>IFERROR(AA54/U54,"-")</f>
        <v>0.87040513732454383</v>
      </c>
      <c r="AC54" s="127"/>
      <c r="AD54" s="129" t="s">
        <v>50</v>
      </c>
      <c r="AE54" s="131" t="s">
        <v>173</v>
      </c>
    </row>
    <row r="55" spans="1:31" ht="69" x14ac:dyDescent="0.25">
      <c r="A55" s="11">
        <v>245</v>
      </c>
      <c r="B55" s="76" t="s">
        <v>42</v>
      </c>
      <c r="C55" s="76" t="s">
        <v>43</v>
      </c>
      <c r="D55" s="34" t="s">
        <v>106</v>
      </c>
      <c r="E55" s="31" t="s">
        <v>127</v>
      </c>
      <c r="F55" s="32" t="s">
        <v>128</v>
      </c>
      <c r="G55" s="39">
        <v>2021680010147</v>
      </c>
      <c r="H55" s="42" t="s">
        <v>186</v>
      </c>
      <c r="I55" s="19"/>
      <c r="J55" s="72">
        <v>44562</v>
      </c>
      <c r="K55" s="72">
        <v>44926</v>
      </c>
      <c r="L55" s="137"/>
      <c r="M55" s="139"/>
      <c r="N55" s="122"/>
      <c r="O55" s="77" t="s">
        <v>187</v>
      </c>
      <c r="P55" s="96">
        <v>32160300</v>
      </c>
      <c r="Q55" s="99"/>
      <c r="R55" s="99"/>
      <c r="S55" s="100"/>
      <c r="T55" s="99"/>
      <c r="U55" s="124"/>
      <c r="V55" s="99"/>
      <c r="W55" s="99"/>
      <c r="X55" s="99"/>
      <c r="Y55" s="101"/>
      <c r="Z55" s="99"/>
      <c r="AA55" s="124"/>
      <c r="AB55" s="126"/>
      <c r="AC55" s="128"/>
      <c r="AD55" s="130"/>
      <c r="AE55" s="132"/>
    </row>
    <row r="56" spans="1:31" ht="69" x14ac:dyDescent="0.25">
      <c r="A56" s="11">
        <v>246</v>
      </c>
      <c r="B56" s="85" t="s">
        <v>42</v>
      </c>
      <c r="C56" s="69" t="s">
        <v>43</v>
      </c>
      <c r="D56" s="17" t="s">
        <v>106</v>
      </c>
      <c r="E56" s="18" t="s">
        <v>215</v>
      </c>
      <c r="F56" s="19" t="s">
        <v>216</v>
      </c>
      <c r="G56" s="39">
        <v>2021680010160</v>
      </c>
      <c r="H56" s="42" t="s">
        <v>198</v>
      </c>
      <c r="I56" s="71"/>
      <c r="J56" s="72">
        <v>44562</v>
      </c>
      <c r="K56" s="72">
        <v>44926</v>
      </c>
      <c r="L56" s="47">
        <v>1</v>
      </c>
      <c r="M56" s="37">
        <v>0.1</v>
      </c>
      <c r="N56" s="73">
        <f t="shared" ref="N56" si="4">IFERROR(IF(M56/L56&gt;100%,100%,M56/L56),"-")</f>
        <v>0.1</v>
      </c>
      <c r="O56" s="77" t="s">
        <v>261</v>
      </c>
      <c r="P56" s="96">
        <v>54000000</v>
      </c>
      <c r="Q56" s="99"/>
      <c r="R56" s="99"/>
      <c r="S56" s="100"/>
      <c r="T56" s="99"/>
      <c r="U56" s="107">
        <f t="shared" ref="U56" si="5">SUM(P56:T56)</f>
        <v>54000000</v>
      </c>
      <c r="V56" s="99">
        <v>54000000</v>
      </c>
      <c r="W56" s="99"/>
      <c r="X56" s="99"/>
      <c r="Y56" s="101"/>
      <c r="Z56" s="99"/>
      <c r="AA56" s="107">
        <f t="shared" ref="AA56" si="6">SUM(V56:Z56)</f>
        <v>54000000</v>
      </c>
      <c r="AB56" s="53"/>
      <c r="AC56" s="55"/>
      <c r="AD56" s="63" t="s">
        <v>50</v>
      </c>
      <c r="AE56" s="81" t="s">
        <v>173</v>
      </c>
    </row>
    <row r="57" spans="1:31" ht="41.4" x14ac:dyDescent="0.25">
      <c r="A57" s="11">
        <v>262</v>
      </c>
      <c r="B57" s="69" t="s">
        <v>42</v>
      </c>
      <c r="C57" s="69" t="s">
        <v>133</v>
      </c>
      <c r="D57" s="26" t="s">
        <v>134</v>
      </c>
      <c r="E57" s="18" t="s">
        <v>135</v>
      </c>
      <c r="F57" s="19" t="s">
        <v>136</v>
      </c>
      <c r="G57" s="39">
        <v>2021680010154</v>
      </c>
      <c r="H57" s="33" t="s">
        <v>184</v>
      </c>
      <c r="I57" s="71"/>
      <c r="J57" s="72">
        <v>44562</v>
      </c>
      <c r="K57" s="72">
        <v>44926</v>
      </c>
      <c r="L57" s="27">
        <v>1</v>
      </c>
      <c r="M57" s="37">
        <v>0.1</v>
      </c>
      <c r="N57" s="73">
        <f t="shared" ref="N57:N65" si="7">IFERROR(IF(M57/L57&gt;100%,100%,M57/L57),"-")</f>
        <v>0.1</v>
      </c>
      <c r="O57" s="74" t="s">
        <v>185</v>
      </c>
      <c r="P57" s="96">
        <v>10000000</v>
      </c>
      <c r="Q57" s="99"/>
      <c r="R57" s="99"/>
      <c r="S57" s="100"/>
      <c r="T57" s="99"/>
      <c r="U57" s="107">
        <f t="shared" ref="U57:U64" si="8">SUM(P57:T57)</f>
        <v>10000000</v>
      </c>
      <c r="V57" s="99"/>
      <c r="W57" s="99"/>
      <c r="X57" s="99"/>
      <c r="Y57" s="101"/>
      <c r="Z57" s="99"/>
      <c r="AA57" s="107">
        <f t="shared" ref="AA57:AA64" si="9">SUM(V57:Z57)</f>
        <v>0</v>
      </c>
      <c r="AB57" s="22">
        <f t="shared" ref="AB57:AB65" si="10">IFERROR(AA57/U57,"-")</f>
        <v>0</v>
      </c>
      <c r="AC57" s="23"/>
      <c r="AD57" s="62" t="s">
        <v>50</v>
      </c>
      <c r="AE57" s="75" t="s">
        <v>173</v>
      </c>
    </row>
    <row r="58" spans="1:31" ht="41.4" x14ac:dyDescent="0.25">
      <c r="A58" s="11">
        <v>263</v>
      </c>
      <c r="B58" s="69" t="s">
        <v>42</v>
      </c>
      <c r="C58" s="69" t="s">
        <v>133</v>
      </c>
      <c r="D58" s="26" t="s">
        <v>134</v>
      </c>
      <c r="E58" s="18" t="s">
        <v>137</v>
      </c>
      <c r="F58" s="19" t="s">
        <v>138</v>
      </c>
      <c r="G58" s="39">
        <v>2021680010165</v>
      </c>
      <c r="H58" s="33" t="s">
        <v>176</v>
      </c>
      <c r="I58" s="71"/>
      <c r="J58" s="72">
        <v>44562</v>
      </c>
      <c r="K58" s="72">
        <v>44926</v>
      </c>
      <c r="L58" s="29">
        <v>1</v>
      </c>
      <c r="M58" s="30">
        <v>1</v>
      </c>
      <c r="N58" s="73">
        <f t="shared" si="7"/>
        <v>1</v>
      </c>
      <c r="O58" s="77" t="s">
        <v>177</v>
      </c>
      <c r="P58" s="96">
        <v>1129266166</v>
      </c>
      <c r="Q58" s="99"/>
      <c r="R58" s="99"/>
      <c r="S58" s="100"/>
      <c r="T58" s="99"/>
      <c r="U58" s="107">
        <f t="shared" si="8"/>
        <v>1129266166</v>
      </c>
      <c r="V58" s="99"/>
      <c r="W58" s="99"/>
      <c r="X58" s="99"/>
      <c r="Y58" s="101"/>
      <c r="Z58" s="99"/>
      <c r="AA58" s="107">
        <f t="shared" si="9"/>
        <v>0</v>
      </c>
      <c r="AB58" s="22">
        <f t="shared" si="10"/>
        <v>0</v>
      </c>
      <c r="AC58" s="23"/>
      <c r="AD58" s="62" t="s">
        <v>50</v>
      </c>
      <c r="AE58" s="75" t="s">
        <v>173</v>
      </c>
    </row>
    <row r="59" spans="1:31" ht="55.2" x14ac:dyDescent="0.25">
      <c r="A59" s="11">
        <v>264</v>
      </c>
      <c r="B59" s="69" t="s">
        <v>42</v>
      </c>
      <c r="C59" s="69" t="s">
        <v>133</v>
      </c>
      <c r="D59" s="26" t="s">
        <v>134</v>
      </c>
      <c r="E59" s="18" t="s">
        <v>139</v>
      </c>
      <c r="F59" s="19" t="s">
        <v>140</v>
      </c>
      <c r="G59" s="39">
        <v>2021680010127</v>
      </c>
      <c r="H59" s="33" t="s">
        <v>182</v>
      </c>
      <c r="I59" s="71"/>
      <c r="J59" s="72">
        <v>44562</v>
      </c>
      <c r="K59" s="72">
        <v>44926</v>
      </c>
      <c r="L59" s="27">
        <v>1</v>
      </c>
      <c r="M59" s="37">
        <v>1</v>
      </c>
      <c r="N59" s="73">
        <f t="shared" si="7"/>
        <v>1</v>
      </c>
      <c r="O59" s="74" t="s">
        <v>183</v>
      </c>
      <c r="P59" s="96">
        <v>20000000</v>
      </c>
      <c r="Q59" s="99"/>
      <c r="R59" s="99"/>
      <c r="S59" s="100"/>
      <c r="T59" s="99"/>
      <c r="U59" s="107">
        <f t="shared" si="8"/>
        <v>20000000</v>
      </c>
      <c r="V59" s="99"/>
      <c r="W59" s="99"/>
      <c r="X59" s="99"/>
      <c r="Y59" s="101"/>
      <c r="Z59" s="99"/>
      <c r="AA59" s="107">
        <f t="shared" si="9"/>
        <v>0</v>
      </c>
      <c r="AB59" s="22">
        <f t="shared" si="10"/>
        <v>0</v>
      </c>
      <c r="AC59" s="23"/>
      <c r="AD59" s="62" t="s">
        <v>50</v>
      </c>
      <c r="AE59" s="75" t="s">
        <v>173</v>
      </c>
    </row>
    <row r="60" spans="1:31" ht="41.4" x14ac:dyDescent="0.25">
      <c r="A60" s="11">
        <v>265</v>
      </c>
      <c r="B60" s="76" t="s">
        <v>42</v>
      </c>
      <c r="C60" s="76" t="s">
        <v>133</v>
      </c>
      <c r="D60" s="24" t="s">
        <v>141</v>
      </c>
      <c r="E60" s="31" t="s">
        <v>142</v>
      </c>
      <c r="F60" s="32" t="s">
        <v>143</v>
      </c>
      <c r="G60" s="39">
        <v>2020680010052</v>
      </c>
      <c r="H60" s="33" t="s">
        <v>144</v>
      </c>
      <c r="I60" s="19" t="s">
        <v>145</v>
      </c>
      <c r="J60" s="72">
        <v>44562</v>
      </c>
      <c r="K60" s="72">
        <v>44926</v>
      </c>
      <c r="L60" s="57">
        <v>1</v>
      </c>
      <c r="M60" s="116">
        <v>1</v>
      </c>
      <c r="N60" s="73">
        <f t="shared" si="7"/>
        <v>1</v>
      </c>
      <c r="O60" s="79" t="s">
        <v>190</v>
      </c>
      <c r="P60" s="96">
        <v>45000000</v>
      </c>
      <c r="Q60" s="99"/>
      <c r="R60" s="99"/>
      <c r="S60" s="100"/>
      <c r="T60" s="99"/>
      <c r="U60" s="107">
        <f t="shared" si="8"/>
        <v>45000000</v>
      </c>
      <c r="V60" s="99">
        <v>30000000</v>
      </c>
      <c r="W60" s="99"/>
      <c r="X60" s="99"/>
      <c r="Y60" s="101"/>
      <c r="Z60" s="99"/>
      <c r="AA60" s="107">
        <f t="shared" si="9"/>
        <v>30000000</v>
      </c>
      <c r="AB60" s="22">
        <f t="shared" si="10"/>
        <v>0.66666666666666663</v>
      </c>
      <c r="AC60" s="23"/>
      <c r="AD60" s="62" t="s">
        <v>50</v>
      </c>
      <c r="AE60" s="75" t="s">
        <v>173</v>
      </c>
    </row>
    <row r="61" spans="1:31" ht="41.4" x14ac:dyDescent="0.25">
      <c r="A61" s="11">
        <v>266</v>
      </c>
      <c r="B61" s="69" t="s">
        <v>42</v>
      </c>
      <c r="C61" s="69" t="s">
        <v>133</v>
      </c>
      <c r="D61" s="26" t="s">
        <v>141</v>
      </c>
      <c r="E61" s="18" t="s">
        <v>146</v>
      </c>
      <c r="F61" s="19" t="s">
        <v>147</v>
      </c>
      <c r="G61" s="39">
        <v>2020680010052</v>
      </c>
      <c r="H61" s="33" t="s">
        <v>144</v>
      </c>
      <c r="I61" s="19" t="s">
        <v>145</v>
      </c>
      <c r="J61" s="72">
        <v>44562</v>
      </c>
      <c r="K61" s="72">
        <v>44926</v>
      </c>
      <c r="L61" s="27">
        <v>1</v>
      </c>
      <c r="M61" s="37">
        <v>1</v>
      </c>
      <c r="N61" s="73">
        <f t="shared" si="7"/>
        <v>1</v>
      </c>
      <c r="O61" s="87" t="s">
        <v>191</v>
      </c>
      <c r="P61" s="96">
        <v>20000000</v>
      </c>
      <c r="Q61" s="99"/>
      <c r="R61" s="99"/>
      <c r="S61" s="100"/>
      <c r="T61" s="99"/>
      <c r="U61" s="107">
        <f t="shared" si="8"/>
        <v>20000000</v>
      </c>
      <c r="V61" s="99">
        <v>20000000</v>
      </c>
      <c r="W61" s="99"/>
      <c r="X61" s="99"/>
      <c r="Y61" s="101"/>
      <c r="Z61" s="99"/>
      <c r="AA61" s="107">
        <f t="shared" si="9"/>
        <v>20000000</v>
      </c>
      <c r="AB61" s="22">
        <f t="shared" si="10"/>
        <v>1</v>
      </c>
      <c r="AC61" s="23"/>
      <c r="AD61" s="62" t="s">
        <v>50</v>
      </c>
      <c r="AE61" s="75" t="s">
        <v>173</v>
      </c>
    </row>
    <row r="62" spans="1:31" ht="55.2" x14ac:dyDescent="0.25">
      <c r="A62" s="11">
        <v>267</v>
      </c>
      <c r="B62" s="69" t="s">
        <v>42</v>
      </c>
      <c r="C62" s="69" t="s">
        <v>133</v>
      </c>
      <c r="D62" s="26" t="s">
        <v>141</v>
      </c>
      <c r="E62" s="18" t="s">
        <v>148</v>
      </c>
      <c r="F62" s="19" t="s">
        <v>149</v>
      </c>
      <c r="G62" s="39">
        <v>2020680010052</v>
      </c>
      <c r="H62" s="33" t="s">
        <v>144</v>
      </c>
      <c r="I62" s="19" t="s">
        <v>145</v>
      </c>
      <c r="J62" s="72">
        <v>44562</v>
      </c>
      <c r="K62" s="72">
        <v>44926</v>
      </c>
      <c r="L62" s="29">
        <v>1</v>
      </c>
      <c r="M62" s="30">
        <v>0</v>
      </c>
      <c r="N62" s="73">
        <f t="shared" si="7"/>
        <v>0</v>
      </c>
      <c r="O62" s="74" t="s">
        <v>192</v>
      </c>
      <c r="P62" s="96">
        <v>270000000</v>
      </c>
      <c r="Q62" s="99"/>
      <c r="R62" s="99"/>
      <c r="S62" s="100"/>
      <c r="T62" s="99"/>
      <c r="U62" s="107">
        <f t="shared" si="8"/>
        <v>270000000</v>
      </c>
      <c r="V62" s="99"/>
      <c r="W62" s="99"/>
      <c r="X62" s="99"/>
      <c r="Y62" s="101"/>
      <c r="Z62" s="99"/>
      <c r="AA62" s="107">
        <f t="shared" si="9"/>
        <v>0</v>
      </c>
      <c r="AB62" s="22">
        <f t="shared" si="10"/>
        <v>0</v>
      </c>
      <c r="AC62" s="23"/>
      <c r="AD62" s="62" t="s">
        <v>50</v>
      </c>
      <c r="AE62" s="75" t="s">
        <v>173</v>
      </c>
    </row>
    <row r="63" spans="1:31" ht="41.4" x14ac:dyDescent="0.25">
      <c r="A63" s="11">
        <v>268</v>
      </c>
      <c r="B63" s="69" t="s">
        <v>42</v>
      </c>
      <c r="C63" s="69" t="s">
        <v>133</v>
      </c>
      <c r="D63" s="26" t="s">
        <v>141</v>
      </c>
      <c r="E63" s="18" t="s">
        <v>150</v>
      </c>
      <c r="F63" s="19" t="s">
        <v>151</v>
      </c>
      <c r="G63" s="39">
        <v>2020680010052</v>
      </c>
      <c r="H63" s="33" t="s">
        <v>144</v>
      </c>
      <c r="I63" s="19" t="s">
        <v>145</v>
      </c>
      <c r="J63" s="72">
        <v>44562</v>
      </c>
      <c r="K63" s="72">
        <v>44926</v>
      </c>
      <c r="L63" s="29">
        <v>1</v>
      </c>
      <c r="M63" s="30">
        <v>1</v>
      </c>
      <c r="N63" s="73">
        <f t="shared" si="7"/>
        <v>1</v>
      </c>
      <c r="O63" s="74" t="s">
        <v>193</v>
      </c>
      <c r="P63" s="96">
        <v>80000000</v>
      </c>
      <c r="Q63" s="99"/>
      <c r="R63" s="99"/>
      <c r="S63" s="100"/>
      <c r="T63" s="99"/>
      <c r="U63" s="107">
        <f t="shared" si="8"/>
        <v>80000000</v>
      </c>
      <c r="V63" s="99"/>
      <c r="W63" s="99"/>
      <c r="X63" s="99"/>
      <c r="Y63" s="101"/>
      <c r="Z63" s="99"/>
      <c r="AA63" s="107">
        <f t="shared" si="9"/>
        <v>0</v>
      </c>
      <c r="AB63" s="22">
        <f t="shared" si="10"/>
        <v>0</v>
      </c>
      <c r="AC63" s="23"/>
      <c r="AD63" s="62" t="s">
        <v>50</v>
      </c>
      <c r="AE63" s="75" t="s">
        <v>173</v>
      </c>
    </row>
    <row r="64" spans="1:31" ht="55.2" x14ac:dyDescent="0.25">
      <c r="A64" s="11">
        <v>269</v>
      </c>
      <c r="B64" s="69" t="s">
        <v>42</v>
      </c>
      <c r="C64" s="69" t="s">
        <v>133</v>
      </c>
      <c r="D64" s="26" t="s">
        <v>141</v>
      </c>
      <c r="E64" s="18" t="s">
        <v>152</v>
      </c>
      <c r="F64" s="19" t="s">
        <v>153</v>
      </c>
      <c r="G64" s="39">
        <v>2020680010052</v>
      </c>
      <c r="H64" s="33" t="s">
        <v>144</v>
      </c>
      <c r="I64" s="19" t="s">
        <v>145</v>
      </c>
      <c r="J64" s="72">
        <v>44562</v>
      </c>
      <c r="K64" s="72">
        <v>44926</v>
      </c>
      <c r="L64" s="29">
        <v>1</v>
      </c>
      <c r="M64" s="30">
        <v>0</v>
      </c>
      <c r="N64" s="73">
        <f t="shared" si="7"/>
        <v>0</v>
      </c>
      <c r="O64" s="74" t="s">
        <v>194</v>
      </c>
      <c r="P64" s="96">
        <v>20000000</v>
      </c>
      <c r="Q64" s="99"/>
      <c r="R64" s="99"/>
      <c r="S64" s="100"/>
      <c r="T64" s="99"/>
      <c r="U64" s="107">
        <f t="shared" si="8"/>
        <v>20000000</v>
      </c>
      <c r="V64" s="99"/>
      <c r="W64" s="99"/>
      <c r="X64" s="99"/>
      <c r="Y64" s="101"/>
      <c r="Z64" s="99"/>
      <c r="AA64" s="107">
        <f t="shared" si="9"/>
        <v>0</v>
      </c>
      <c r="AB64" s="22">
        <f t="shared" si="10"/>
        <v>0</v>
      </c>
      <c r="AC64" s="23"/>
      <c r="AD64" s="62" t="s">
        <v>50</v>
      </c>
      <c r="AE64" s="75" t="s">
        <v>173</v>
      </c>
    </row>
    <row r="65" spans="1:31" ht="41.4" x14ac:dyDescent="0.25">
      <c r="A65" s="11">
        <v>270</v>
      </c>
      <c r="B65" s="76" t="s">
        <v>42</v>
      </c>
      <c r="C65" s="76" t="s">
        <v>133</v>
      </c>
      <c r="D65" s="24" t="s">
        <v>141</v>
      </c>
      <c r="E65" s="31" t="s">
        <v>154</v>
      </c>
      <c r="F65" s="32" t="s">
        <v>155</v>
      </c>
      <c r="G65" s="39">
        <v>2020680010052</v>
      </c>
      <c r="H65" s="33" t="s">
        <v>144</v>
      </c>
      <c r="I65" s="19" t="s">
        <v>145</v>
      </c>
      <c r="J65" s="72">
        <v>44562</v>
      </c>
      <c r="K65" s="72">
        <v>44926</v>
      </c>
      <c r="L65" s="136">
        <v>1</v>
      </c>
      <c r="M65" s="145">
        <v>1</v>
      </c>
      <c r="N65" s="121">
        <f t="shared" si="7"/>
        <v>1</v>
      </c>
      <c r="O65" s="83" t="s">
        <v>197</v>
      </c>
      <c r="P65" s="96">
        <v>265000000</v>
      </c>
      <c r="Q65" s="99"/>
      <c r="R65" s="99"/>
      <c r="S65" s="100"/>
      <c r="T65" s="99"/>
      <c r="U65" s="123">
        <f>SUM(P65:T66)</f>
        <v>565000000</v>
      </c>
      <c r="V65" s="99">
        <v>130000000</v>
      </c>
      <c r="W65" s="99"/>
      <c r="X65" s="99"/>
      <c r="Y65" s="101"/>
      <c r="Z65" s="99"/>
      <c r="AA65" s="123">
        <f>SUM(V65:Z66)</f>
        <v>130000000</v>
      </c>
      <c r="AB65" s="125">
        <f t="shared" si="10"/>
        <v>0.23008849557522124</v>
      </c>
      <c r="AC65" s="127"/>
      <c r="AD65" s="129" t="s">
        <v>50</v>
      </c>
      <c r="AE65" s="131" t="s">
        <v>173</v>
      </c>
    </row>
    <row r="66" spans="1:31" ht="41.4" x14ac:dyDescent="0.25">
      <c r="A66" s="11">
        <v>270</v>
      </c>
      <c r="B66" s="76" t="s">
        <v>42</v>
      </c>
      <c r="C66" s="76" t="s">
        <v>133</v>
      </c>
      <c r="D66" s="24" t="s">
        <v>141</v>
      </c>
      <c r="E66" s="31" t="s">
        <v>154</v>
      </c>
      <c r="F66" s="32" t="s">
        <v>155</v>
      </c>
      <c r="G66" s="39">
        <v>2021680010164</v>
      </c>
      <c r="H66" s="46" t="s">
        <v>219</v>
      </c>
      <c r="I66" s="19"/>
      <c r="J66" s="72">
        <v>44562</v>
      </c>
      <c r="K66" s="72">
        <v>44926</v>
      </c>
      <c r="L66" s="140"/>
      <c r="M66" s="146"/>
      <c r="N66" s="144"/>
      <c r="O66" s="79" t="s">
        <v>189</v>
      </c>
      <c r="P66" s="96">
        <v>300000000</v>
      </c>
      <c r="Q66" s="99"/>
      <c r="R66" s="99"/>
      <c r="S66" s="100"/>
      <c r="T66" s="99"/>
      <c r="U66" s="133"/>
      <c r="V66" s="99"/>
      <c r="W66" s="99"/>
      <c r="X66" s="99"/>
      <c r="Y66" s="101"/>
      <c r="Z66" s="99"/>
      <c r="AA66" s="133"/>
      <c r="AB66" s="142"/>
      <c r="AC66" s="143"/>
      <c r="AD66" s="135"/>
      <c r="AE66" s="134"/>
    </row>
    <row r="67" spans="1:31" ht="41.4" x14ac:dyDescent="0.25">
      <c r="A67" s="11">
        <v>271</v>
      </c>
      <c r="B67" s="76" t="s">
        <v>42</v>
      </c>
      <c r="C67" s="76" t="s">
        <v>133</v>
      </c>
      <c r="D67" s="24" t="s">
        <v>141</v>
      </c>
      <c r="E67" s="31" t="s">
        <v>158</v>
      </c>
      <c r="F67" s="32" t="s">
        <v>159</v>
      </c>
      <c r="G67" s="39">
        <v>2020680010052</v>
      </c>
      <c r="H67" s="33" t="s">
        <v>144</v>
      </c>
      <c r="I67" s="19" t="s">
        <v>145</v>
      </c>
      <c r="J67" s="72">
        <v>44562</v>
      </c>
      <c r="K67" s="72">
        <v>44926</v>
      </c>
      <c r="L67" s="50">
        <v>1</v>
      </c>
      <c r="M67" s="51">
        <v>0</v>
      </c>
      <c r="N67" s="80">
        <f t="shared" ref="N67:N72" si="11">IFERROR(IF(M67/L67&gt;100%,100%,M67/L67),"-")</f>
        <v>0</v>
      </c>
      <c r="O67" s="77" t="s">
        <v>195</v>
      </c>
      <c r="P67" s="96">
        <v>110000000</v>
      </c>
      <c r="Q67" s="99"/>
      <c r="R67" s="99"/>
      <c r="S67" s="100"/>
      <c r="T67" s="99"/>
      <c r="U67" s="108">
        <f>SUM(P67:T67)</f>
        <v>110000000</v>
      </c>
      <c r="V67" s="99"/>
      <c r="W67" s="99"/>
      <c r="X67" s="99"/>
      <c r="Y67" s="101"/>
      <c r="Z67" s="99"/>
      <c r="AA67" s="108">
        <f>SUM(V67:Z67)</f>
        <v>0</v>
      </c>
      <c r="AB67" s="52">
        <f t="shared" ref="AB67:AB72" si="12">IFERROR(AA67/U67,"-")</f>
        <v>0</v>
      </c>
      <c r="AC67" s="54"/>
      <c r="AD67" s="63" t="s">
        <v>50</v>
      </c>
      <c r="AE67" s="81" t="s">
        <v>173</v>
      </c>
    </row>
    <row r="68" spans="1:31" ht="74.25" customHeight="1" x14ac:dyDescent="0.25">
      <c r="A68" s="11">
        <v>272</v>
      </c>
      <c r="B68" s="76" t="s">
        <v>42</v>
      </c>
      <c r="C68" s="76" t="s">
        <v>133</v>
      </c>
      <c r="D68" s="24" t="s">
        <v>141</v>
      </c>
      <c r="E68" s="31" t="s">
        <v>156</v>
      </c>
      <c r="F68" s="32" t="s">
        <v>157</v>
      </c>
      <c r="G68" s="39">
        <v>2020680010052</v>
      </c>
      <c r="H68" s="33" t="s">
        <v>144</v>
      </c>
      <c r="I68" s="19" t="s">
        <v>145</v>
      </c>
      <c r="J68" s="72">
        <v>44562</v>
      </c>
      <c r="K68" s="72">
        <v>44926</v>
      </c>
      <c r="L68" s="56">
        <v>1</v>
      </c>
      <c r="M68" s="58">
        <v>0</v>
      </c>
      <c r="N68" s="80">
        <f t="shared" si="11"/>
        <v>0</v>
      </c>
      <c r="O68" s="83" t="s">
        <v>196</v>
      </c>
      <c r="P68" s="96">
        <v>90000000</v>
      </c>
      <c r="Q68" s="99"/>
      <c r="R68" s="99"/>
      <c r="S68" s="100"/>
      <c r="T68" s="99"/>
      <c r="U68" s="108">
        <f>SUM(P68:T68)</f>
        <v>90000000</v>
      </c>
      <c r="V68" s="99"/>
      <c r="W68" s="99"/>
      <c r="X68" s="99"/>
      <c r="Y68" s="101"/>
      <c r="Z68" s="99"/>
      <c r="AA68" s="108">
        <f>SUM(V68:Z68)</f>
        <v>0</v>
      </c>
      <c r="AB68" s="52">
        <f t="shared" si="12"/>
        <v>0</v>
      </c>
      <c r="AC68" s="54"/>
      <c r="AD68" s="63" t="s">
        <v>50</v>
      </c>
      <c r="AE68" s="81" t="s">
        <v>173</v>
      </c>
    </row>
    <row r="69" spans="1:31" ht="63" customHeight="1" x14ac:dyDescent="0.25">
      <c r="A69" s="11">
        <v>273</v>
      </c>
      <c r="B69" s="69" t="s">
        <v>42</v>
      </c>
      <c r="C69" s="69" t="s">
        <v>133</v>
      </c>
      <c r="D69" s="26" t="s">
        <v>160</v>
      </c>
      <c r="E69" s="18" t="s">
        <v>161</v>
      </c>
      <c r="F69" s="19" t="s">
        <v>162</v>
      </c>
      <c r="G69" s="39">
        <v>2021680010152</v>
      </c>
      <c r="H69" s="33" t="s">
        <v>206</v>
      </c>
      <c r="I69" s="19"/>
      <c r="J69" s="72">
        <v>44562</v>
      </c>
      <c r="K69" s="72">
        <v>44926</v>
      </c>
      <c r="L69" s="27">
        <v>1</v>
      </c>
      <c r="M69" s="28">
        <v>0</v>
      </c>
      <c r="N69" s="73">
        <f t="shared" si="11"/>
        <v>0</v>
      </c>
      <c r="O69" s="74" t="s">
        <v>240</v>
      </c>
      <c r="P69" s="96"/>
      <c r="Q69" s="99"/>
      <c r="R69" s="99"/>
      <c r="S69" s="100"/>
      <c r="T69" s="99">
        <v>252000000</v>
      </c>
      <c r="U69" s="107">
        <f>SUM(P69:T69)</f>
        <v>252000000</v>
      </c>
      <c r="V69" s="99"/>
      <c r="W69" s="99"/>
      <c r="X69" s="99"/>
      <c r="Y69" s="101"/>
      <c r="Z69" s="99"/>
      <c r="AA69" s="107">
        <f>SUM(V69:Z69)</f>
        <v>0</v>
      </c>
      <c r="AB69" s="22">
        <f t="shared" si="12"/>
        <v>0</v>
      </c>
      <c r="AC69" s="23"/>
      <c r="AD69" s="62" t="s">
        <v>50</v>
      </c>
      <c r="AE69" s="75" t="s">
        <v>173</v>
      </c>
    </row>
    <row r="70" spans="1:31" ht="89.4" customHeight="1" x14ac:dyDescent="0.25">
      <c r="A70" s="11">
        <v>274</v>
      </c>
      <c r="B70" s="69" t="s">
        <v>42</v>
      </c>
      <c r="C70" s="69" t="s">
        <v>133</v>
      </c>
      <c r="D70" s="26" t="s">
        <v>160</v>
      </c>
      <c r="E70" s="18" t="s">
        <v>163</v>
      </c>
      <c r="F70" s="19" t="s">
        <v>164</v>
      </c>
      <c r="G70" s="39">
        <v>2020680010164</v>
      </c>
      <c r="H70" s="33" t="s">
        <v>165</v>
      </c>
      <c r="I70" s="19" t="s">
        <v>166</v>
      </c>
      <c r="J70" s="72">
        <v>44562</v>
      </c>
      <c r="K70" s="72">
        <v>44926</v>
      </c>
      <c r="L70" s="27">
        <v>1</v>
      </c>
      <c r="M70" s="37">
        <v>0.2</v>
      </c>
      <c r="N70" s="73">
        <f t="shared" si="11"/>
        <v>0.2</v>
      </c>
      <c r="O70" s="74" t="s">
        <v>178</v>
      </c>
      <c r="P70" s="96">
        <v>200000000</v>
      </c>
      <c r="Q70" s="99"/>
      <c r="R70" s="99"/>
      <c r="S70" s="100"/>
      <c r="T70" s="99"/>
      <c r="U70" s="107">
        <f>SUM(P70:T70)</f>
        <v>200000000</v>
      </c>
      <c r="V70" s="99">
        <v>60000000</v>
      </c>
      <c r="W70" s="99"/>
      <c r="X70" s="99"/>
      <c r="Y70" s="101"/>
      <c r="Z70" s="99"/>
      <c r="AA70" s="107">
        <f>SUM(V70:Z70)</f>
        <v>60000000</v>
      </c>
      <c r="AB70" s="22">
        <f t="shared" si="12"/>
        <v>0.3</v>
      </c>
      <c r="AC70" s="23"/>
      <c r="AD70" s="62" t="s">
        <v>50</v>
      </c>
      <c r="AE70" s="75" t="s">
        <v>173</v>
      </c>
    </row>
    <row r="71" spans="1:31" ht="99" customHeight="1" x14ac:dyDescent="0.25">
      <c r="A71" s="11">
        <v>275</v>
      </c>
      <c r="B71" s="69" t="s">
        <v>42</v>
      </c>
      <c r="C71" s="69" t="s">
        <v>133</v>
      </c>
      <c r="D71" s="26" t="s">
        <v>167</v>
      </c>
      <c r="E71" s="18" t="s">
        <v>168</v>
      </c>
      <c r="F71" s="19" t="s">
        <v>169</v>
      </c>
      <c r="G71" s="39">
        <v>2021680010160</v>
      </c>
      <c r="H71" s="33" t="s">
        <v>223</v>
      </c>
      <c r="I71" s="19" t="s">
        <v>85</v>
      </c>
      <c r="J71" s="72">
        <v>44562</v>
      </c>
      <c r="K71" s="72">
        <v>44926</v>
      </c>
      <c r="L71" s="27">
        <v>1</v>
      </c>
      <c r="M71" s="37">
        <v>0.1</v>
      </c>
      <c r="N71" s="73">
        <f t="shared" si="11"/>
        <v>0.1</v>
      </c>
      <c r="O71" s="74" t="s">
        <v>263</v>
      </c>
      <c r="P71" s="96">
        <v>40226667</v>
      </c>
      <c r="Q71" s="99"/>
      <c r="R71" s="99"/>
      <c r="S71" s="100"/>
      <c r="T71" s="99"/>
      <c r="U71" s="107">
        <f>SUM(P71:T71)</f>
        <v>40226667</v>
      </c>
      <c r="V71" s="99">
        <v>16200000</v>
      </c>
      <c r="W71" s="99"/>
      <c r="X71" s="99"/>
      <c r="Y71" s="101"/>
      <c r="Z71" s="99"/>
      <c r="AA71" s="107">
        <f>SUM(V71:Z71)</f>
        <v>16200000</v>
      </c>
      <c r="AB71" s="22">
        <f t="shared" si="12"/>
        <v>0.40271792838317927</v>
      </c>
      <c r="AC71" s="23"/>
      <c r="AD71" s="62" t="s">
        <v>50</v>
      </c>
      <c r="AE71" s="75" t="s">
        <v>173</v>
      </c>
    </row>
    <row r="72" spans="1:31" ht="82.8" x14ac:dyDescent="0.25">
      <c r="A72" s="11">
        <v>300</v>
      </c>
      <c r="B72" s="69" t="s">
        <v>37</v>
      </c>
      <c r="C72" s="69" t="s">
        <v>38</v>
      </c>
      <c r="D72" s="17" t="s">
        <v>39</v>
      </c>
      <c r="E72" s="18" t="s">
        <v>48</v>
      </c>
      <c r="F72" s="19" t="s">
        <v>49</v>
      </c>
      <c r="G72" s="39">
        <v>2020680010035</v>
      </c>
      <c r="H72" s="33" t="s">
        <v>170</v>
      </c>
      <c r="I72" s="19" t="s">
        <v>171</v>
      </c>
      <c r="J72" s="72">
        <v>44562</v>
      </c>
      <c r="K72" s="72">
        <v>44926</v>
      </c>
      <c r="L72" s="117">
        <v>1</v>
      </c>
      <c r="M72" s="119">
        <v>1</v>
      </c>
      <c r="N72" s="121">
        <f t="shared" si="11"/>
        <v>1</v>
      </c>
      <c r="O72" s="113" t="s">
        <v>270</v>
      </c>
      <c r="P72" s="96">
        <v>620400000</v>
      </c>
      <c r="Q72" s="99"/>
      <c r="R72" s="99"/>
      <c r="S72" s="100"/>
      <c r="T72" s="99"/>
      <c r="U72" s="123">
        <f>SUM(P72:T73)</f>
        <v>630400000</v>
      </c>
      <c r="V72" s="99">
        <v>620400000</v>
      </c>
      <c r="W72" s="99">
        <v>0</v>
      </c>
      <c r="X72" s="99">
        <v>0</v>
      </c>
      <c r="Y72" s="101">
        <v>0</v>
      </c>
      <c r="Z72" s="99">
        <v>0</v>
      </c>
      <c r="AA72" s="123">
        <f>SUM(V72:Z73)</f>
        <v>620400000</v>
      </c>
      <c r="AB72" s="125">
        <f t="shared" si="12"/>
        <v>0.9841370558375635</v>
      </c>
      <c r="AC72" s="127"/>
      <c r="AD72" s="129" t="s">
        <v>50</v>
      </c>
      <c r="AE72" s="131" t="s">
        <v>173</v>
      </c>
    </row>
    <row r="73" spans="1:31" ht="82.8" x14ac:dyDescent="0.25">
      <c r="A73" s="11">
        <v>300</v>
      </c>
      <c r="B73" s="69" t="s">
        <v>37</v>
      </c>
      <c r="C73" s="69" t="s">
        <v>38</v>
      </c>
      <c r="D73" s="17" t="s">
        <v>39</v>
      </c>
      <c r="E73" s="18" t="s">
        <v>48</v>
      </c>
      <c r="F73" s="19" t="s">
        <v>49</v>
      </c>
      <c r="G73" s="43">
        <v>2021680010153</v>
      </c>
      <c r="H73" s="44" t="s">
        <v>200</v>
      </c>
      <c r="I73" s="38"/>
      <c r="J73" s="72">
        <v>44562</v>
      </c>
      <c r="K73" s="72">
        <v>44926</v>
      </c>
      <c r="L73" s="118"/>
      <c r="M73" s="120"/>
      <c r="N73" s="122"/>
      <c r="O73" s="88" t="s">
        <v>185</v>
      </c>
      <c r="P73" s="98">
        <v>10000000</v>
      </c>
      <c r="Q73" s="104"/>
      <c r="R73" s="104"/>
      <c r="S73" s="105"/>
      <c r="T73" s="104"/>
      <c r="U73" s="124"/>
      <c r="V73" s="104"/>
      <c r="W73" s="104"/>
      <c r="X73" s="104"/>
      <c r="Y73" s="106"/>
      <c r="Z73" s="104"/>
      <c r="AA73" s="124"/>
      <c r="AB73" s="126"/>
      <c r="AC73" s="128"/>
      <c r="AD73" s="130"/>
      <c r="AE73" s="132"/>
    </row>
    <row r="74" spans="1:31" x14ac:dyDescent="0.25">
      <c r="A74" s="1">
        <f>SUM(--(FREQUENCY(A9:A73,A9:A73)&gt;0))</f>
        <v>43</v>
      </c>
      <c r="B74" s="2"/>
      <c r="C74" s="3"/>
      <c r="D74" s="3"/>
      <c r="E74" s="10"/>
      <c r="F74" s="10"/>
      <c r="G74" s="14"/>
      <c r="H74" s="6"/>
      <c r="I74" s="3"/>
      <c r="J74" s="3"/>
      <c r="K74" s="4"/>
      <c r="L74" s="4"/>
      <c r="M74" s="5" t="s">
        <v>16</v>
      </c>
      <c r="N74" s="4">
        <f>IFERROR(AVERAGE(N9:N72),"-")</f>
        <v>0.44496124031007744</v>
      </c>
      <c r="O74" s="6"/>
      <c r="P74" s="7">
        <f>SUM(P9:P73)</f>
        <v>11197778766</v>
      </c>
      <c r="Q74" s="7">
        <f>SUM(Q9:Q72)</f>
        <v>0</v>
      </c>
      <c r="R74" s="7">
        <f>SUM(R9:R72)</f>
        <v>0</v>
      </c>
      <c r="S74" s="7">
        <f>SUM(S9:S72)</f>
        <v>0</v>
      </c>
      <c r="T74" s="7">
        <f>SUM(T9:T73)</f>
        <v>6902221234</v>
      </c>
      <c r="U74" s="9">
        <f>SUM(U9:U73)</f>
        <v>18100000000</v>
      </c>
      <c r="V74" s="7">
        <f t="shared" ref="V74:AA74" si="13">SUM(V9:V72)</f>
        <v>4086820554.5799999</v>
      </c>
      <c r="W74" s="7">
        <f t="shared" si="13"/>
        <v>0</v>
      </c>
      <c r="X74" s="7">
        <f t="shared" si="13"/>
        <v>0</v>
      </c>
      <c r="Y74" s="7">
        <f t="shared" si="13"/>
        <v>0</v>
      </c>
      <c r="Z74" s="7">
        <f t="shared" si="13"/>
        <v>911400000</v>
      </c>
      <c r="AA74" s="9">
        <f t="shared" si="13"/>
        <v>4998220554.5799999</v>
      </c>
      <c r="AB74" s="8">
        <f>IFERROR(AA74/U74,"-")</f>
        <v>0.27614478202099446</v>
      </c>
      <c r="AC74" s="15">
        <f>SUM(AC9:AC72)</f>
        <v>0</v>
      </c>
      <c r="AD74" s="16"/>
      <c r="AE74" s="16"/>
    </row>
    <row r="75" spans="1:31" x14ac:dyDescent="0.25">
      <c r="P75" s="92"/>
      <c r="U75" s="92"/>
      <c r="AA75" s="92"/>
    </row>
    <row r="76" spans="1:31" x14ac:dyDescent="0.25">
      <c r="P76" s="94"/>
      <c r="U76" s="95"/>
      <c r="AA76" s="95"/>
    </row>
    <row r="77" spans="1:31" x14ac:dyDescent="0.25">
      <c r="T77" s="95"/>
    </row>
    <row r="78" spans="1:31" x14ac:dyDescent="0.25">
      <c r="T78" s="95"/>
    </row>
    <row r="79" spans="1:31" x14ac:dyDescent="0.25">
      <c r="T79" s="95"/>
      <c r="U79" s="92"/>
      <c r="AA79" s="92"/>
    </row>
    <row r="80" spans="1:31" x14ac:dyDescent="0.25">
      <c r="T80" s="95"/>
    </row>
  </sheetData>
  <mergeCells count="116">
    <mergeCell ref="L27:L28"/>
    <mergeCell ref="M27:M28"/>
    <mergeCell ref="N27:N28"/>
    <mergeCell ref="AA27:AA28"/>
    <mergeCell ref="AB27:AB28"/>
    <mergeCell ref="U21:U22"/>
    <mergeCell ref="U27:U28"/>
    <mergeCell ref="AA21:AA22"/>
    <mergeCell ref="L21:L22"/>
    <mergeCell ref="M21:M22"/>
    <mergeCell ref="N21:N22"/>
    <mergeCell ref="A1:A4"/>
    <mergeCell ref="A5:C5"/>
    <mergeCell ref="A6:C6"/>
    <mergeCell ref="B1:AB4"/>
    <mergeCell ref="AA18:AA19"/>
    <mergeCell ref="AB18:AB19"/>
    <mergeCell ref="L18:L19"/>
    <mergeCell ref="M18:M19"/>
    <mergeCell ref="N18:N19"/>
    <mergeCell ref="U18:U19"/>
    <mergeCell ref="D5:G5"/>
    <mergeCell ref="D6:G6"/>
    <mergeCell ref="O7:U7"/>
    <mergeCell ref="V7:AA7"/>
    <mergeCell ref="J7:N7"/>
    <mergeCell ref="G7:I7"/>
    <mergeCell ref="B7:F7"/>
    <mergeCell ref="AD44:AD46"/>
    <mergeCell ref="AE44:AE46"/>
    <mergeCell ref="AB44:AB46"/>
    <mergeCell ref="AC1:AE1"/>
    <mergeCell ref="AC2:AE2"/>
    <mergeCell ref="AC3:AE3"/>
    <mergeCell ref="AC4:AE4"/>
    <mergeCell ref="AB29:AB40"/>
    <mergeCell ref="AC29:AC40"/>
    <mergeCell ref="AD29:AD40"/>
    <mergeCell ref="AE29:AE40"/>
    <mergeCell ref="AD27:AD28"/>
    <mergeCell ref="AE27:AE28"/>
    <mergeCell ref="AD21:AD22"/>
    <mergeCell ref="AE21:AE22"/>
    <mergeCell ref="AD18:AD19"/>
    <mergeCell ref="AE18:AE19"/>
    <mergeCell ref="AC18:AC19"/>
    <mergeCell ref="AC27:AC28"/>
    <mergeCell ref="AB21:AB22"/>
    <mergeCell ref="AC21:AC22"/>
    <mergeCell ref="AB7:AB8"/>
    <mergeCell ref="AC7:AC8"/>
    <mergeCell ref="L29:L40"/>
    <mergeCell ref="M29:M40"/>
    <mergeCell ref="N29:N40"/>
    <mergeCell ref="U50:U51"/>
    <mergeCell ref="U65:U66"/>
    <mergeCell ref="L65:L66"/>
    <mergeCell ref="M65:M66"/>
    <mergeCell ref="N65:N66"/>
    <mergeCell ref="U52:U53"/>
    <mergeCell ref="U54:U55"/>
    <mergeCell ref="L52:L53"/>
    <mergeCell ref="M52:M53"/>
    <mergeCell ref="L50:L51"/>
    <mergeCell ref="M50:M51"/>
    <mergeCell ref="N50:N51"/>
    <mergeCell ref="L54:L55"/>
    <mergeCell ref="M54:M55"/>
    <mergeCell ref="N54:N55"/>
    <mergeCell ref="N52:N53"/>
    <mergeCell ref="U44:U46"/>
    <mergeCell ref="U29:U40"/>
    <mergeCell ref="N44:N46"/>
    <mergeCell ref="AA52:AA53"/>
    <mergeCell ref="AB52:AB53"/>
    <mergeCell ref="AC52:AC53"/>
    <mergeCell ref="AB50:AB51"/>
    <mergeCell ref="AB65:AB66"/>
    <mergeCell ref="AC65:AC66"/>
    <mergeCell ref="AC44:AC46"/>
    <mergeCell ref="AB54:AB55"/>
    <mergeCell ref="AC50:AC51"/>
    <mergeCell ref="AA44:AA46"/>
    <mergeCell ref="AA29:AA40"/>
    <mergeCell ref="AE65:AE66"/>
    <mergeCell ref="AC54:AC55"/>
    <mergeCell ref="AD54:AD55"/>
    <mergeCell ref="AE54:AE55"/>
    <mergeCell ref="AD50:AD51"/>
    <mergeCell ref="AE50:AE51"/>
    <mergeCell ref="AE52:AE53"/>
    <mergeCell ref="L23:L24"/>
    <mergeCell ref="M23:M24"/>
    <mergeCell ref="N23:N24"/>
    <mergeCell ref="U23:U24"/>
    <mergeCell ref="AA23:AA24"/>
    <mergeCell ref="AB23:AB24"/>
    <mergeCell ref="AC23:AC24"/>
    <mergeCell ref="AD23:AD24"/>
    <mergeCell ref="AE23:AE24"/>
    <mergeCell ref="AA50:AA51"/>
    <mergeCell ref="AA65:AA66"/>
    <mergeCell ref="AD52:AD53"/>
    <mergeCell ref="AA54:AA55"/>
    <mergeCell ref="AD65:AD66"/>
    <mergeCell ref="L44:L46"/>
    <mergeCell ref="M44:M46"/>
    <mergeCell ref="L72:L73"/>
    <mergeCell ref="M72:M73"/>
    <mergeCell ref="N72:N73"/>
    <mergeCell ref="U72:U73"/>
    <mergeCell ref="AA72:AA73"/>
    <mergeCell ref="AB72:AB73"/>
    <mergeCell ref="AC72:AC73"/>
    <mergeCell ref="AD72:AD73"/>
    <mergeCell ref="AE72:AE73"/>
  </mergeCells>
  <phoneticPr fontId="8" type="noConversion"/>
  <conditionalFormatting sqref="N9:N23 N25:N55 N57:N72">
    <cfRule type="cellIs" dxfId="5" priority="4" operator="between">
      <formula>0.67</formula>
      <formula>1</formula>
    </cfRule>
    <cfRule type="cellIs" dxfId="4" priority="5" operator="between">
      <formula>0.34</formula>
      <formula>0.67</formula>
    </cfRule>
    <cfRule type="cellIs" dxfId="3" priority="6" operator="between">
      <formula>0</formula>
      <formula>0.34</formula>
    </cfRule>
  </conditionalFormatting>
  <conditionalFormatting sqref="N56">
    <cfRule type="cellIs" dxfId="2" priority="1" operator="between">
      <formula>0.67</formula>
      <formula>1</formula>
    </cfRule>
    <cfRule type="cellIs" dxfId="1" priority="2" operator="between">
      <formula>0.34</formula>
      <formula>0.67</formula>
    </cfRule>
    <cfRule type="cellIs" dxfId="0" priority="3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2022-04-26T22:17:09Z</dcterms:modified>
</cp:coreProperties>
</file>